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\2018 год\"/>
    </mc:Choice>
  </mc:AlternateContent>
  <bookViews>
    <workbookView xWindow="180" yWindow="930" windowWidth="9540" windowHeight="9660"/>
  </bookViews>
  <sheets>
    <sheet name="ЖКХ " sheetId="5" r:id="rId1"/>
  </sheets>
  <calcPr calcId="152511"/>
</workbook>
</file>

<file path=xl/calcChain.xml><?xml version="1.0" encoding="utf-8"?>
<calcChain xmlns="http://schemas.openxmlformats.org/spreadsheetml/2006/main">
  <c r="D71" i="5" l="1"/>
  <c r="D65" i="5"/>
  <c r="D68" i="5" l="1"/>
  <c r="E20" i="5" l="1"/>
  <c r="E59" i="5"/>
  <c r="E56" i="5"/>
  <c r="F60" i="5"/>
  <c r="F57" i="5"/>
  <c r="E34" i="5"/>
  <c r="D50" i="5"/>
  <c r="E44" i="5"/>
  <c r="E45" i="5"/>
  <c r="D45" i="5"/>
  <c r="D44" i="5"/>
  <c r="E73" i="5" l="1"/>
  <c r="F77" i="5"/>
  <c r="E62" i="5"/>
  <c r="E63" i="5"/>
  <c r="F59" i="5"/>
  <c r="F56" i="5"/>
  <c r="E50" i="5"/>
  <c r="E41" i="5" s="1"/>
  <c r="E38" i="5" s="1"/>
  <c r="E51" i="5"/>
  <c r="E31" i="5"/>
  <c r="E32" i="5"/>
  <c r="E27" i="5"/>
  <c r="E23" i="5"/>
  <c r="E17" i="5" s="1"/>
  <c r="E24" i="5"/>
  <c r="E18" i="5" s="1"/>
  <c r="E19" i="5"/>
  <c r="E76" i="5"/>
  <c r="D76" i="5"/>
  <c r="D73" i="5"/>
  <c r="D62" i="5"/>
  <c r="D41" i="5" s="1"/>
  <c r="D38" i="5" s="1"/>
  <c r="D63" i="5"/>
  <c r="E67" i="5"/>
  <c r="D67" i="5"/>
  <c r="E64" i="5"/>
  <c r="D64" i="5"/>
  <c r="D51" i="5"/>
  <c r="E58" i="5"/>
  <c r="D58" i="5"/>
  <c r="E55" i="5"/>
  <c r="D55" i="5"/>
  <c r="D52" i="5"/>
  <c r="D46" i="5"/>
  <c r="D19" i="5"/>
  <c r="D24" i="5"/>
  <c r="D18" i="5" s="1"/>
  <c r="D23" i="5"/>
  <c r="D17" i="5" s="1"/>
  <c r="D27" i="5"/>
  <c r="D42" i="5" l="1"/>
  <c r="D39" i="5" s="1"/>
  <c r="E15" i="5"/>
  <c r="E42" i="5"/>
  <c r="E39" i="5" s="1"/>
  <c r="F51" i="5"/>
  <c r="D37" i="5"/>
  <c r="E14" i="5"/>
  <c r="D40" i="5"/>
  <c r="E61" i="5"/>
  <c r="F58" i="5"/>
  <c r="E16" i="5"/>
  <c r="F76" i="5"/>
  <c r="F55" i="5"/>
  <c r="E49" i="5"/>
  <c r="E43" i="5"/>
  <c r="E30" i="5"/>
  <c r="E22" i="5"/>
  <c r="D49" i="5"/>
  <c r="D22" i="5"/>
  <c r="D16" i="5"/>
  <c r="E11" i="5" l="1"/>
  <c r="E40" i="5"/>
  <c r="E10" i="5"/>
  <c r="F38" i="5"/>
  <c r="E37" i="5"/>
  <c r="F37" i="5" s="1"/>
  <c r="E13" i="5"/>
  <c r="D61" i="5"/>
  <c r="E70" i="5"/>
  <c r="D70" i="5"/>
  <c r="F71" i="5"/>
  <c r="D31" i="5"/>
  <c r="D14" i="5" s="1"/>
  <c r="F49" i="5"/>
  <c r="F74" i="5"/>
  <c r="E52" i="5"/>
  <c r="D25" i="5"/>
  <c r="F34" i="5"/>
  <c r="E33" i="5"/>
  <c r="D33" i="5"/>
  <c r="F14" i="5" l="1"/>
  <c r="D10" i="5"/>
  <c r="D43" i="5"/>
  <c r="F73" i="5"/>
  <c r="F62" i="5"/>
  <c r="F31" i="5"/>
  <c r="F10" i="5" l="1"/>
  <c r="E46" i="5"/>
  <c r="E25" i="5"/>
  <c r="F19" i="5" l="1"/>
  <c r="F20" i="5"/>
  <c r="F26" i="5"/>
  <c r="F50" i="5"/>
  <c r="F52" i="5"/>
  <c r="F53" i="5"/>
  <c r="F67" i="5"/>
  <c r="F68" i="5"/>
  <c r="F64" i="5"/>
  <c r="F33" i="5"/>
  <c r="D32" i="5"/>
  <c r="D15" i="5" s="1"/>
  <c r="D11" i="5" s="1"/>
  <c r="F25" i="5"/>
  <c r="D13" i="5" l="1"/>
  <c r="F13" i="5" s="1"/>
  <c r="D30" i="5"/>
  <c r="F70" i="5"/>
  <c r="F27" i="5"/>
  <c r="F65" i="5"/>
  <c r="F28" i="5"/>
  <c r="E9" i="5"/>
  <c r="F30" i="5" l="1"/>
  <c r="F23" i="5"/>
  <c r="F61" i="5"/>
  <c r="F22" i="5"/>
  <c r="F16" i="5" l="1"/>
  <c r="F17" i="5"/>
  <c r="D9" i="5" l="1"/>
  <c r="F9" i="5" l="1"/>
  <c r="F11" i="5"/>
</calcChain>
</file>

<file path=xl/sharedStrings.xml><?xml version="1.0" encoding="utf-8"?>
<sst xmlns="http://schemas.openxmlformats.org/spreadsheetml/2006/main" count="115" uniqueCount="61">
  <si>
    <t>Наименование подпрограммы, ведомственной целевой программы, основного мероприятия</t>
  </si>
  <si>
    <t xml:space="preserve">
№ п/п</t>
  </si>
  <si>
    <t xml:space="preserve">Ответственный 
 исполнитель </t>
  </si>
  <si>
    <t>Расходы, тыс. руб</t>
  </si>
  <si>
    <t>Утверждено бюджетом  
 тыс.руб.</t>
  </si>
  <si>
    <t xml:space="preserve">% освоения
бюджетных ассигнований
</t>
  </si>
  <si>
    <t>Приложение 9
к Порядку</t>
  </si>
  <si>
    <t xml:space="preserve">Местный бюджет     </t>
  </si>
  <si>
    <t>1.1.</t>
  </si>
  <si>
    <t>Местный бюджет</t>
  </si>
  <si>
    <t>1.2.</t>
  </si>
  <si>
    <t xml:space="preserve">ВСЕГО, в том числе: </t>
  </si>
  <si>
    <t>2.1.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</si>
  <si>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</si>
  <si>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</si>
  <si>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</si>
  <si>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</si>
  <si>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</si>
  <si>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</si>
  <si>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</si>
  <si>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1.1.2.3</t>
  </si>
  <si>
    <t xml:space="preserve"> «Капитальный ремонт и ремонт автомобильных дорог общего пользования населенных пунктов»</t>
  </si>
  <si>
    <t>Капитальный ремонт и ремонт дворовых территорий и проездов к ним</t>
  </si>
  <si>
    <t>1.2.1.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</si>
  <si>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</si>
  <si>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</si>
  <si>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</si>
  <si>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</si>
  <si>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</si>
  <si>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</si>
  <si>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</si>
  <si>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</si>
  <si>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</si>
  <si>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</si>
  <si>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</si>
  <si>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</si>
  <si>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</si>
  <si>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>2.1.3.2.</t>
  </si>
  <si>
    <t>Организация и содержание мест захоронения</t>
  </si>
  <si>
    <t>2.1.3.3.</t>
  </si>
  <si>
    <t>Прочие мероприятия по благоустройству городских округов и поселений</t>
  </si>
  <si>
    <t>Областной бюджет</t>
  </si>
  <si>
    <t>2.1.4.</t>
  </si>
  <si>
    <t>Организация оплачиваемых общественных работ</t>
  </si>
  <si>
    <t>Исп. Пинчик О.А.</t>
  </si>
  <si>
    <t>тел. 9-13-33</t>
  </si>
  <si>
    <t xml:space="preserve">Областной бюджет     </t>
  </si>
  <si>
    <t>2.1.2.2.</t>
  </si>
  <si>
    <t>2.1.2.3.</t>
  </si>
  <si>
    <t>2.1.5.</t>
  </si>
  <si>
    <t>Создание условий для развития туризма</t>
  </si>
  <si>
    <r>
      <t xml:space="preserve">Ответственный исполнитель муниципальной программы: </t>
    </r>
    <r>
      <rPr>
        <u/>
        <sz val="11"/>
        <rFont val="Times New Roman"/>
        <family val="1"/>
        <charset val="204"/>
      </rPr>
      <t xml:space="preserve">отдел ЖК и ДХ </t>
    </r>
  </si>
  <si>
    <t>Раздел 2 "Благоустройство"</t>
  </si>
  <si>
    <t>Раздел 1 "Дорожное хозяйство"</t>
  </si>
  <si>
    <t xml:space="preserve">ВСЕГО по разделу 2, в том числе: </t>
  </si>
  <si>
    <t xml:space="preserve">ВСЕГО по разделу 1, в том числе: </t>
  </si>
  <si>
    <t>отдел ЖК и ДХ</t>
  </si>
  <si>
    <t>Благоустройство территории детской плащадки в с. Ныш по ул. Кирова (в рамках иннициативного бюджетирования)</t>
  </si>
  <si>
    <t>Установка линии электропередач уличного освещения с .Вал ул. Комсомольская от ул. Трассовая (в рамках иннициативного бюджетирования)</t>
  </si>
  <si>
    <r>
      <t xml:space="preserve">ОТЧЕТ
ОБ ИСПОЛЬЗОВАНИИ БЮДЖЕТНЫХ АССИГНОВАНИЙ БЮДЖЕТА 
МУНИЦИПАЛЬНОГО ОБРАЗОВАНИЯ «ГОРОДСКОЙ ОКРУГ НОГЛИКСКИЙ»
НА РЕАЛИЗАЦИЮ МУНИЦИПАЛЬНОЙ ПРОГРАММЫ
</t>
    </r>
    <r>
      <rPr>
        <u/>
        <sz val="11"/>
        <rFont val="Times New Roman"/>
        <family val="1"/>
        <charset val="204"/>
      </rPr>
      <t xml:space="preserve">за 2018 год
</t>
    </r>
    <r>
      <rPr>
        <sz val="11"/>
        <rFont val="Times New Roman"/>
        <family val="1"/>
        <charset val="204"/>
      </rPr>
      <t>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 на 2015-2020 годы»
Утверждена постановлением администрации муниципального образования  «Городской округ Ногликский» от 10.08.2015 № 565 (в ред. от 22.03.2016 № 240, от 08.11.2016 № 786, от 16.05.2017 № 320, от 29.05.2017 № 344, от 17.08.2017 № 581, от 11.10.2017 № 765, от 31.10.2017 № 846, от 21.11.2017 № 948, от 19.03.2018 № 281, о 14.06.2018 № 557, от 11.07.2018 № 670)</t>
    </r>
  </si>
  <si>
    <t xml:space="preserve">Фактическое освоение бюджетных ассигнований, тыс.руб.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</si>
</sst>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6" fontId="5" fillId="0" borderId="1" xfId="0" applyNumberFormat="1" applyFont="1" applyFill="1" applyBorder="1" applyAlignment="1">
      <alignment vertical="top" wrapText="1"/>
    </xf>
    <xf numFmtId="165" fontId="4" fillId="0" borderId="0" xfId="0" applyNumberFormat="1" applyFont="1" applyFill="1"/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9" fontId="20" fillId="0" borderId="1" xfId="1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9" fontId="21" fillId="0" borderId="1" xfId="1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1" fillId="0" borderId="1" xfId="0" applyFont="1" applyFill="1" applyBorder="1"/>
    <xf numFmtId="0" fontId="21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1" xfId="0" applyFont="1" applyFill="1" applyBorder="1"/>
    <xf numFmtId="165" fontId="2" fillId="0" borderId="1" xfId="1" applyNumberFormat="1" applyFont="1" applyFill="1" applyBorder="1" applyAlignment="1">
      <alignment horizontal="center" vertical="top" wrapText="1"/>
    </xf>
    <xf numFmtId="0" fontId="23" fillId="0" borderId="0" xfId="0" applyFont="1" applyFill="1"/>
    <xf numFmtId="165" fontId="16" fillId="0" borderId="1" xfId="0" applyNumberFormat="1" applyFont="1" applyFill="1" applyBorder="1" applyAlignment="1">
      <alignment horizontal="center" vertical="center" wrapText="1"/>
    </xf>
    <xf numFmtId="9" fontId="17" fillId="0" borderId="1" xfId="1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21" fillId="0" borderId="1" xfId="1" applyNumberFormat="1" applyFont="1" applyFill="1" applyBorder="1" applyAlignment="1">
      <alignment horizontal="center" vertical="top" wrapText="1"/>
    </xf>
    <xf numFmtId="165" fontId="13" fillId="0" borderId="1" xfId="1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165" fontId="21" fillId="0" borderId="1" xfId="1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166" fontId="15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/>
    <xf numFmtId="166" fontId="2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4" fontId="9" fillId="0" borderId="5" xfId="0" applyNumberFormat="1" applyFont="1" applyFill="1" applyBorder="1" applyAlignment="1">
      <alignment horizontal="center" vertical="center"/>
    </xf>
    <xf numFmtId="14" fontId="9" fillId="0" borderId="6" xfId="0" applyNumberFormat="1" applyFont="1" applyFill="1" applyBorder="1" applyAlignment="1">
      <alignment horizontal="center" vertical="center"/>
    </xf>
    <xf numFmtId="14" fontId="9" fillId="0" borderId="7" xfId="0" applyNumberFormat="1" applyFont="1" applyFill="1" applyBorder="1" applyAlignment="1">
      <alignment horizontal="center" vertical="center"/>
    </xf>
    <xf numFmtId="14" fontId="22" fillId="0" borderId="5" xfId="0" applyNumberFormat="1" applyFont="1" applyFill="1" applyBorder="1" applyAlignment="1">
      <alignment horizontal="center" vertical="center"/>
    </xf>
    <xf numFmtId="14" fontId="22" fillId="0" borderId="6" xfId="0" applyNumberFormat="1" applyFont="1" applyFill="1" applyBorder="1" applyAlignment="1">
      <alignment horizontal="center" vertical="center"/>
    </xf>
    <xf numFmtId="14" fontId="22" fillId="0" borderId="7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0" fontId="21" fillId="0" borderId="7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16" fontId="8" fillId="0" borderId="5" xfId="0" applyNumberFormat="1" applyFont="1" applyFill="1" applyBorder="1" applyAlignment="1">
      <alignment horizontal="center" vertical="center"/>
    </xf>
    <xf numFmtId="16" fontId="8" fillId="0" borderId="6" xfId="0" applyNumberFormat="1" applyFont="1" applyFill="1" applyBorder="1" applyAlignment="1">
      <alignment horizontal="center" vertical="center"/>
    </xf>
    <xf numFmtId="16" fontId="8" fillId="0" borderId="7" xfId="0" applyNumberFormat="1" applyFont="1" applyFill="1" applyBorder="1" applyAlignment="1">
      <alignment horizontal="center" vertical="center"/>
    </xf>
    <xf numFmtId="16" fontId="9" fillId="0" borderId="5" xfId="0" applyNumberFormat="1" applyFont="1" applyFill="1" applyBorder="1" applyAlignment="1">
      <alignment horizontal="center" vertical="center"/>
    </xf>
    <xf numFmtId="16" fontId="9" fillId="0" borderId="6" xfId="0" applyNumberFormat="1" applyFont="1" applyFill="1" applyBorder="1" applyAlignment="1">
      <alignment horizontal="center" vertical="center"/>
    </xf>
    <xf numFmtId="16" fontId="9" fillId="0" borderId="7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top" wrapText="1"/>
    </xf>
    <xf numFmtId="166" fontId="5" fillId="0" borderId="3" xfId="0" applyNumberFormat="1" applyFont="1" applyFill="1" applyBorder="1" applyAlignment="1">
      <alignment horizontal="center" vertical="top" wrapText="1"/>
    </xf>
    <xf numFmtId="166" fontId="5" fillId="0" borderId="4" xfId="0" applyNumberFormat="1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1"/>
  <sheetViews>
    <sheetView tabSelected="1" topLeftCell="A45" zoomScale="154" zoomScaleNormal="154" zoomScaleSheetLayoutView="160" workbookViewId="0">
      <selection activeCell="B58" sqref="B58"/>
    </sheetView>
  </sheetViews>
  <sheetFormatPr defaultColWidth="9.140625" defaultRowHeight="15" x14ac:dyDescent="0.25"/>
  <cols>
    <col min="1" max="1" width="7.7109375" style="1" customWidth="1"/>
    <col min="2" max="2" width="78.85546875" style="1" customWidth="1"/>
    <col min="3" max="3" width="15" style="1" customWidth="1"/>
    <col min="4" max="4" width="12" style="42" bestFit="1" customWidth="1"/>
    <col min="5" max="5" width="15.7109375" style="42" customWidth="1"/>
    <col min="6" max="6" width="13.5703125" style="42" customWidth="1"/>
    <col min="7" max="7" width="13" style="1" customWidth="1"/>
    <col min="8" max="8" width="9.7109375" style="1" bestFit="1" customWidth="1"/>
    <col min="9" max="16384" width="9.140625" style="1"/>
  </cols>
  <sheetData>
    <row r="1" spans="1:8" ht="29.25" customHeight="1" x14ac:dyDescent="0.25">
      <c r="A1" s="84" t="s">
        <v>6</v>
      </c>
      <c r="B1" s="84"/>
      <c r="C1" s="84"/>
      <c r="D1" s="84"/>
      <c r="E1" s="84"/>
      <c r="F1" s="84"/>
    </row>
    <row r="2" spans="1:8" ht="180" customHeight="1" x14ac:dyDescent="0.25">
      <c r="A2" s="85" t="s">
        <v>59</v>
      </c>
      <c r="B2" s="85"/>
      <c r="C2" s="85"/>
      <c r="D2" s="85"/>
      <c r="E2" s="85"/>
      <c r="F2" s="85"/>
    </row>
    <row r="3" spans="1:8" x14ac:dyDescent="0.25">
      <c r="A3" s="86" t="s">
        <v>51</v>
      </c>
      <c r="B3" s="86"/>
      <c r="C3" s="86"/>
      <c r="D3" s="86"/>
      <c r="E3" s="86"/>
      <c r="F3" s="86"/>
    </row>
    <row r="4" spans="1:8" x14ac:dyDescent="0.25">
      <c r="A4" s="87" t="s">
        <v>1</v>
      </c>
      <c r="B4" s="87" t="s">
        <v>0</v>
      </c>
      <c r="C4" s="87" t="s">
        <v>2</v>
      </c>
      <c r="D4" s="87" t="s">
        <v>3</v>
      </c>
      <c r="E4" s="87"/>
      <c r="F4" s="87"/>
    </row>
    <row r="5" spans="1:8" x14ac:dyDescent="0.25">
      <c r="A5" s="87"/>
      <c r="B5" s="87"/>
      <c r="C5" s="87"/>
      <c r="D5" s="87"/>
      <c r="E5" s="87"/>
      <c r="F5" s="87"/>
    </row>
    <row r="6" spans="1:8" x14ac:dyDescent="0.25">
      <c r="A6" s="87"/>
      <c r="B6" s="87"/>
      <c r="C6" s="87"/>
      <c r="D6" s="87"/>
      <c r="E6" s="87"/>
      <c r="F6" s="87"/>
    </row>
    <row r="7" spans="1:8" ht="39" customHeight="1" x14ac:dyDescent="0.25">
      <c r="A7" s="87"/>
      <c r="B7" s="87"/>
      <c r="C7" s="87"/>
      <c r="D7" s="87" t="s">
        <v>4</v>
      </c>
      <c r="E7" s="87" t="s">
        <v>60</v>
      </c>
      <c r="F7" s="87" t="s">
        <v>5</v>
      </c>
    </row>
    <row r="8" spans="1:8" ht="51" customHeight="1" x14ac:dyDescent="0.25">
      <c r="A8" s="87"/>
      <c r="B8" s="87"/>
      <c r="C8" s="87"/>
      <c r="D8" s="87"/>
      <c r="E8" s="87"/>
      <c r="F8" s="87"/>
    </row>
    <row r="9" spans="1:8" s="6" customFormat="1" ht="14.25" x14ac:dyDescent="0.2">
      <c r="A9" s="69"/>
      <c r="B9" s="3" t="s">
        <v>11</v>
      </c>
      <c r="C9" s="2"/>
      <c r="D9" s="4">
        <f>D11+D10</f>
        <v>140344.40000000002</v>
      </c>
      <c r="E9" s="4">
        <f>E11+E10</f>
        <v>119732.71545999999</v>
      </c>
      <c r="F9" s="5">
        <f t="shared" ref="F9:F77" si="0">E9/D9</f>
        <v>0.8531349698313575</v>
      </c>
    </row>
    <row r="10" spans="1:8" s="6" customFormat="1" ht="14.25" x14ac:dyDescent="0.2">
      <c r="A10" s="70"/>
      <c r="B10" s="7" t="s">
        <v>9</v>
      </c>
      <c r="C10" s="2"/>
      <c r="D10" s="4">
        <f>D14+D38</f>
        <v>134509.20000000001</v>
      </c>
      <c r="E10" s="4">
        <f>E14+E38</f>
        <v>113897.59546</v>
      </c>
      <c r="F10" s="5">
        <f t="shared" si="0"/>
        <v>0.84676435113731985</v>
      </c>
    </row>
    <row r="11" spans="1:8" s="6" customFormat="1" ht="14.25" x14ac:dyDescent="0.2">
      <c r="A11" s="71"/>
      <c r="B11" s="7" t="s">
        <v>41</v>
      </c>
      <c r="C11" s="2"/>
      <c r="D11" s="4">
        <f>D15+D39</f>
        <v>5835.2</v>
      </c>
      <c r="E11" s="4">
        <f>E15+E39</f>
        <v>5835.12</v>
      </c>
      <c r="F11" s="5">
        <f t="shared" si="0"/>
        <v>0.99998629010145323</v>
      </c>
      <c r="H11" s="8"/>
    </row>
    <row r="12" spans="1:8" x14ac:dyDescent="0.25">
      <c r="A12" s="72" t="s">
        <v>53</v>
      </c>
      <c r="B12" s="73"/>
      <c r="C12" s="73"/>
      <c r="D12" s="73"/>
      <c r="E12" s="73"/>
      <c r="F12" s="74"/>
      <c r="H12" s="43"/>
    </row>
    <row r="13" spans="1:8" s="6" customFormat="1" ht="14.25" x14ac:dyDescent="0.2">
      <c r="A13" s="69"/>
      <c r="B13" s="7" t="s">
        <v>55</v>
      </c>
      <c r="C13" s="69"/>
      <c r="D13" s="4">
        <f>D14+D15</f>
        <v>101295.6</v>
      </c>
      <c r="E13" s="4">
        <f>E14+E15</f>
        <v>82686.53</v>
      </c>
      <c r="F13" s="5">
        <f t="shared" si="0"/>
        <v>0.81628945383609941</v>
      </c>
      <c r="H13" s="8"/>
    </row>
    <row r="14" spans="1:8" s="6" customFormat="1" ht="14.25" x14ac:dyDescent="0.2">
      <c r="A14" s="70"/>
      <c r="B14" s="7" t="s">
        <v>9</v>
      </c>
      <c r="C14" s="70"/>
      <c r="D14" s="4">
        <f>D17+D31</f>
        <v>101295.6</v>
      </c>
      <c r="E14" s="4">
        <f>E17+E31</f>
        <v>82686.53</v>
      </c>
      <c r="F14" s="5">
        <f t="shared" si="0"/>
        <v>0.81628945383609941</v>
      </c>
      <c r="H14" s="8"/>
    </row>
    <row r="15" spans="1:8" s="6" customFormat="1" ht="14.25" x14ac:dyDescent="0.2">
      <c r="A15" s="71"/>
      <c r="B15" s="7" t="s">
        <v>41</v>
      </c>
      <c r="C15" s="71"/>
      <c r="D15" s="4">
        <f>D18+D32</f>
        <v>0</v>
      </c>
      <c r="E15" s="4">
        <f>E18+E32</f>
        <v>0</v>
      </c>
      <c r="F15" s="5">
        <v>0</v>
      </c>
      <c r="H15" s="8"/>
    </row>
    <row r="16" spans="1:8" s="6" customFormat="1" ht="31.5" x14ac:dyDescent="0.2">
      <c r="A16" s="9" t="s">
        <v>8</v>
      </c>
      <c r="B16" s="10" t="s">
        <v>13</v>
      </c>
      <c r="C16" s="81"/>
      <c r="D16" s="11">
        <f>D17+D18</f>
        <v>56316.5</v>
      </c>
      <c r="E16" s="11">
        <f>E17+E18</f>
        <v>47083.85</v>
      </c>
      <c r="F16" s="5">
        <f t="shared" si="0"/>
        <v>0.83605781609297447</v>
      </c>
    </row>
    <row r="17" spans="1:6" s="16" customFormat="1" ht="16.899999999999999" customHeight="1" x14ac:dyDescent="0.2">
      <c r="A17" s="12"/>
      <c r="B17" s="13" t="s">
        <v>7</v>
      </c>
      <c r="C17" s="82"/>
      <c r="D17" s="14">
        <f>D20+D23</f>
        <v>56316.5</v>
      </c>
      <c r="E17" s="14">
        <f>E20+E23</f>
        <v>47083.85</v>
      </c>
      <c r="F17" s="15">
        <f t="shared" si="0"/>
        <v>0.83605781609297447</v>
      </c>
    </row>
    <row r="18" spans="1:6" s="16" customFormat="1" ht="16.899999999999999" customHeight="1" x14ac:dyDescent="0.2">
      <c r="A18" s="12"/>
      <c r="B18" s="13" t="s">
        <v>46</v>
      </c>
      <c r="C18" s="83"/>
      <c r="D18" s="14">
        <f>D21+D24</f>
        <v>0</v>
      </c>
      <c r="E18" s="14">
        <f>E21+E24</f>
        <v>0</v>
      </c>
      <c r="F18" s="15">
        <v>0</v>
      </c>
    </row>
    <row r="19" spans="1:6" s="6" customFormat="1" ht="15.75" customHeight="1" x14ac:dyDescent="0.2">
      <c r="A19" s="48" t="s">
        <v>14</v>
      </c>
      <c r="B19" s="17" t="s">
        <v>15</v>
      </c>
      <c r="C19" s="54" t="s">
        <v>56</v>
      </c>
      <c r="D19" s="18">
        <f>D20+D21</f>
        <v>50410.3</v>
      </c>
      <c r="E19" s="18">
        <f>E20+E21</f>
        <v>46583.89</v>
      </c>
      <c r="F19" s="19">
        <f t="shared" si="0"/>
        <v>0.92409467906360399</v>
      </c>
    </row>
    <row r="20" spans="1:6" s="6" customFormat="1" ht="13.9" customHeight="1" x14ac:dyDescent="0.2">
      <c r="A20" s="49"/>
      <c r="B20" s="17" t="s">
        <v>7</v>
      </c>
      <c r="C20" s="55"/>
      <c r="D20" s="18">
        <v>50410.3</v>
      </c>
      <c r="E20" s="26">
        <f>45808.05+710+65.84</f>
        <v>46583.89</v>
      </c>
      <c r="F20" s="19">
        <f t="shared" si="0"/>
        <v>0.92409467906360399</v>
      </c>
    </row>
    <row r="21" spans="1:6" s="6" customFormat="1" ht="13.9" customHeight="1" x14ac:dyDescent="0.2">
      <c r="A21" s="50"/>
      <c r="B21" s="17" t="s">
        <v>41</v>
      </c>
      <c r="C21" s="56"/>
      <c r="D21" s="18">
        <v>0</v>
      </c>
      <c r="E21" s="26">
        <v>0</v>
      </c>
      <c r="F21" s="19">
        <v>0</v>
      </c>
    </row>
    <row r="22" spans="1:6" ht="38.25" x14ac:dyDescent="0.25">
      <c r="A22" s="75" t="s">
        <v>16</v>
      </c>
      <c r="B22" s="17" t="s">
        <v>17</v>
      </c>
      <c r="C22" s="54" t="s">
        <v>56</v>
      </c>
      <c r="D22" s="18">
        <f>D23+D24</f>
        <v>5906.2</v>
      </c>
      <c r="E22" s="18">
        <f>E23+E24</f>
        <v>499.96</v>
      </c>
      <c r="F22" s="19">
        <f t="shared" si="0"/>
        <v>8.4650028783312445E-2</v>
      </c>
    </row>
    <row r="23" spans="1:6" ht="15.75" customHeight="1" x14ac:dyDescent="0.25">
      <c r="A23" s="76"/>
      <c r="B23" s="17" t="s">
        <v>7</v>
      </c>
      <c r="C23" s="55"/>
      <c r="D23" s="18">
        <f>D28</f>
        <v>5906.2</v>
      </c>
      <c r="E23" s="18">
        <f>E28</f>
        <v>499.96</v>
      </c>
      <c r="F23" s="19">
        <f t="shared" si="0"/>
        <v>8.4650028783312445E-2</v>
      </c>
    </row>
    <row r="24" spans="1:6" ht="15.75" customHeight="1" x14ac:dyDescent="0.25">
      <c r="A24" s="77"/>
      <c r="B24" s="17" t="s">
        <v>41</v>
      </c>
      <c r="C24" s="56"/>
      <c r="D24" s="18">
        <f>D29</f>
        <v>0</v>
      </c>
      <c r="E24" s="18">
        <f>E29</f>
        <v>0</v>
      </c>
      <c r="F24" s="19">
        <v>0</v>
      </c>
    </row>
    <row r="25" spans="1:6" s="27" customFormat="1" ht="25.5" hidden="1" customHeight="1" x14ac:dyDescent="0.25">
      <c r="A25" s="23" t="s">
        <v>18</v>
      </c>
      <c r="B25" s="17" t="s">
        <v>19</v>
      </c>
      <c r="C25" s="54" t="s">
        <v>56</v>
      </c>
      <c r="D25" s="18">
        <f>D26</f>
        <v>0</v>
      </c>
      <c r="E25" s="26">
        <f>E26</f>
        <v>0</v>
      </c>
      <c r="F25" s="19" t="e">
        <f t="shared" si="0"/>
        <v>#DIV/0!</v>
      </c>
    </row>
    <row r="26" spans="1:6" ht="14.45" hidden="1" customHeight="1" x14ac:dyDescent="0.25">
      <c r="A26" s="23"/>
      <c r="B26" s="20" t="s">
        <v>7</v>
      </c>
      <c r="C26" s="55"/>
      <c r="D26" s="18">
        <v>0</v>
      </c>
      <c r="E26" s="29">
        <v>0</v>
      </c>
      <c r="F26" s="19" t="e">
        <f t="shared" si="0"/>
        <v>#DIV/0!</v>
      </c>
    </row>
    <row r="27" spans="1:6" ht="25.5" x14ac:dyDescent="0.25">
      <c r="A27" s="75" t="s">
        <v>20</v>
      </c>
      <c r="B27" s="17" t="s">
        <v>21</v>
      </c>
      <c r="C27" s="55"/>
      <c r="D27" s="18">
        <f>D28+D29</f>
        <v>5906.2</v>
      </c>
      <c r="E27" s="18">
        <f>E28+E29</f>
        <v>499.96</v>
      </c>
      <c r="F27" s="19">
        <f t="shared" si="0"/>
        <v>8.4650028783312445E-2</v>
      </c>
    </row>
    <row r="28" spans="1:6" s="30" customFormat="1" ht="14.45" customHeight="1" x14ac:dyDescent="0.2">
      <c r="A28" s="76"/>
      <c r="B28" s="17" t="s">
        <v>7</v>
      </c>
      <c r="C28" s="55"/>
      <c r="D28" s="18">
        <v>5906.2</v>
      </c>
      <c r="E28" s="18">
        <v>499.96</v>
      </c>
      <c r="F28" s="19">
        <f t="shared" si="0"/>
        <v>8.4650028783312445E-2</v>
      </c>
    </row>
    <row r="29" spans="1:6" s="30" customFormat="1" ht="14.45" customHeight="1" x14ac:dyDescent="0.2">
      <c r="A29" s="77"/>
      <c r="B29" s="17" t="s">
        <v>41</v>
      </c>
      <c r="C29" s="56"/>
      <c r="D29" s="18">
        <v>0</v>
      </c>
      <c r="E29" s="18">
        <v>0</v>
      </c>
      <c r="F29" s="19">
        <v>0</v>
      </c>
    </row>
    <row r="30" spans="1:6" s="22" customFormat="1" ht="15.75" x14ac:dyDescent="0.25">
      <c r="A30" s="78" t="s">
        <v>10</v>
      </c>
      <c r="B30" s="10" t="s">
        <v>22</v>
      </c>
      <c r="C30" s="54"/>
      <c r="D30" s="31">
        <f>D31+D32</f>
        <v>44979.1</v>
      </c>
      <c r="E30" s="31">
        <f>E31+E32</f>
        <v>35602.68</v>
      </c>
      <c r="F30" s="32">
        <f t="shared" si="0"/>
        <v>0.79153829222905758</v>
      </c>
    </row>
    <row r="31" spans="1:6" s="22" customFormat="1" ht="15.75" customHeight="1" x14ac:dyDescent="0.25">
      <c r="A31" s="79"/>
      <c r="B31" s="13" t="s">
        <v>9</v>
      </c>
      <c r="C31" s="55"/>
      <c r="D31" s="31">
        <f>D34</f>
        <v>44979.1</v>
      </c>
      <c r="E31" s="31">
        <f>E34</f>
        <v>35602.68</v>
      </c>
      <c r="F31" s="32">
        <f t="shared" si="0"/>
        <v>0.79153829222905758</v>
      </c>
    </row>
    <row r="32" spans="1:6" s="22" customFormat="1" ht="14.45" customHeight="1" x14ac:dyDescent="0.25">
      <c r="A32" s="80"/>
      <c r="B32" s="13" t="s">
        <v>41</v>
      </c>
      <c r="C32" s="56"/>
      <c r="D32" s="33">
        <f>D35</f>
        <v>0</v>
      </c>
      <c r="E32" s="33">
        <f>E35</f>
        <v>0</v>
      </c>
      <c r="F32" s="32">
        <v>0</v>
      </c>
    </row>
    <row r="33" spans="1:6" ht="15.75" customHeight="1" x14ac:dyDescent="0.25">
      <c r="A33" s="75" t="s">
        <v>23</v>
      </c>
      <c r="B33" s="17" t="s">
        <v>22</v>
      </c>
      <c r="C33" s="54" t="s">
        <v>56</v>
      </c>
      <c r="D33" s="34">
        <f>D35+D34</f>
        <v>44979.1</v>
      </c>
      <c r="E33" s="34">
        <f>E35+E34</f>
        <v>35602.68</v>
      </c>
      <c r="F33" s="19">
        <f t="shared" si="0"/>
        <v>0.79153829222905758</v>
      </c>
    </row>
    <row r="34" spans="1:6" ht="15.75" customHeight="1" x14ac:dyDescent="0.25">
      <c r="A34" s="76"/>
      <c r="B34" s="17" t="s">
        <v>7</v>
      </c>
      <c r="C34" s="55"/>
      <c r="D34" s="34">
        <v>44979.1</v>
      </c>
      <c r="E34" s="29">
        <f>35503.97+98.71</f>
        <v>35602.68</v>
      </c>
      <c r="F34" s="19">
        <f t="shared" si="0"/>
        <v>0.79153829222905758</v>
      </c>
    </row>
    <row r="35" spans="1:6" x14ac:dyDescent="0.25">
      <c r="A35" s="77"/>
      <c r="B35" s="17" t="s">
        <v>41</v>
      </c>
      <c r="C35" s="56"/>
      <c r="D35" s="34">
        <v>0</v>
      </c>
      <c r="E35" s="29">
        <v>0</v>
      </c>
      <c r="F35" s="19">
        <v>0</v>
      </c>
    </row>
    <row r="36" spans="1:6" ht="14.45" customHeight="1" x14ac:dyDescent="0.25">
      <c r="A36" s="72" t="s">
        <v>52</v>
      </c>
      <c r="B36" s="73"/>
      <c r="C36" s="73"/>
      <c r="D36" s="73"/>
      <c r="E36" s="73"/>
      <c r="F36" s="74"/>
    </row>
    <row r="37" spans="1:6" ht="14.45" customHeight="1" x14ac:dyDescent="0.25">
      <c r="A37" s="69"/>
      <c r="B37" s="7" t="s">
        <v>54</v>
      </c>
      <c r="C37" s="69"/>
      <c r="D37" s="4">
        <f>D38+D39</f>
        <v>39048.799999999996</v>
      </c>
      <c r="E37" s="4">
        <f>E38+E39</f>
        <v>37046.185460000001</v>
      </c>
      <c r="F37" s="5">
        <f t="shared" ref="F37:F38" si="1">E37/D37</f>
        <v>0.94871508112925373</v>
      </c>
    </row>
    <row r="38" spans="1:6" ht="14.45" customHeight="1" x14ac:dyDescent="0.25">
      <c r="A38" s="70"/>
      <c r="B38" s="7" t="s">
        <v>9</v>
      </c>
      <c r="C38" s="70"/>
      <c r="D38" s="4">
        <f>D41</f>
        <v>33213.599999999999</v>
      </c>
      <c r="E38" s="4">
        <f>E41</f>
        <v>31211.065460000002</v>
      </c>
      <c r="F38" s="5">
        <f t="shared" si="1"/>
        <v>0.93970739275477522</v>
      </c>
    </row>
    <row r="39" spans="1:6" ht="14.45" customHeight="1" x14ac:dyDescent="0.25">
      <c r="A39" s="71"/>
      <c r="B39" s="7" t="s">
        <v>41</v>
      </c>
      <c r="C39" s="71"/>
      <c r="D39" s="4">
        <f>D42</f>
        <v>5835.2</v>
      </c>
      <c r="E39" s="4">
        <f>E42</f>
        <v>5835.12</v>
      </c>
      <c r="F39" s="5">
        <v>0</v>
      </c>
    </row>
    <row r="40" spans="1:6" s="22" customFormat="1" ht="14.45" customHeight="1" x14ac:dyDescent="0.25">
      <c r="A40" s="63" t="s">
        <v>12</v>
      </c>
      <c r="B40" s="10" t="s">
        <v>24</v>
      </c>
      <c r="C40" s="44"/>
      <c r="D40" s="47">
        <f>D42+D41</f>
        <v>39048.799999999996</v>
      </c>
      <c r="E40" s="47">
        <f>E42+E41</f>
        <v>37046.185460000001</v>
      </c>
      <c r="F40" s="5">
        <v>0</v>
      </c>
    </row>
    <row r="41" spans="1:6" s="22" customFormat="1" ht="14.45" customHeight="1" x14ac:dyDescent="0.25">
      <c r="A41" s="64"/>
      <c r="B41" s="46" t="s">
        <v>9</v>
      </c>
      <c r="C41" s="44"/>
      <c r="D41" s="47">
        <f>D44+D50+D62+D74+D77</f>
        <v>33213.599999999999</v>
      </c>
      <c r="E41" s="47">
        <f>E44+E50+E62+E74+E77</f>
        <v>31211.065460000002</v>
      </c>
      <c r="F41" s="5">
        <v>0</v>
      </c>
    </row>
    <row r="42" spans="1:6" s="22" customFormat="1" ht="14.45" customHeight="1" x14ac:dyDescent="0.25">
      <c r="A42" s="65"/>
      <c r="B42" s="46" t="s">
        <v>41</v>
      </c>
      <c r="C42" s="44"/>
      <c r="D42" s="47">
        <f>D45+D51+D63+D75+D78</f>
        <v>5835.2</v>
      </c>
      <c r="E42" s="47">
        <f>E45+E51+E63+E75+E78</f>
        <v>5835.12</v>
      </c>
      <c r="F42" s="5">
        <v>0</v>
      </c>
    </row>
    <row r="43" spans="1:6" s="25" customFormat="1" ht="14.45" customHeight="1" x14ac:dyDescent="0.25">
      <c r="A43" s="51" t="s">
        <v>25</v>
      </c>
      <c r="B43" s="20" t="s">
        <v>26</v>
      </c>
      <c r="C43" s="24"/>
      <c r="D43" s="35">
        <f>D44+D45</f>
        <v>0</v>
      </c>
      <c r="E43" s="35">
        <f>E44+E45</f>
        <v>0</v>
      </c>
      <c r="F43" s="21">
        <v>0</v>
      </c>
    </row>
    <row r="44" spans="1:6" x14ac:dyDescent="0.25">
      <c r="A44" s="52"/>
      <c r="B44" s="17" t="s">
        <v>7</v>
      </c>
      <c r="C44" s="28"/>
      <c r="D44" s="29">
        <f>D47</f>
        <v>0</v>
      </c>
      <c r="E44" s="29">
        <f>E47</f>
        <v>0</v>
      </c>
      <c r="F44" s="19">
        <v>0</v>
      </c>
    </row>
    <row r="45" spans="1:6" x14ac:dyDescent="0.25">
      <c r="A45" s="53"/>
      <c r="B45" s="17" t="s">
        <v>46</v>
      </c>
      <c r="C45" s="28"/>
      <c r="D45" s="29">
        <f>D48</f>
        <v>0</v>
      </c>
      <c r="E45" s="29">
        <f>E48</f>
        <v>0</v>
      </c>
      <c r="F45" s="19">
        <v>0</v>
      </c>
    </row>
    <row r="46" spans="1:6" s="6" customFormat="1" ht="14.45" customHeight="1" x14ac:dyDescent="0.2">
      <c r="A46" s="66" t="s">
        <v>27</v>
      </c>
      <c r="B46" s="17" t="s">
        <v>28</v>
      </c>
      <c r="C46" s="54" t="s">
        <v>56</v>
      </c>
      <c r="D46" s="29">
        <f>D47+D48</f>
        <v>0</v>
      </c>
      <c r="E46" s="29">
        <f>E47</f>
        <v>0</v>
      </c>
      <c r="F46" s="19">
        <v>0</v>
      </c>
    </row>
    <row r="47" spans="1:6" s="6" customFormat="1" ht="15.75" customHeight="1" x14ac:dyDescent="0.2">
      <c r="A47" s="67"/>
      <c r="B47" s="20" t="s">
        <v>7</v>
      </c>
      <c r="C47" s="55"/>
      <c r="D47" s="29">
        <v>0</v>
      </c>
      <c r="E47" s="29">
        <v>0</v>
      </c>
      <c r="F47" s="19">
        <v>0</v>
      </c>
    </row>
    <row r="48" spans="1:6" s="6" customFormat="1" ht="15.75" customHeight="1" x14ac:dyDescent="0.2">
      <c r="A48" s="68"/>
      <c r="B48" s="20" t="s">
        <v>46</v>
      </c>
      <c r="C48" s="56"/>
      <c r="D48" s="29">
        <v>0</v>
      </c>
      <c r="E48" s="29">
        <v>0</v>
      </c>
      <c r="F48" s="19">
        <v>0</v>
      </c>
    </row>
    <row r="49" spans="1:6" s="25" customFormat="1" ht="38.25" x14ac:dyDescent="0.25">
      <c r="A49" s="51" t="s">
        <v>29</v>
      </c>
      <c r="B49" s="20" t="s">
        <v>30</v>
      </c>
      <c r="C49" s="57"/>
      <c r="D49" s="38">
        <f>D50+D51</f>
        <v>13833.8</v>
      </c>
      <c r="E49" s="38">
        <f>E50+E51</f>
        <v>13338.04</v>
      </c>
      <c r="F49" s="21">
        <f t="shared" si="0"/>
        <v>0.9641631366652692</v>
      </c>
    </row>
    <row r="50" spans="1:6" x14ac:dyDescent="0.25">
      <c r="A50" s="52"/>
      <c r="B50" s="17" t="s">
        <v>7</v>
      </c>
      <c r="C50" s="58"/>
      <c r="D50" s="29">
        <f>D53+D56+D59</f>
        <v>7998.5999999999995</v>
      </c>
      <c r="E50" s="29">
        <f>E53+E56+E59</f>
        <v>7502.92</v>
      </c>
      <c r="F50" s="19">
        <f t="shared" si="0"/>
        <v>0.93802915510214291</v>
      </c>
    </row>
    <row r="51" spans="1:6" x14ac:dyDescent="0.25">
      <c r="A51" s="53"/>
      <c r="B51" s="17" t="s">
        <v>46</v>
      </c>
      <c r="C51" s="59"/>
      <c r="D51" s="29">
        <f>D54+D57+D60</f>
        <v>5835.2</v>
      </c>
      <c r="E51" s="29">
        <f>E54+E57+E60</f>
        <v>5835.12</v>
      </c>
      <c r="F51" s="19">
        <f t="shared" si="0"/>
        <v>0.99998629010145323</v>
      </c>
    </row>
    <row r="52" spans="1:6" s="27" customFormat="1" ht="15.75" customHeight="1" x14ac:dyDescent="0.25">
      <c r="A52" s="48" t="s">
        <v>31</v>
      </c>
      <c r="B52" s="17" t="s">
        <v>32</v>
      </c>
      <c r="C52" s="54" t="s">
        <v>56</v>
      </c>
      <c r="D52" s="29">
        <f>D53+D54</f>
        <v>2189.1</v>
      </c>
      <c r="E52" s="29">
        <f>E53</f>
        <v>1791.39</v>
      </c>
      <c r="F52" s="19">
        <f t="shared" si="0"/>
        <v>0.81832259832808008</v>
      </c>
    </row>
    <row r="53" spans="1:6" x14ac:dyDescent="0.25">
      <c r="A53" s="49"/>
      <c r="B53" s="17" t="s">
        <v>7</v>
      </c>
      <c r="C53" s="55"/>
      <c r="D53" s="29">
        <v>2189.1</v>
      </c>
      <c r="E53" s="29">
        <v>1791.39</v>
      </c>
      <c r="F53" s="19">
        <f t="shared" si="0"/>
        <v>0.81832259832808008</v>
      </c>
    </row>
    <row r="54" spans="1:6" x14ac:dyDescent="0.25">
      <c r="A54" s="50"/>
      <c r="B54" s="17" t="s">
        <v>46</v>
      </c>
      <c r="C54" s="56"/>
      <c r="D54" s="29">
        <v>0</v>
      </c>
      <c r="E54" s="29">
        <v>0</v>
      </c>
      <c r="F54" s="19">
        <v>0</v>
      </c>
    </row>
    <row r="55" spans="1:6" s="37" customFormat="1" ht="25.5" x14ac:dyDescent="0.2">
      <c r="A55" s="60" t="s">
        <v>47</v>
      </c>
      <c r="B55" s="17" t="s">
        <v>57</v>
      </c>
      <c r="C55" s="54" t="s">
        <v>56</v>
      </c>
      <c r="D55" s="36">
        <f>D56+D57</f>
        <v>7032.2</v>
      </c>
      <c r="E55" s="36">
        <f>E56+E57</f>
        <v>7032.1299999999992</v>
      </c>
      <c r="F55" s="19">
        <f t="shared" si="0"/>
        <v>0.99999004578936879</v>
      </c>
    </row>
    <row r="56" spans="1:6" s="37" customFormat="1" x14ac:dyDescent="0.2">
      <c r="A56" s="61"/>
      <c r="B56" s="17" t="s">
        <v>7</v>
      </c>
      <c r="C56" s="55"/>
      <c r="D56" s="36">
        <v>4032.2</v>
      </c>
      <c r="E56" s="36">
        <f>3996.97+35.16</f>
        <v>4032.1299999999997</v>
      </c>
      <c r="F56" s="19">
        <f t="shared" si="0"/>
        <v>0.99998263975001234</v>
      </c>
    </row>
    <row r="57" spans="1:6" s="37" customFormat="1" x14ac:dyDescent="0.2">
      <c r="A57" s="62"/>
      <c r="B57" s="17" t="s">
        <v>46</v>
      </c>
      <c r="C57" s="56"/>
      <c r="D57" s="36">
        <v>3000</v>
      </c>
      <c r="E57" s="36">
        <v>3000</v>
      </c>
      <c r="F57" s="19">
        <f t="shared" si="0"/>
        <v>1</v>
      </c>
    </row>
    <row r="58" spans="1:6" s="37" customFormat="1" ht="25.5" x14ac:dyDescent="0.2">
      <c r="A58" s="60" t="s">
        <v>48</v>
      </c>
      <c r="B58" s="17" t="s">
        <v>58</v>
      </c>
      <c r="C58" s="54" t="s">
        <v>56</v>
      </c>
      <c r="D58" s="36">
        <f>D59+D60</f>
        <v>4612.5</v>
      </c>
      <c r="E58" s="36">
        <f>E59+E60</f>
        <v>4514.5200000000004</v>
      </c>
      <c r="F58" s="19">
        <f t="shared" si="0"/>
        <v>0.97875772357723589</v>
      </c>
    </row>
    <row r="59" spans="1:6" s="37" customFormat="1" x14ac:dyDescent="0.2">
      <c r="A59" s="61"/>
      <c r="B59" s="17" t="s">
        <v>7</v>
      </c>
      <c r="C59" s="55"/>
      <c r="D59" s="36">
        <v>1777.3</v>
      </c>
      <c r="E59" s="36">
        <f>240.93+1348.18+90.29</f>
        <v>1679.4</v>
      </c>
      <c r="F59" s="21">
        <f t="shared" si="0"/>
        <v>0.94491644629494187</v>
      </c>
    </row>
    <row r="60" spans="1:6" s="37" customFormat="1" x14ac:dyDescent="0.2">
      <c r="A60" s="62"/>
      <c r="B60" s="17" t="s">
        <v>46</v>
      </c>
      <c r="C60" s="56"/>
      <c r="D60" s="36">
        <v>2835.2</v>
      </c>
      <c r="E60" s="36">
        <v>2835.12</v>
      </c>
      <c r="F60" s="21">
        <f t="shared" si="0"/>
        <v>0.99997178329571113</v>
      </c>
    </row>
    <row r="61" spans="1:6" s="25" customFormat="1" ht="15.75" customHeight="1" x14ac:dyDescent="0.25">
      <c r="A61" s="51" t="s">
        <v>33</v>
      </c>
      <c r="B61" s="20" t="s">
        <v>34</v>
      </c>
      <c r="C61" s="57"/>
      <c r="D61" s="38">
        <f>D63+D62</f>
        <v>23922.5</v>
      </c>
      <c r="E61" s="38">
        <f>E63+E62</f>
        <v>22427.25546</v>
      </c>
      <c r="F61" s="21">
        <f t="shared" si="0"/>
        <v>0.93749630933221861</v>
      </c>
    </row>
    <row r="62" spans="1:6" ht="15.75" customHeight="1" x14ac:dyDescent="0.25">
      <c r="A62" s="52"/>
      <c r="B62" s="17" t="s">
        <v>7</v>
      </c>
      <c r="C62" s="58"/>
      <c r="D62" s="40">
        <f>D65+D68+D71</f>
        <v>23922.5</v>
      </c>
      <c r="E62" s="40">
        <f>E65+E68+E71</f>
        <v>22427.25546</v>
      </c>
      <c r="F62" s="19">
        <f t="shared" si="0"/>
        <v>0.93749630933221861</v>
      </c>
    </row>
    <row r="63" spans="1:6" x14ac:dyDescent="0.25">
      <c r="A63" s="53"/>
      <c r="B63" s="17" t="s">
        <v>46</v>
      </c>
      <c r="C63" s="59"/>
      <c r="D63" s="40">
        <f>D66+D69+D72</f>
        <v>0</v>
      </c>
      <c r="E63" s="40">
        <f>E66+E69+E72</f>
        <v>0</v>
      </c>
      <c r="F63" s="19">
        <v>0</v>
      </c>
    </row>
    <row r="64" spans="1:6" ht="15.75" customHeight="1" x14ac:dyDescent="0.25">
      <c r="A64" s="48" t="s">
        <v>35</v>
      </c>
      <c r="B64" s="39" t="s">
        <v>36</v>
      </c>
      <c r="C64" s="54" t="s">
        <v>56</v>
      </c>
      <c r="D64" s="29">
        <f>D65+D66</f>
        <v>7139.8</v>
      </c>
      <c r="E64" s="29">
        <f>E65+E66</f>
        <v>5796.6554599999999</v>
      </c>
      <c r="F64" s="19">
        <f t="shared" si="0"/>
        <v>0.81187924871845152</v>
      </c>
    </row>
    <row r="65" spans="1:6" ht="15.75" customHeight="1" x14ac:dyDescent="0.25">
      <c r="A65" s="49"/>
      <c r="B65" s="17" t="s">
        <v>7</v>
      </c>
      <c r="C65" s="55"/>
      <c r="D65" s="29">
        <f>5983.9+455.6+700.3</f>
        <v>7139.8</v>
      </c>
      <c r="E65" s="29">
        <v>5796.6554599999999</v>
      </c>
      <c r="F65" s="19">
        <f t="shared" si="0"/>
        <v>0.81187924871845152</v>
      </c>
    </row>
    <row r="66" spans="1:6" ht="15.75" customHeight="1" x14ac:dyDescent="0.25">
      <c r="A66" s="50"/>
      <c r="B66" s="17" t="s">
        <v>46</v>
      </c>
      <c r="C66" s="56"/>
      <c r="D66" s="29">
        <v>0</v>
      </c>
      <c r="E66" s="29">
        <v>0</v>
      </c>
      <c r="F66" s="19">
        <v>0</v>
      </c>
    </row>
    <row r="67" spans="1:6" s="6" customFormat="1" ht="15.75" customHeight="1" x14ac:dyDescent="0.2">
      <c r="A67" s="48" t="s">
        <v>37</v>
      </c>
      <c r="B67" s="39" t="s">
        <v>38</v>
      </c>
      <c r="C67" s="54" t="s">
        <v>56</v>
      </c>
      <c r="D67" s="29">
        <f>D68+D69</f>
        <v>1630.2</v>
      </c>
      <c r="E67" s="29">
        <f>E68+E69</f>
        <v>1630.15</v>
      </c>
      <c r="F67" s="19">
        <f t="shared" si="0"/>
        <v>0.99996932891669732</v>
      </c>
    </row>
    <row r="68" spans="1:6" s="6" customFormat="1" ht="15.75" customHeight="1" x14ac:dyDescent="0.2">
      <c r="A68" s="49"/>
      <c r="B68" s="17" t="s">
        <v>7</v>
      </c>
      <c r="C68" s="55"/>
      <c r="D68" s="29">
        <f>1368.5+261.7</f>
        <v>1630.2</v>
      </c>
      <c r="E68" s="29">
        <v>1630.15</v>
      </c>
      <c r="F68" s="19">
        <f t="shared" si="0"/>
        <v>0.99996932891669732</v>
      </c>
    </row>
    <row r="69" spans="1:6" s="6" customFormat="1" ht="15.75" customHeight="1" x14ac:dyDescent="0.2">
      <c r="A69" s="50"/>
      <c r="B69" s="17" t="s">
        <v>46</v>
      </c>
      <c r="C69" s="56"/>
      <c r="D69" s="29">
        <v>0</v>
      </c>
      <c r="E69" s="29">
        <v>0</v>
      </c>
      <c r="F69" s="19">
        <v>0</v>
      </c>
    </row>
    <row r="70" spans="1:6" ht="15.75" customHeight="1" x14ac:dyDescent="0.25">
      <c r="A70" s="48" t="s">
        <v>39</v>
      </c>
      <c r="B70" s="39" t="s">
        <v>40</v>
      </c>
      <c r="C70" s="54" t="s">
        <v>56</v>
      </c>
      <c r="D70" s="40">
        <f>D72+D71</f>
        <v>15152.499999999998</v>
      </c>
      <c r="E70" s="40">
        <f>E72+E71</f>
        <v>15000.45</v>
      </c>
      <c r="F70" s="19">
        <f t="shared" si="0"/>
        <v>0.9899653522521038</v>
      </c>
    </row>
    <row r="71" spans="1:6" ht="15.75" customHeight="1" x14ac:dyDescent="0.25">
      <c r="A71" s="49"/>
      <c r="B71" s="17" t="s">
        <v>7</v>
      </c>
      <c r="C71" s="55"/>
      <c r="D71" s="40">
        <f>16570.1-261.7-455.6-700.3</f>
        <v>15152.499999999998</v>
      </c>
      <c r="E71" s="40">
        <v>15000.45</v>
      </c>
      <c r="F71" s="19">
        <f t="shared" si="0"/>
        <v>0.9899653522521038</v>
      </c>
    </row>
    <row r="72" spans="1:6" s="30" customFormat="1" ht="15.75" customHeight="1" x14ac:dyDescent="0.2">
      <c r="A72" s="50"/>
      <c r="B72" s="17" t="s">
        <v>46</v>
      </c>
      <c r="C72" s="56"/>
      <c r="D72" s="29">
        <v>0</v>
      </c>
      <c r="E72" s="29">
        <v>0</v>
      </c>
      <c r="F72" s="19">
        <v>0</v>
      </c>
    </row>
    <row r="73" spans="1:6" s="45" customFormat="1" ht="15.75" customHeight="1" x14ac:dyDescent="0.25">
      <c r="A73" s="51" t="s">
        <v>42</v>
      </c>
      <c r="B73" s="20" t="s">
        <v>43</v>
      </c>
      <c r="C73" s="54" t="s">
        <v>56</v>
      </c>
      <c r="D73" s="38">
        <f>D74+D75</f>
        <v>1224.5</v>
      </c>
      <c r="E73" s="38">
        <f>E74+E75</f>
        <v>1212.9000000000001</v>
      </c>
      <c r="F73" s="21">
        <f t="shared" si="0"/>
        <v>0.99052674561045329</v>
      </c>
    </row>
    <row r="74" spans="1:6" s="30" customFormat="1" ht="15.75" customHeight="1" x14ac:dyDescent="0.2">
      <c r="A74" s="52"/>
      <c r="B74" s="17" t="s">
        <v>7</v>
      </c>
      <c r="C74" s="55"/>
      <c r="D74" s="29">
        <v>1224.5</v>
      </c>
      <c r="E74" s="29">
        <v>1212.9000000000001</v>
      </c>
      <c r="F74" s="19">
        <f t="shared" si="0"/>
        <v>0.99052674561045329</v>
      </c>
    </row>
    <row r="75" spans="1:6" s="30" customFormat="1" ht="15.75" customHeight="1" x14ac:dyDescent="0.2">
      <c r="A75" s="53"/>
      <c r="B75" s="17" t="s">
        <v>46</v>
      </c>
      <c r="C75" s="56"/>
      <c r="D75" s="29">
        <v>0</v>
      </c>
      <c r="E75" s="29">
        <v>0</v>
      </c>
      <c r="F75" s="19">
        <v>0</v>
      </c>
    </row>
    <row r="76" spans="1:6" s="45" customFormat="1" ht="15.75" customHeight="1" x14ac:dyDescent="0.25">
      <c r="A76" s="51" t="s">
        <v>49</v>
      </c>
      <c r="B76" s="20" t="s">
        <v>50</v>
      </c>
      <c r="C76" s="54" t="s">
        <v>56</v>
      </c>
      <c r="D76" s="35">
        <f>D77+D78</f>
        <v>68</v>
      </c>
      <c r="E76" s="35">
        <f>E77+E78</f>
        <v>67.989999999999995</v>
      </c>
      <c r="F76" s="21">
        <f t="shared" si="0"/>
        <v>0.9998529411764705</v>
      </c>
    </row>
    <row r="77" spans="1:6" s="30" customFormat="1" ht="15.75" customHeight="1" x14ac:dyDescent="0.2">
      <c r="A77" s="52"/>
      <c r="B77" s="17" t="s">
        <v>7</v>
      </c>
      <c r="C77" s="55"/>
      <c r="D77" s="29">
        <v>68</v>
      </c>
      <c r="E77" s="29">
        <v>67.989999999999995</v>
      </c>
      <c r="F77" s="19">
        <f t="shared" si="0"/>
        <v>0.9998529411764705</v>
      </c>
    </row>
    <row r="78" spans="1:6" s="30" customFormat="1" ht="15.75" customHeight="1" x14ac:dyDescent="0.2">
      <c r="A78" s="53"/>
      <c r="B78" s="17" t="s">
        <v>46</v>
      </c>
      <c r="C78" s="56"/>
      <c r="D78" s="29">
        <v>0</v>
      </c>
      <c r="E78" s="29">
        <v>0</v>
      </c>
      <c r="F78" s="19">
        <v>0</v>
      </c>
    </row>
    <row r="80" spans="1:6" x14ac:dyDescent="0.25">
      <c r="A80" s="41" t="s">
        <v>44</v>
      </c>
    </row>
    <row r="81" spans="1:1" x14ac:dyDescent="0.25">
      <c r="A81" s="1" t="s">
        <v>45</v>
      </c>
    </row>
  </sheetData>
  <mergeCells count="52">
    <mergeCell ref="C16:C18"/>
    <mergeCell ref="C13:C15"/>
    <mergeCell ref="A1:F1"/>
    <mergeCell ref="A2:F2"/>
    <mergeCell ref="A3:F3"/>
    <mergeCell ref="A4:A8"/>
    <mergeCell ref="B4:B8"/>
    <mergeCell ref="C4:C8"/>
    <mergeCell ref="D4:F6"/>
    <mergeCell ref="D7:D8"/>
    <mergeCell ref="E7:E8"/>
    <mergeCell ref="F7:F8"/>
    <mergeCell ref="C37:C39"/>
    <mergeCell ref="A37:A39"/>
    <mergeCell ref="A9:A11"/>
    <mergeCell ref="A13:A15"/>
    <mergeCell ref="C30:C32"/>
    <mergeCell ref="A12:F12"/>
    <mergeCell ref="A36:F36"/>
    <mergeCell ref="C19:C21"/>
    <mergeCell ref="C22:C24"/>
    <mergeCell ref="A19:A21"/>
    <mergeCell ref="A22:A24"/>
    <mergeCell ref="A27:A29"/>
    <mergeCell ref="C25:C29"/>
    <mergeCell ref="C33:C35"/>
    <mergeCell ref="A30:A32"/>
    <mergeCell ref="A33:A35"/>
    <mergeCell ref="A61:A63"/>
    <mergeCell ref="A64:A66"/>
    <mergeCell ref="A67:A69"/>
    <mergeCell ref="A40:A42"/>
    <mergeCell ref="A43:A45"/>
    <mergeCell ref="A46:A48"/>
    <mergeCell ref="A49:A51"/>
    <mergeCell ref="A52:A54"/>
    <mergeCell ref="A70:A72"/>
    <mergeCell ref="A73:A75"/>
    <mergeCell ref="A76:A78"/>
    <mergeCell ref="C46:C48"/>
    <mergeCell ref="C49:C51"/>
    <mergeCell ref="C52:C54"/>
    <mergeCell ref="C55:C57"/>
    <mergeCell ref="C58:C60"/>
    <mergeCell ref="C61:C63"/>
    <mergeCell ref="C64:C66"/>
    <mergeCell ref="C67:C69"/>
    <mergeCell ref="C70:C72"/>
    <mergeCell ref="C73:C75"/>
    <mergeCell ref="C76:C78"/>
    <mergeCell ref="A55:A57"/>
    <mergeCell ref="A58:A60"/>
  </mergeCells>
  <pageMargins left="0.70866141732283472" right="0.70866141732283472" top="0.35433070866141736" bottom="0.35433070866141736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2019-02-08T04:46:08Z</cp:lastPrinted>
  <dcterms:created xsi:type="dcterms:W3CDTF">2016-01-12T01:41:28Z</dcterms:created>
  <dcterms:modified xsi:type="dcterms:W3CDTF">2019-02-25T07:43:05Z</dcterms:modified>
</cp:coreProperties>
</file>