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СОБРАНИЕ\ГУСТОВА Л.И\Отдел ЖК и ДХ\Исполнение МП\Инфраструктура и благоустройство\2019 год\"/>
    </mc:Choice>
  </mc:AlternateContent>
  <bookViews>
    <workbookView xWindow="180" yWindow="930" windowWidth="9540" windowHeight="9660"/>
  </bookViews>
  <sheets>
    <sheet name="ЖКХ " sheetId="5" r:id="rId1"/>
  </sheets>
  <calcPr calcId="152511"/>
</workbook>
</file>

<file path=xl/calcChain.xml><?xml version="1.0" encoding="utf-8"?>
<calcChain xmlns="http://schemas.openxmlformats.org/spreadsheetml/2006/main">
  <c r="F24" i="5" l="1"/>
  <c r="E83" i="5"/>
  <c r="F18" i="5"/>
  <c r="E20" i="5"/>
  <c r="F20" i="5"/>
  <c r="E29" i="5"/>
  <c r="E28" i="5"/>
  <c r="F28" i="5"/>
  <c r="F29" i="5"/>
  <c r="F21" i="5"/>
  <c r="F32" i="5"/>
  <c r="F38" i="5"/>
  <c r="F35" i="5"/>
  <c r="F90" i="5"/>
  <c r="F53" i="5"/>
  <c r="F52" i="5"/>
  <c r="F56" i="5"/>
  <c r="F55" i="5"/>
  <c r="E56" i="5"/>
  <c r="E59" i="5"/>
  <c r="F92" i="5"/>
  <c r="E91" i="5"/>
  <c r="D91" i="5"/>
  <c r="D60" i="5"/>
  <c r="D51" i="5" s="1"/>
  <c r="D59" i="5"/>
  <c r="E70" i="5"/>
  <c r="F70" i="5" s="1"/>
  <c r="D70" i="5"/>
  <c r="D18" i="5"/>
  <c r="D17" i="5"/>
  <c r="E31" i="5"/>
  <c r="E32" i="5"/>
  <c r="D32" i="5"/>
  <c r="D31" i="5"/>
  <c r="D30" i="5" s="1"/>
  <c r="F37" i="5"/>
  <c r="E36" i="5"/>
  <c r="D36" i="5"/>
  <c r="F34" i="5"/>
  <c r="E33" i="5"/>
  <c r="D33" i="5"/>
  <c r="D23" i="5"/>
  <c r="D24" i="5"/>
  <c r="D58" i="5" l="1"/>
  <c r="D50" i="5"/>
  <c r="F36" i="5"/>
  <c r="F91" i="5"/>
  <c r="F71" i="5"/>
  <c r="F33" i="5"/>
  <c r="F31" i="5"/>
  <c r="E30" i="5"/>
  <c r="F30" i="5" s="1"/>
  <c r="F69" i="5" l="1"/>
  <c r="F66" i="5"/>
  <c r="E53" i="5"/>
  <c r="E54" i="5"/>
  <c r="D54" i="5"/>
  <c r="D53" i="5"/>
  <c r="E85" i="5" l="1"/>
  <c r="F89" i="5"/>
  <c r="E74" i="5"/>
  <c r="E50" i="5" s="1"/>
  <c r="F50" i="5" s="1"/>
  <c r="E75" i="5"/>
  <c r="F68" i="5"/>
  <c r="F65" i="5"/>
  <c r="E60" i="5"/>
  <c r="E40" i="5"/>
  <c r="E41" i="5"/>
  <c r="E27" i="5"/>
  <c r="E23" i="5"/>
  <c r="E17" i="5" s="1"/>
  <c r="E24" i="5"/>
  <c r="E18" i="5" s="1"/>
  <c r="E19" i="5"/>
  <c r="F19" i="5" s="1"/>
  <c r="E88" i="5"/>
  <c r="D88" i="5"/>
  <c r="D85" i="5"/>
  <c r="D74" i="5"/>
  <c r="D47" i="5" s="1"/>
  <c r="D75" i="5"/>
  <c r="E79" i="5"/>
  <c r="D79" i="5"/>
  <c r="E76" i="5"/>
  <c r="D76" i="5"/>
  <c r="E67" i="5"/>
  <c r="D67" i="5"/>
  <c r="E64" i="5"/>
  <c r="D64" i="5"/>
  <c r="D61" i="5"/>
  <c r="D55" i="5"/>
  <c r="D19" i="5"/>
  <c r="D27" i="5"/>
  <c r="E51" i="5" l="1"/>
  <c r="F51" i="5" s="1"/>
  <c r="E58" i="5"/>
  <c r="E47" i="5"/>
  <c r="D48" i="5"/>
  <c r="D46" i="5" s="1"/>
  <c r="E15" i="5"/>
  <c r="E14" i="5"/>
  <c r="E73" i="5"/>
  <c r="F67" i="5"/>
  <c r="E16" i="5"/>
  <c r="F88" i="5"/>
  <c r="F64" i="5"/>
  <c r="E52" i="5"/>
  <c r="E39" i="5"/>
  <c r="E22" i="5"/>
  <c r="D22" i="5"/>
  <c r="D16" i="5"/>
  <c r="E48" i="5" l="1"/>
  <c r="F48" i="5" s="1"/>
  <c r="D49" i="5"/>
  <c r="E11" i="5"/>
  <c r="E49" i="5"/>
  <c r="F49" i="5" s="1"/>
  <c r="E10" i="5"/>
  <c r="F47" i="5"/>
  <c r="E46" i="5"/>
  <c r="F46" i="5" s="1"/>
  <c r="E13" i="5"/>
  <c r="D73" i="5"/>
  <c r="E82" i="5"/>
  <c r="D82" i="5"/>
  <c r="F83" i="5"/>
  <c r="D40" i="5"/>
  <c r="D14" i="5" s="1"/>
  <c r="F58" i="5"/>
  <c r="F86" i="5"/>
  <c r="E61" i="5"/>
  <c r="D25" i="5"/>
  <c r="F43" i="5"/>
  <c r="E42" i="5"/>
  <c r="D42" i="5"/>
  <c r="F14" i="5" l="1"/>
  <c r="D10" i="5"/>
  <c r="D52" i="5"/>
  <c r="F85" i="5"/>
  <c r="F74" i="5"/>
  <c r="F40" i="5"/>
  <c r="F10" i="5" l="1"/>
  <c r="E55" i="5"/>
  <c r="E25" i="5"/>
  <c r="F26" i="5" l="1"/>
  <c r="F59" i="5"/>
  <c r="F61" i="5"/>
  <c r="F62" i="5"/>
  <c r="F79" i="5"/>
  <c r="F80" i="5"/>
  <c r="F76" i="5"/>
  <c r="F42" i="5"/>
  <c r="D41" i="5"/>
  <c r="D15" i="5" s="1"/>
  <c r="F25" i="5"/>
  <c r="D11" i="5" l="1"/>
  <c r="F15" i="5"/>
  <c r="D13" i="5"/>
  <c r="F13" i="5" s="1"/>
  <c r="D39" i="5"/>
  <c r="F82" i="5"/>
  <c r="F27" i="5"/>
  <c r="F77" i="5"/>
  <c r="E9" i="5"/>
  <c r="F39" i="5" l="1"/>
  <c r="F23" i="5"/>
  <c r="F73" i="5"/>
  <c r="F22" i="5"/>
  <c r="F16" i="5" l="1"/>
  <c r="F17" i="5"/>
  <c r="D9" i="5" l="1"/>
  <c r="F9" i="5" l="1"/>
  <c r="F11" i="5"/>
</calcChain>
</file>

<file path=xl/sharedStrings.xml><?xml version="1.0" encoding="utf-8"?>
<sst xmlns="http://schemas.openxmlformats.org/spreadsheetml/2006/main" count="137" uniqueCount="72">
  <si>
    <t>Наименование подпрограммы, ведомственной целевой программы, основного мероприятия</t>
  </si>
  <si>
    <t xml:space="preserve">
№ п/п</t>
  </si>
  <si>
    <t xml:space="preserve">Ответственный 
 исполнитель </t>
  </si>
  <si>
    <t>Расходы, тыс. руб</t>
  </si>
  <si>
    <t>Утверждено бюджетом  
 тыс.руб.</t>
  </si>
  <si>
    <t xml:space="preserve">% освоения
бюджетных ассигнований
</t>
  </si>
  <si>
    <t>Приложение 9
к Порядку</t>
  </si>
  <si>
    <t xml:space="preserve">Местный бюджет     </t>
  </si>
  <si>
    <t>1.1.</t>
  </si>
  <si>
    <t>Местный бюджет</t>
  </si>
  <si>
    <t>1.2.</t>
  </si>
  <si>
    <t xml:space="preserve">ВСЕГО, в том числе: </t>
  </si>
  <si>
    <t>2.1.</t>
  </si>
  <si>
    <t>Обеспечение реконструкции, капитального ремонта, содержания и ремонта автомобильных дорог местного значения:</t>
  </si>
  <si>
    <t>1.1.1.</t>
  </si>
  <si>
    <t>Содержание и ремонт автомобильных дорог местного значения</t>
  </si>
  <si>
    <t>1.1.2.</t>
  </si>
  <si>
    <t>Капитальный ремонт автомобильных дорог местного значения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</si>
  <si>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1.1.2.1</t>
  </si>
  <si>
    <t>Капитальный ремонт улиц Пограничная, Мостовая в пгт. Ноглики</t>
  </si>
  <si>
    <t>1.1.2.3</t>
  </si>
  <si>
    <t xml:space="preserve"> «Капитальный ремонт и ремонт автомобильных дорог общего пользования населенных пунктов»</t>
  </si>
  <si>
    <t>Капитальный ремонт и ремонт дворовых территорий и проездов к ним</t>
  </si>
  <si>
    <t>1.2.1.</t>
  </si>
  <si>
    <t>Благоустройство населенных пунктов</t>
  </si>
  <si>
    <t xml:space="preserve"> 2.1.1.</t>
  </si>
  <si>
    <t xml:space="preserve">Капитальный ремонт объектов благоустройства:         </t>
  </si>
  <si>
    <t>2.1.1.1</t>
  </si>
  <si>
    <t>Капитальный ремонт объектов благоустройства</t>
  </si>
  <si>
    <t>2.1.2.</t>
  </si>
  <si>
    <t>Строительство (реконструкция) объектов благоустройства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</si>
  <si>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 xml:space="preserve"> 2.1.2.1</t>
  </si>
  <si>
    <t>Кладбище пгт. Ноглики</t>
  </si>
  <si>
    <t>2.1.3.</t>
  </si>
  <si>
    <t>Содержание и текущий ремонт объектов благоустройства</t>
  </si>
  <si>
    <t>2.1.3.1.</t>
  </si>
  <si>
    <t>Содержание объектов уличного освещения</t>
  </si>
  <si>
    <t>2.1.3.2.</t>
  </si>
  <si>
    <t>Организация и содержание мест захоронения</t>
  </si>
  <si>
    <t>2.1.3.3.</t>
  </si>
  <si>
    <t>Прочие мероприятия по благоустройству городских округов и поселений</t>
  </si>
  <si>
    <t>Областной бюджет</t>
  </si>
  <si>
    <t>2.1.4.</t>
  </si>
  <si>
    <t>Организация оплачиваемых общественных работ</t>
  </si>
  <si>
    <t>Исп. Пинчик О.А.</t>
  </si>
  <si>
    <t>тел. 9-13-33</t>
  </si>
  <si>
    <t xml:space="preserve">Областной бюджет     </t>
  </si>
  <si>
    <t>2.1.2.2.</t>
  </si>
  <si>
    <t>2.1.2.3.</t>
  </si>
  <si>
    <t>2.1.5.</t>
  </si>
  <si>
    <t>Создание условий для развития туризма</t>
  </si>
  <si>
    <r>
      <t xml:space="preserve">Ответственный исполнитель муниципальной программы: </t>
    </r>
    <r>
      <rPr>
        <u/>
        <sz val="11"/>
        <rFont val="Times New Roman"/>
        <family val="1"/>
        <charset val="204"/>
      </rPr>
      <t xml:space="preserve">отдел ЖК и ДХ </t>
    </r>
  </si>
  <si>
    <t>Раздел 2 "Благоустройство"</t>
  </si>
  <si>
    <t>Раздел 1 "Дорожное хозяйство"</t>
  </si>
  <si>
    <t xml:space="preserve">ВСЕГО по разделу 2, в том числе: </t>
  </si>
  <si>
    <t xml:space="preserve">ВСЕГО по разделу 1, в том числе: </t>
  </si>
  <si>
    <t>отдел ЖК и ДХ</t>
  </si>
  <si>
    <t>Благоустройство территории детской плащадки в с. Ныш по ул. Кирова (в рамках иннициативного бюджетирования)</t>
  </si>
  <si>
    <t>Установка линии электропередач уличного освещения с .Вал ул. Комсомольская от ул. Трассовая (в рамках иннициативного бюджетирования)</t>
  </si>
  <si>
    <t xml:space="preserve">Фактическое освоение бюджетных ассигнований, тыс.руб.
</t>
  </si>
  <si>
    <r>
      <t xml:space="preserve">ОТЧЕТ
ОБ ИСПОЛЬЗОВАНИИ БЮДЖЕТНЫХ АССИГНОВАНИЙ БЮДЖЕТА 
МУНИЦИПАЛЬНОГО ОБРАЗОВАНИЯ «ГОРОДСКОЙ ОКРУГ НОГЛИКСКИЙ»
НА РЕАЛИЗАЦИЮ МУНИЦИПАЛЬНОЙ ПРОГРАММЫ
</t>
    </r>
    <r>
      <rPr>
        <u/>
        <sz val="11"/>
        <rFont val="Times New Roman"/>
        <family val="1"/>
        <charset val="204"/>
      </rPr>
      <t xml:space="preserve">за 2019 год
</t>
    </r>
    <r>
      <rPr>
        <sz val="11"/>
        <rFont val="Times New Roman"/>
        <family val="1"/>
        <charset val="204"/>
      </rPr>
      <t>Наименование муниципальной программы :
«Развитие инфраструктуры и благоустройство населенных пунктов
 муниципального образования «Городской округ Ногликский»
Утверждена постановлением администрации муниципального образования  «Городской округ Ногликский» от 10.08.2015 № 565 (в ред. от 22.03.2016 № 240, от 08.11.2016 № 786, от 16.05.2017 № 320, от 29.05.2017 № 344, от 17.08.2017 № 581, от 11.10.2017 № 765, от 31.10.2017 № 846, от 21.11.2017 № 948, от 19.03.2018 № 281, о 14.06.2018 № 557, от 11.07.2018 № 670, от 30.04.2019 № 292, от 15.05.2019 № 316, от 09.07.2019 № 519, от 01.10.2019 № 738, от 19.11.2019 № 847)</t>
    </r>
  </si>
  <si>
    <t>1.1.3.</t>
  </si>
  <si>
    <t>Реконструкция дорог общего пользования местного значения</t>
  </si>
  <si>
    <t>отдел СиА</t>
  </si>
  <si>
    <t>1.1.3.1.</t>
  </si>
  <si>
    <t>1.1.3.2.</t>
  </si>
  <si>
    <t>Реконструкция ул. Широкая и ул. Вишневая в пгт. Ноглики</t>
  </si>
  <si>
    <t>Реконструкция ул. Кирова в с. Ныш</t>
  </si>
  <si>
    <t>2.1.2.4.</t>
  </si>
  <si>
    <t>Прочие меропряития</t>
  </si>
  <si>
    <t>2.1.7.</t>
  </si>
  <si>
    <t>Обустройство (создание) мест (площадок) накопления твердых коммунальных отходов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</si>
</sst>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66" fontId="5" fillId="0" borderId="1" xfId="0" applyNumberFormat="1" applyFont="1" applyFill="1" applyBorder="1" applyAlignment="1">
      <alignment vertical="top" wrapText="1"/>
    </xf>
    <xf numFmtId="165" fontId="4" fillId="0" borderId="0" xfId="0" applyNumberFormat="1" applyFont="1" applyFill="1"/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9" fontId="20" fillId="0" borderId="1" xfId="1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9" fontId="2" fillId="0" borderId="1" xfId="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9" fontId="21" fillId="0" borderId="1" xfId="1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21" fillId="0" borderId="1" xfId="0" applyFont="1" applyFill="1" applyBorder="1"/>
    <xf numFmtId="0" fontId="21" fillId="0" borderId="0" xfId="0" applyFont="1" applyFill="1"/>
    <xf numFmtId="0" fontId="6" fillId="0" borderId="0" xfId="0" applyFont="1" applyFill="1"/>
    <xf numFmtId="0" fontId="2" fillId="0" borderId="1" xfId="0" applyFont="1" applyFill="1" applyBorder="1"/>
    <xf numFmtId="165" fontId="2" fillId="0" borderId="1" xfId="1" applyNumberFormat="1" applyFont="1" applyFill="1" applyBorder="1" applyAlignment="1">
      <alignment horizontal="center" vertical="top" wrapText="1"/>
    </xf>
    <xf numFmtId="0" fontId="23" fillId="0" borderId="0" xfId="0" applyFont="1" applyFill="1"/>
    <xf numFmtId="165" fontId="16" fillId="0" borderId="1" xfId="0" applyNumberFormat="1" applyFont="1" applyFill="1" applyBorder="1" applyAlignment="1">
      <alignment horizontal="center" vertical="center" wrapText="1"/>
    </xf>
    <xf numFmtId="9" fontId="17" fillId="0" borderId="1" xfId="1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/>
    <xf numFmtId="165" fontId="1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166" fontId="15" fillId="0" borderId="1" xfId="0" applyNumberFormat="1" applyFont="1" applyFill="1" applyBorder="1" applyAlignment="1">
      <alignment horizontal="center" vertical="center"/>
    </xf>
    <xf numFmtId="0" fontId="26" fillId="0" borderId="0" xfId="0" applyFont="1" applyFill="1"/>
    <xf numFmtId="166" fontId="24" fillId="0" borderId="1" xfId="0" applyNumberFormat="1" applyFont="1" applyFill="1" applyBorder="1" applyAlignment="1">
      <alignment vertical="top" wrapText="1"/>
    </xf>
    <xf numFmtId="0" fontId="18" fillId="0" borderId="6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14" fontId="22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top" wrapText="1"/>
    </xf>
    <xf numFmtId="9" fontId="2" fillId="0" borderId="0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7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top" wrapText="1"/>
    </xf>
    <xf numFmtId="165" fontId="21" fillId="0" borderId="1" xfId="1" applyNumberFormat="1" applyFont="1" applyFill="1" applyBorder="1" applyAlignment="1">
      <alignment horizontal="center" vertical="top" wrapText="1"/>
    </xf>
    <xf numFmtId="165" fontId="21" fillId="0" borderId="1" xfId="1" applyNumberFormat="1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top" wrapText="1"/>
    </xf>
    <xf numFmtId="166" fontId="5" fillId="0" borderId="3" xfId="0" applyNumberFormat="1" applyFont="1" applyFill="1" applyBorder="1" applyAlignment="1">
      <alignment horizontal="center" vertical="top" wrapText="1"/>
    </xf>
    <xf numFmtId="166" fontId="5" fillId="0" borderId="4" xfId="0" applyNumberFormat="1" applyFont="1" applyFill="1" applyBorder="1" applyAlignment="1">
      <alignment horizontal="center" vertical="top" wrapText="1"/>
    </xf>
    <xf numFmtId="14" fontId="9" fillId="0" borderId="5" xfId="0" applyNumberFormat="1" applyFont="1" applyFill="1" applyBorder="1" applyAlignment="1">
      <alignment horizontal="center" vertical="center"/>
    </xf>
    <xf numFmtId="14" fontId="9" fillId="0" borderId="6" xfId="0" applyNumberFormat="1" applyFont="1" applyFill="1" applyBorder="1" applyAlignment="1">
      <alignment horizontal="center" vertical="center"/>
    </xf>
    <xf numFmtId="14" fontId="9" fillId="0" borderId="7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16" fontId="8" fillId="0" borderId="5" xfId="0" applyNumberFormat="1" applyFont="1" applyFill="1" applyBorder="1" applyAlignment="1">
      <alignment horizontal="center" vertical="center"/>
    </xf>
    <xf numFmtId="16" fontId="8" fillId="0" borderId="6" xfId="0" applyNumberFormat="1" applyFont="1" applyFill="1" applyBorder="1" applyAlignment="1">
      <alignment horizontal="center" vertical="center"/>
    </xf>
    <xf numFmtId="16" fontId="8" fillId="0" borderId="7" xfId="0" applyNumberFormat="1" applyFont="1" applyFill="1" applyBorder="1" applyAlignment="1">
      <alignment horizontal="center" vertical="center"/>
    </xf>
    <xf numFmtId="14" fontId="22" fillId="0" borderId="5" xfId="0" applyNumberFormat="1" applyFont="1" applyFill="1" applyBorder="1" applyAlignment="1">
      <alignment horizontal="center" vertical="center"/>
    </xf>
    <xf numFmtId="14" fontId="22" fillId="0" borderId="6" xfId="0" applyNumberFormat="1" applyFont="1" applyFill="1" applyBorder="1" applyAlignment="1">
      <alignment horizontal="center" vertical="center"/>
    </xf>
    <xf numFmtId="14" fontId="22" fillId="0" borderId="7" xfId="0" applyNumberFormat="1" applyFont="1" applyFill="1" applyBorder="1" applyAlignment="1">
      <alignment horizontal="center" vertical="center"/>
    </xf>
    <xf numFmtId="16" fontId="9" fillId="0" borderId="5" xfId="0" applyNumberFormat="1" applyFont="1" applyFill="1" applyBorder="1" applyAlignment="1">
      <alignment horizontal="center" vertical="center"/>
    </xf>
    <xf numFmtId="16" fontId="9" fillId="0" borderId="6" xfId="0" applyNumberFormat="1" applyFont="1" applyFill="1" applyBorder="1" applyAlignment="1">
      <alignment horizontal="center" vertical="center"/>
    </xf>
    <xf numFmtId="16" fontId="9" fillId="0" borderId="7" xfId="0" applyNumberFormat="1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/>
    </xf>
    <xf numFmtId="0" fontId="21" fillId="0" borderId="6" xfId="0" applyFont="1" applyFill="1" applyBorder="1" applyAlignment="1">
      <alignment horizontal="center"/>
    </xf>
    <xf numFmtId="0" fontId="21" fillId="0" borderId="7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97"/>
  <sheetViews>
    <sheetView tabSelected="1" topLeftCell="A9" zoomScale="154" zoomScaleNormal="154" zoomScaleSheetLayoutView="160" workbookViewId="0">
      <selection activeCell="B14" sqref="B13:F15"/>
    </sheetView>
  </sheetViews>
  <sheetFormatPr defaultColWidth="9.140625" defaultRowHeight="15" x14ac:dyDescent="0.25"/>
  <cols>
    <col min="1" max="1" width="7.7109375" style="1" customWidth="1"/>
    <col min="2" max="2" width="73.7109375" style="1" customWidth="1"/>
    <col min="3" max="3" width="15" style="1" customWidth="1"/>
    <col min="4" max="4" width="16.5703125" style="33" bestFit="1" customWidth="1"/>
    <col min="5" max="5" width="15.7109375" style="33" customWidth="1"/>
    <col min="6" max="6" width="13.5703125" style="33" customWidth="1"/>
    <col min="7" max="7" width="13" style="1" customWidth="1"/>
    <col min="8" max="8" width="9.7109375" style="1" bestFit="1" customWidth="1"/>
    <col min="9" max="16384" width="9.140625" style="1"/>
  </cols>
  <sheetData>
    <row r="1" spans="1:8" ht="29.25" customHeight="1" x14ac:dyDescent="0.25">
      <c r="A1" s="62" t="s">
        <v>6</v>
      </c>
      <c r="B1" s="62"/>
      <c r="C1" s="62"/>
      <c r="D1" s="62"/>
      <c r="E1" s="62"/>
      <c r="F1" s="62"/>
    </row>
    <row r="2" spans="1:8" ht="180" customHeight="1" x14ac:dyDescent="0.25">
      <c r="A2" s="63" t="s">
        <v>60</v>
      </c>
      <c r="B2" s="63"/>
      <c r="C2" s="63"/>
      <c r="D2" s="63"/>
      <c r="E2" s="63"/>
      <c r="F2" s="63"/>
    </row>
    <row r="3" spans="1:8" x14ac:dyDescent="0.25">
      <c r="A3" s="64" t="s">
        <v>51</v>
      </c>
      <c r="B3" s="64"/>
      <c r="C3" s="64"/>
      <c r="D3" s="64"/>
      <c r="E3" s="64"/>
      <c r="F3" s="64"/>
    </row>
    <row r="4" spans="1:8" x14ac:dyDescent="0.25">
      <c r="A4" s="65" t="s">
        <v>1</v>
      </c>
      <c r="B4" s="65" t="s">
        <v>0</v>
      </c>
      <c r="C4" s="65" t="s">
        <v>2</v>
      </c>
      <c r="D4" s="65" t="s">
        <v>3</v>
      </c>
      <c r="E4" s="65"/>
      <c r="F4" s="65"/>
    </row>
    <row r="5" spans="1:8" x14ac:dyDescent="0.25">
      <c r="A5" s="65"/>
      <c r="B5" s="65"/>
      <c r="C5" s="65"/>
      <c r="D5" s="65"/>
      <c r="E5" s="65"/>
      <c r="F5" s="65"/>
    </row>
    <row r="6" spans="1:8" x14ac:dyDescent="0.25">
      <c r="A6" s="65"/>
      <c r="B6" s="65"/>
      <c r="C6" s="65"/>
      <c r="D6" s="65"/>
      <c r="E6" s="65"/>
      <c r="F6" s="65"/>
    </row>
    <row r="7" spans="1:8" ht="39" customHeight="1" x14ac:dyDescent="0.25">
      <c r="A7" s="65"/>
      <c r="B7" s="65"/>
      <c r="C7" s="65"/>
      <c r="D7" s="65" t="s">
        <v>4</v>
      </c>
      <c r="E7" s="65" t="s">
        <v>59</v>
      </c>
      <c r="F7" s="65" t="s">
        <v>5</v>
      </c>
    </row>
    <row r="8" spans="1:8" ht="51" customHeight="1" x14ac:dyDescent="0.25">
      <c r="A8" s="65"/>
      <c r="B8" s="65"/>
      <c r="C8" s="65"/>
      <c r="D8" s="65"/>
      <c r="E8" s="65"/>
      <c r="F8" s="65"/>
    </row>
    <row r="9" spans="1:8" s="5" customFormat="1" ht="14.25" x14ac:dyDescent="0.2">
      <c r="A9" s="59"/>
      <c r="B9" s="3" t="s">
        <v>11</v>
      </c>
      <c r="C9" s="2"/>
      <c r="D9" s="45">
        <f>D11+D10</f>
        <v>193118.9</v>
      </c>
      <c r="E9" s="45">
        <f>E11+E10</f>
        <v>180665.87108000001</v>
      </c>
      <c r="F9" s="4">
        <f t="shared" ref="F9:F90" si="0">E9/D9</f>
        <v>0.93551626008640287</v>
      </c>
    </row>
    <row r="10" spans="1:8" s="5" customFormat="1" ht="14.25" x14ac:dyDescent="0.2">
      <c r="A10" s="60"/>
      <c r="B10" s="6" t="s">
        <v>9</v>
      </c>
      <c r="C10" s="2"/>
      <c r="D10" s="45">
        <f>D14+D47</f>
        <v>86663.4</v>
      </c>
      <c r="E10" s="45">
        <f>E14+E47</f>
        <v>76328.580279999995</v>
      </c>
      <c r="F10" s="4">
        <f t="shared" si="0"/>
        <v>0.88074758525513652</v>
      </c>
    </row>
    <row r="11" spans="1:8" s="5" customFormat="1" ht="14.25" x14ac:dyDescent="0.2">
      <c r="A11" s="61"/>
      <c r="B11" s="6" t="s">
        <v>41</v>
      </c>
      <c r="C11" s="2"/>
      <c r="D11" s="45">
        <f>D15+D48</f>
        <v>106455.5</v>
      </c>
      <c r="E11" s="45">
        <f>E15+E48</f>
        <v>104337.2908</v>
      </c>
      <c r="F11" s="4">
        <f t="shared" si="0"/>
        <v>0.98010239771547736</v>
      </c>
      <c r="H11" s="7"/>
    </row>
    <row r="12" spans="1:8" x14ac:dyDescent="0.25">
      <c r="A12" s="69" t="s">
        <v>53</v>
      </c>
      <c r="B12" s="70"/>
      <c r="C12" s="70"/>
      <c r="D12" s="70"/>
      <c r="E12" s="70"/>
      <c r="F12" s="71"/>
      <c r="H12" s="34"/>
    </row>
    <row r="13" spans="1:8" s="5" customFormat="1" ht="14.25" x14ac:dyDescent="0.2">
      <c r="A13" s="59"/>
      <c r="B13" s="6" t="s">
        <v>55</v>
      </c>
      <c r="C13" s="59"/>
      <c r="D13" s="45">
        <f>D14+D15</f>
        <v>111296.8</v>
      </c>
      <c r="E13" s="45">
        <f>E14+E15</f>
        <v>104864.72059</v>
      </c>
      <c r="F13" s="4">
        <f t="shared" si="0"/>
        <v>0.94220786752179753</v>
      </c>
      <c r="H13" s="7"/>
    </row>
    <row r="14" spans="1:8" s="5" customFormat="1" ht="14.25" x14ac:dyDescent="0.2">
      <c r="A14" s="60"/>
      <c r="B14" s="6" t="s">
        <v>9</v>
      </c>
      <c r="C14" s="60"/>
      <c r="D14" s="45">
        <f>D17+D40</f>
        <v>53431.4</v>
      </c>
      <c r="E14" s="45">
        <f>E17+E40</f>
        <v>47000.709789999994</v>
      </c>
      <c r="F14" s="4">
        <f t="shared" si="0"/>
        <v>0.87964585973790677</v>
      </c>
      <c r="H14" s="7"/>
    </row>
    <row r="15" spans="1:8" s="5" customFormat="1" ht="14.25" x14ac:dyDescent="0.2">
      <c r="A15" s="61"/>
      <c r="B15" s="6" t="s">
        <v>41</v>
      </c>
      <c r="C15" s="61"/>
      <c r="D15" s="45">
        <f>D18+D41</f>
        <v>57865.4</v>
      </c>
      <c r="E15" s="45">
        <f>E18+E41</f>
        <v>57864.010800000004</v>
      </c>
      <c r="F15" s="4">
        <f t="shared" si="0"/>
        <v>0.99997599256204917</v>
      </c>
      <c r="H15" s="7"/>
    </row>
    <row r="16" spans="1:8" s="5" customFormat="1" ht="31.5" x14ac:dyDescent="0.2">
      <c r="A16" s="8" t="s">
        <v>8</v>
      </c>
      <c r="B16" s="9" t="s">
        <v>13</v>
      </c>
      <c r="C16" s="56"/>
      <c r="D16" s="46">
        <f>D17+D18</f>
        <v>111296.8</v>
      </c>
      <c r="E16" s="46">
        <f>E17+E18</f>
        <v>104864.72059</v>
      </c>
      <c r="F16" s="4">
        <f t="shared" si="0"/>
        <v>0.94220786752179753</v>
      </c>
    </row>
    <row r="17" spans="1:6" s="13" customFormat="1" ht="16.899999999999999" customHeight="1" x14ac:dyDescent="0.2">
      <c r="A17" s="10"/>
      <c r="B17" s="11" t="s">
        <v>7</v>
      </c>
      <c r="C17" s="57"/>
      <c r="D17" s="47">
        <f>D20+D23+D31</f>
        <v>53431.4</v>
      </c>
      <c r="E17" s="47">
        <f>E20+E23+E31</f>
        <v>47000.709789999994</v>
      </c>
      <c r="F17" s="12">
        <f t="shared" si="0"/>
        <v>0.87964585973790677</v>
      </c>
    </row>
    <row r="18" spans="1:6" s="13" customFormat="1" ht="16.899999999999999" customHeight="1" x14ac:dyDescent="0.2">
      <c r="A18" s="10"/>
      <c r="B18" s="11" t="s">
        <v>46</v>
      </c>
      <c r="C18" s="58"/>
      <c r="D18" s="47">
        <f>D21+D24+D32</f>
        <v>57865.4</v>
      </c>
      <c r="E18" s="47">
        <f>E21+E24+E32</f>
        <v>57864.010800000004</v>
      </c>
      <c r="F18" s="12">
        <f t="shared" si="0"/>
        <v>0.99997599256204917</v>
      </c>
    </row>
    <row r="19" spans="1:6" s="5" customFormat="1" ht="15.75" customHeight="1" x14ac:dyDescent="0.2">
      <c r="A19" s="72" t="s">
        <v>14</v>
      </c>
      <c r="B19" s="14" t="s">
        <v>15</v>
      </c>
      <c r="C19" s="66" t="s">
        <v>56</v>
      </c>
      <c r="D19" s="48">
        <f>D20+D21</f>
        <v>65184.9</v>
      </c>
      <c r="E19" s="48">
        <f>E20+E21</f>
        <v>64058.809789999999</v>
      </c>
      <c r="F19" s="15">
        <f t="shared" si="0"/>
        <v>0.98272467688068854</v>
      </c>
    </row>
    <row r="20" spans="1:6" s="5" customFormat="1" ht="13.9" customHeight="1" x14ac:dyDescent="0.2">
      <c r="A20" s="73"/>
      <c r="B20" s="14" t="s">
        <v>7</v>
      </c>
      <c r="C20" s="67"/>
      <c r="D20" s="48">
        <v>47010.400000000001</v>
      </c>
      <c r="E20" s="49">
        <f>183.58+250+37.5+1684.896+43728.33379</f>
        <v>45884.309789999999</v>
      </c>
      <c r="F20" s="15">
        <f t="shared" si="0"/>
        <v>0.97604593430389863</v>
      </c>
    </row>
    <row r="21" spans="1:6" s="5" customFormat="1" ht="13.9" customHeight="1" x14ac:dyDescent="0.2">
      <c r="A21" s="74"/>
      <c r="B21" s="14" t="s">
        <v>41</v>
      </c>
      <c r="C21" s="68"/>
      <c r="D21" s="48">
        <v>18174.5</v>
      </c>
      <c r="E21" s="49">
        <v>18174.5</v>
      </c>
      <c r="F21" s="15">
        <f t="shared" si="0"/>
        <v>1</v>
      </c>
    </row>
    <row r="22" spans="1:6" ht="38.25" x14ac:dyDescent="0.25">
      <c r="A22" s="75" t="s">
        <v>16</v>
      </c>
      <c r="B22" s="14" t="s">
        <v>17</v>
      </c>
      <c r="C22" s="66" t="s">
        <v>56</v>
      </c>
      <c r="D22" s="48">
        <f>D23+D24</f>
        <v>38486.300000000003</v>
      </c>
      <c r="E22" s="48">
        <f>E23+E24</f>
        <v>33180.310799999999</v>
      </c>
      <c r="F22" s="15">
        <f t="shared" si="0"/>
        <v>0.86213303954913822</v>
      </c>
    </row>
    <row r="23" spans="1:6" ht="15.75" customHeight="1" x14ac:dyDescent="0.25">
      <c r="A23" s="76"/>
      <c r="B23" s="14" t="s">
        <v>7</v>
      </c>
      <c r="C23" s="67"/>
      <c r="D23" s="48">
        <f>D28</f>
        <v>5589.8</v>
      </c>
      <c r="E23" s="48">
        <f>E28</f>
        <v>285.2</v>
      </c>
      <c r="F23" s="15">
        <f t="shared" si="0"/>
        <v>5.1021503452717443E-2</v>
      </c>
    </row>
    <row r="24" spans="1:6" ht="15.75" customHeight="1" x14ac:dyDescent="0.25">
      <c r="A24" s="77"/>
      <c r="B24" s="14" t="s">
        <v>41</v>
      </c>
      <c r="C24" s="68"/>
      <c r="D24" s="48">
        <f>D29</f>
        <v>32896.5</v>
      </c>
      <c r="E24" s="48">
        <f>E29</f>
        <v>32895.110800000002</v>
      </c>
      <c r="F24" s="15">
        <f t="shared" si="0"/>
        <v>0.99995777058349677</v>
      </c>
    </row>
    <row r="25" spans="1:6" s="22" customFormat="1" ht="25.5" hidden="1" customHeight="1" x14ac:dyDescent="0.25">
      <c r="A25" s="19" t="s">
        <v>18</v>
      </c>
      <c r="B25" s="14" t="s">
        <v>19</v>
      </c>
      <c r="C25" s="66" t="s">
        <v>56</v>
      </c>
      <c r="D25" s="48">
        <f>D26</f>
        <v>0</v>
      </c>
      <c r="E25" s="49">
        <f>E26</f>
        <v>0</v>
      </c>
      <c r="F25" s="15" t="e">
        <f t="shared" si="0"/>
        <v>#DIV/0!</v>
      </c>
    </row>
    <row r="26" spans="1:6" ht="14.45" hidden="1" customHeight="1" x14ac:dyDescent="0.25">
      <c r="A26" s="19"/>
      <c r="B26" s="16" t="s">
        <v>7</v>
      </c>
      <c r="C26" s="67"/>
      <c r="D26" s="48">
        <v>0</v>
      </c>
      <c r="E26" s="24">
        <v>0</v>
      </c>
      <c r="F26" s="15" t="e">
        <f t="shared" si="0"/>
        <v>#DIV/0!</v>
      </c>
    </row>
    <row r="27" spans="1:6" s="21" customFormat="1" ht="25.5" x14ac:dyDescent="0.25">
      <c r="A27" s="78" t="s">
        <v>20</v>
      </c>
      <c r="B27" s="16" t="s">
        <v>21</v>
      </c>
      <c r="C27" s="67"/>
      <c r="D27" s="50">
        <f>D28+D29</f>
        <v>38486.300000000003</v>
      </c>
      <c r="E27" s="50">
        <f>E28+E29</f>
        <v>33180.310799999999</v>
      </c>
      <c r="F27" s="17">
        <f t="shared" si="0"/>
        <v>0.86213303954913822</v>
      </c>
    </row>
    <row r="28" spans="1:6" s="25" customFormat="1" ht="14.45" customHeight="1" x14ac:dyDescent="0.2">
      <c r="A28" s="79"/>
      <c r="B28" s="14" t="s">
        <v>7</v>
      </c>
      <c r="C28" s="67"/>
      <c r="D28" s="48">
        <v>5589.8</v>
      </c>
      <c r="E28" s="48">
        <f>283.8108+1.3892</f>
        <v>285.2</v>
      </c>
      <c r="F28" s="15">
        <f t="shared" ref="F28:F32" si="1">E28/D28</f>
        <v>5.1021503452717443E-2</v>
      </c>
    </row>
    <row r="29" spans="1:6" s="25" customFormat="1" ht="14.45" customHeight="1" x14ac:dyDescent="0.2">
      <c r="A29" s="80"/>
      <c r="B29" s="14" t="s">
        <v>41</v>
      </c>
      <c r="C29" s="68"/>
      <c r="D29" s="48">
        <v>32896.5</v>
      </c>
      <c r="E29" s="48">
        <f>28096.5+4798.6108</f>
        <v>32895.110800000002</v>
      </c>
      <c r="F29" s="15">
        <f t="shared" si="1"/>
        <v>0.99995777058349677</v>
      </c>
    </row>
    <row r="30" spans="1:6" s="25" customFormat="1" ht="14.45" customHeight="1" x14ac:dyDescent="0.2">
      <c r="A30" s="75" t="s">
        <v>61</v>
      </c>
      <c r="B30" s="14" t="s">
        <v>62</v>
      </c>
      <c r="C30" s="66" t="s">
        <v>63</v>
      </c>
      <c r="D30" s="48">
        <f>D31+D32</f>
        <v>7625.5999999999995</v>
      </c>
      <c r="E30" s="48">
        <f>E31+E32</f>
        <v>7625.5999999999995</v>
      </c>
      <c r="F30" s="15">
        <f t="shared" si="1"/>
        <v>1</v>
      </c>
    </row>
    <row r="31" spans="1:6" s="25" customFormat="1" ht="14.45" customHeight="1" x14ac:dyDescent="0.2">
      <c r="A31" s="76"/>
      <c r="B31" s="14" t="s">
        <v>7</v>
      </c>
      <c r="C31" s="67"/>
      <c r="D31" s="48">
        <f>D34+D37</f>
        <v>831.19999999999993</v>
      </c>
      <c r="E31" s="48">
        <f>E34+E37</f>
        <v>831.19999999999993</v>
      </c>
      <c r="F31" s="15">
        <f t="shared" si="1"/>
        <v>1</v>
      </c>
    </row>
    <row r="32" spans="1:6" s="25" customFormat="1" ht="14.45" customHeight="1" x14ac:dyDescent="0.2">
      <c r="A32" s="76"/>
      <c r="B32" s="14" t="s">
        <v>41</v>
      </c>
      <c r="C32" s="67"/>
      <c r="D32" s="48">
        <f>D35+D38</f>
        <v>6794.4</v>
      </c>
      <c r="E32" s="48">
        <f>E35+E38</f>
        <v>6794.4</v>
      </c>
      <c r="F32" s="15">
        <f t="shared" si="1"/>
        <v>1</v>
      </c>
    </row>
    <row r="33" spans="1:6" s="25" customFormat="1" ht="14.45" customHeight="1" x14ac:dyDescent="0.2">
      <c r="A33" s="79" t="s">
        <v>64</v>
      </c>
      <c r="B33" s="16" t="s">
        <v>66</v>
      </c>
      <c r="C33" s="67"/>
      <c r="D33" s="50">
        <f>D34+D35</f>
        <v>5644.8</v>
      </c>
      <c r="E33" s="50">
        <f>E34+E35</f>
        <v>5644.8</v>
      </c>
      <c r="F33" s="17">
        <f t="shared" ref="F33:F35" si="2">E33/D33</f>
        <v>1</v>
      </c>
    </row>
    <row r="34" spans="1:6" s="25" customFormat="1" ht="14.45" customHeight="1" x14ac:dyDescent="0.2">
      <c r="A34" s="79"/>
      <c r="B34" s="14" t="s">
        <v>7</v>
      </c>
      <c r="C34" s="67"/>
      <c r="D34" s="48">
        <v>615.29999999999995</v>
      </c>
      <c r="E34" s="48">
        <v>615.29999999999995</v>
      </c>
      <c r="F34" s="15">
        <f t="shared" si="2"/>
        <v>1</v>
      </c>
    </row>
    <row r="35" spans="1:6" s="25" customFormat="1" ht="14.45" customHeight="1" x14ac:dyDescent="0.2">
      <c r="A35" s="79"/>
      <c r="B35" s="14" t="s">
        <v>41</v>
      </c>
      <c r="C35" s="67"/>
      <c r="D35" s="48">
        <v>5029.5</v>
      </c>
      <c r="E35" s="48">
        <v>5029.5</v>
      </c>
      <c r="F35" s="15">
        <f t="shared" si="2"/>
        <v>1</v>
      </c>
    </row>
    <row r="36" spans="1:6" s="25" customFormat="1" ht="14.45" customHeight="1" x14ac:dyDescent="0.2">
      <c r="A36" s="79" t="s">
        <v>65</v>
      </c>
      <c r="B36" s="16" t="s">
        <v>67</v>
      </c>
      <c r="C36" s="67"/>
      <c r="D36" s="50">
        <f>D37+D38</f>
        <v>1980.8000000000002</v>
      </c>
      <c r="E36" s="50">
        <f>E37+E38</f>
        <v>1980.8000000000002</v>
      </c>
      <c r="F36" s="17">
        <f t="shared" ref="F36:F38" si="3">E36/D36</f>
        <v>1</v>
      </c>
    </row>
    <row r="37" spans="1:6" s="25" customFormat="1" ht="14.45" customHeight="1" x14ac:dyDescent="0.2">
      <c r="A37" s="79"/>
      <c r="B37" s="14" t="s">
        <v>7</v>
      </c>
      <c r="C37" s="67"/>
      <c r="D37" s="48">
        <v>215.9</v>
      </c>
      <c r="E37" s="48">
        <v>215.9</v>
      </c>
      <c r="F37" s="15">
        <f t="shared" si="3"/>
        <v>1</v>
      </c>
    </row>
    <row r="38" spans="1:6" s="25" customFormat="1" ht="14.45" customHeight="1" x14ac:dyDescent="0.2">
      <c r="A38" s="80"/>
      <c r="B38" s="14" t="s">
        <v>41</v>
      </c>
      <c r="C38" s="68"/>
      <c r="D38" s="48">
        <v>1764.9</v>
      </c>
      <c r="E38" s="48">
        <v>1764.9</v>
      </c>
      <c r="F38" s="15">
        <f t="shared" si="3"/>
        <v>1</v>
      </c>
    </row>
    <row r="39" spans="1:6" s="18" customFormat="1" ht="15.75" hidden="1" x14ac:dyDescent="0.25">
      <c r="A39" s="81" t="s">
        <v>10</v>
      </c>
      <c r="B39" s="9" t="s">
        <v>22</v>
      </c>
      <c r="C39" s="66"/>
      <c r="D39" s="26">
        <f>D40+D41</f>
        <v>0</v>
      </c>
      <c r="E39" s="26">
        <f>E40+E41</f>
        <v>0</v>
      </c>
      <c r="F39" s="27" t="e">
        <f t="shared" si="0"/>
        <v>#DIV/0!</v>
      </c>
    </row>
    <row r="40" spans="1:6" s="18" customFormat="1" ht="15.75" hidden="1" customHeight="1" x14ac:dyDescent="0.25">
      <c r="A40" s="82"/>
      <c r="B40" s="11" t="s">
        <v>9</v>
      </c>
      <c r="C40" s="67"/>
      <c r="D40" s="26">
        <f>D43</f>
        <v>0</v>
      </c>
      <c r="E40" s="26">
        <f>E43</f>
        <v>0</v>
      </c>
      <c r="F40" s="27" t="e">
        <f t="shared" si="0"/>
        <v>#DIV/0!</v>
      </c>
    </row>
    <row r="41" spans="1:6" s="18" customFormat="1" ht="14.45" hidden="1" customHeight="1" x14ac:dyDescent="0.25">
      <c r="A41" s="83"/>
      <c r="B41" s="11" t="s">
        <v>41</v>
      </c>
      <c r="C41" s="68"/>
      <c r="D41" s="28">
        <f>D44</f>
        <v>0</v>
      </c>
      <c r="E41" s="28">
        <f>E44</f>
        <v>0</v>
      </c>
      <c r="F41" s="27">
        <v>0</v>
      </c>
    </row>
    <row r="42" spans="1:6" ht="15.75" hidden="1" customHeight="1" x14ac:dyDescent="0.25">
      <c r="A42" s="75" t="s">
        <v>23</v>
      </c>
      <c r="B42" s="14" t="s">
        <v>22</v>
      </c>
      <c r="C42" s="66" t="s">
        <v>56</v>
      </c>
      <c r="D42" s="29">
        <f>D44+D43</f>
        <v>0</v>
      </c>
      <c r="E42" s="29">
        <f>E44+E43</f>
        <v>0</v>
      </c>
      <c r="F42" s="15" t="e">
        <f t="shared" si="0"/>
        <v>#DIV/0!</v>
      </c>
    </row>
    <row r="43" spans="1:6" ht="15.75" hidden="1" customHeight="1" x14ac:dyDescent="0.25">
      <c r="A43" s="76"/>
      <c r="B43" s="14" t="s">
        <v>7</v>
      </c>
      <c r="C43" s="67"/>
      <c r="D43" s="29">
        <v>0</v>
      </c>
      <c r="E43" s="24">
        <v>0</v>
      </c>
      <c r="F43" s="15" t="e">
        <f t="shared" si="0"/>
        <v>#DIV/0!</v>
      </c>
    </row>
    <row r="44" spans="1:6" hidden="1" x14ac:dyDescent="0.25">
      <c r="A44" s="77"/>
      <c r="B44" s="14" t="s">
        <v>41</v>
      </c>
      <c r="C44" s="68"/>
      <c r="D44" s="29">
        <v>0</v>
      </c>
      <c r="E44" s="24">
        <v>0</v>
      </c>
      <c r="F44" s="15">
        <v>0</v>
      </c>
    </row>
    <row r="45" spans="1:6" ht="14.45" customHeight="1" x14ac:dyDescent="0.25">
      <c r="A45" s="69" t="s">
        <v>52</v>
      </c>
      <c r="B45" s="70"/>
      <c r="C45" s="70"/>
      <c r="D45" s="70"/>
      <c r="E45" s="70"/>
      <c r="F45" s="71"/>
    </row>
    <row r="46" spans="1:6" ht="14.45" customHeight="1" x14ac:dyDescent="0.25">
      <c r="A46" s="59"/>
      <c r="B46" s="6" t="s">
        <v>54</v>
      </c>
      <c r="C46" s="59"/>
      <c r="D46" s="45">
        <f>D47+D48</f>
        <v>81822.100000000006</v>
      </c>
      <c r="E46" s="45">
        <f>E47+E48</f>
        <v>75801.15049</v>
      </c>
      <c r="F46" s="4">
        <f t="shared" ref="F46:F51" si="4">E46/D46</f>
        <v>0.92641414104502318</v>
      </c>
    </row>
    <row r="47" spans="1:6" ht="14.45" customHeight="1" x14ac:dyDescent="0.25">
      <c r="A47" s="60"/>
      <c r="B47" s="6" t="s">
        <v>9</v>
      </c>
      <c r="C47" s="60"/>
      <c r="D47" s="45">
        <f>D50</f>
        <v>33232</v>
      </c>
      <c r="E47" s="45">
        <f>E50</f>
        <v>29327.870489999998</v>
      </c>
      <c r="F47" s="4">
        <f t="shared" si="4"/>
        <v>0.88251897237602306</v>
      </c>
    </row>
    <row r="48" spans="1:6" ht="14.45" customHeight="1" x14ac:dyDescent="0.25">
      <c r="A48" s="61"/>
      <c r="B48" s="6" t="s">
        <v>41</v>
      </c>
      <c r="C48" s="61"/>
      <c r="D48" s="45">
        <f>D51</f>
        <v>48590.1</v>
      </c>
      <c r="E48" s="45">
        <f>E51</f>
        <v>46473.279999999999</v>
      </c>
      <c r="F48" s="4">
        <f t="shared" si="4"/>
        <v>0.95643515860226669</v>
      </c>
    </row>
    <row r="49" spans="1:6" s="18" customFormat="1" ht="14.45" customHeight="1" x14ac:dyDescent="0.25">
      <c r="A49" s="84" t="s">
        <v>12</v>
      </c>
      <c r="B49" s="9" t="s">
        <v>24</v>
      </c>
      <c r="C49" s="35"/>
      <c r="D49" s="51">
        <f>D51+D50</f>
        <v>81822.100000000006</v>
      </c>
      <c r="E49" s="51">
        <f>E51+E50</f>
        <v>75801.15049</v>
      </c>
      <c r="F49" s="4">
        <f t="shared" si="4"/>
        <v>0.92641414104502318</v>
      </c>
    </row>
    <row r="50" spans="1:6" s="18" customFormat="1" ht="14.45" customHeight="1" x14ac:dyDescent="0.25">
      <c r="A50" s="85"/>
      <c r="B50" s="37" t="s">
        <v>9</v>
      </c>
      <c r="C50" s="35"/>
      <c r="D50" s="51">
        <f>D53+D59+D74+D86+D89+D92</f>
        <v>33232</v>
      </c>
      <c r="E50" s="51">
        <f>E53+E59+E74+E86+E89+E92</f>
        <v>29327.870489999998</v>
      </c>
      <c r="F50" s="4">
        <f t="shared" si="4"/>
        <v>0.88251897237602306</v>
      </c>
    </row>
    <row r="51" spans="1:6" s="18" customFormat="1" ht="14.45" customHeight="1" x14ac:dyDescent="0.25">
      <c r="A51" s="86"/>
      <c r="B51" s="37" t="s">
        <v>41</v>
      </c>
      <c r="C51" s="35"/>
      <c r="D51" s="51">
        <f>D54+D60+D75+D87+D90+D93</f>
        <v>48590.1</v>
      </c>
      <c r="E51" s="51">
        <f>E54+E60+E75+E87+E90+E93</f>
        <v>46473.279999999999</v>
      </c>
      <c r="F51" s="4">
        <f t="shared" si="4"/>
        <v>0.95643515860226669</v>
      </c>
    </row>
    <row r="52" spans="1:6" s="21" customFormat="1" ht="14.45" customHeight="1" x14ac:dyDescent="0.25">
      <c r="A52" s="87" t="s">
        <v>25</v>
      </c>
      <c r="B52" s="16" t="s">
        <v>26</v>
      </c>
      <c r="C52" s="20"/>
      <c r="D52" s="52">
        <f>D53+D54</f>
        <v>2553.4</v>
      </c>
      <c r="E52" s="52">
        <f>E53+E54</f>
        <v>1543.08582</v>
      </c>
      <c r="F52" s="17">
        <f t="shared" si="0"/>
        <v>0.60432592621602566</v>
      </c>
    </row>
    <row r="53" spans="1:6" x14ac:dyDescent="0.25">
      <c r="A53" s="88"/>
      <c r="B53" s="14" t="s">
        <v>7</v>
      </c>
      <c r="C53" s="23"/>
      <c r="D53" s="24">
        <f>D56</f>
        <v>2553.4</v>
      </c>
      <c r="E53" s="24">
        <f>E56</f>
        <v>1543.08582</v>
      </c>
      <c r="F53" s="15">
        <f t="shared" si="0"/>
        <v>0.60432592621602566</v>
      </c>
    </row>
    <row r="54" spans="1:6" x14ac:dyDescent="0.25">
      <c r="A54" s="89"/>
      <c r="B54" s="14" t="s">
        <v>46</v>
      </c>
      <c r="C54" s="23"/>
      <c r="D54" s="24">
        <f>D57</f>
        <v>0</v>
      </c>
      <c r="E54" s="24">
        <f>E57</f>
        <v>0</v>
      </c>
      <c r="F54" s="15">
        <v>0</v>
      </c>
    </row>
    <row r="55" spans="1:6" s="5" customFormat="1" ht="14.45" customHeight="1" x14ac:dyDescent="0.2">
      <c r="A55" s="90" t="s">
        <v>27</v>
      </c>
      <c r="B55" s="14" t="s">
        <v>28</v>
      </c>
      <c r="C55" s="66" t="s">
        <v>56</v>
      </c>
      <c r="D55" s="24">
        <f>D56+D57</f>
        <v>2553.4</v>
      </c>
      <c r="E55" s="24">
        <f>E56</f>
        <v>1543.08582</v>
      </c>
      <c r="F55" s="15">
        <f t="shared" si="0"/>
        <v>0.60432592621602566</v>
      </c>
    </row>
    <row r="56" spans="1:6" s="5" customFormat="1" ht="15.75" customHeight="1" x14ac:dyDescent="0.2">
      <c r="A56" s="91"/>
      <c r="B56" s="16" t="s">
        <v>7</v>
      </c>
      <c r="C56" s="67"/>
      <c r="D56" s="24">
        <v>2553.4</v>
      </c>
      <c r="E56" s="24">
        <f>826.0914+716.99442</f>
        <v>1543.08582</v>
      </c>
      <c r="F56" s="15">
        <f t="shared" si="0"/>
        <v>0.60432592621602566</v>
      </c>
    </row>
    <row r="57" spans="1:6" s="5" customFormat="1" ht="15.75" customHeight="1" x14ac:dyDescent="0.2">
      <c r="A57" s="92"/>
      <c r="B57" s="16" t="s">
        <v>46</v>
      </c>
      <c r="C57" s="68"/>
      <c r="D57" s="24">
        <v>0</v>
      </c>
      <c r="E57" s="24">
        <v>0</v>
      </c>
      <c r="F57" s="15">
        <v>0</v>
      </c>
    </row>
    <row r="58" spans="1:6" s="21" customFormat="1" ht="38.25" x14ac:dyDescent="0.25">
      <c r="A58" s="87" t="s">
        <v>29</v>
      </c>
      <c r="B58" s="16" t="s">
        <v>30</v>
      </c>
      <c r="C58" s="96"/>
      <c r="D58" s="53">
        <f>D59+D60</f>
        <v>171.4</v>
      </c>
      <c r="E58" s="53">
        <f>E59+E60</f>
        <v>171.30356</v>
      </c>
      <c r="F58" s="17">
        <f t="shared" si="0"/>
        <v>0.99943733955659275</v>
      </c>
    </row>
    <row r="59" spans="1:6" x14ac:dyDescent="0.25">
      <c r="A59" s="88"/>
      <c r="B59" s="14" t="s">
        <v>7</v>
      </c>
      <c r="C59" s="97"/>
      <c r="D59" s="24">
        <f>D62+D65+D68+D71</f>
        <v>171.4</v>
      </c>
      <c r="E59" s="24">
        <f>E62+E65+E68+E71</f>
        <v>171.30356</v>
      </c>
      <c r="F59" s="15">
        <f t="shared" si="0"/>
        <v>0.99943733955659275</v>
      </c>
    </row>
    <row r="60" spans="1:6" x14ac:dyDescent="0.25">
      <c r="A60" s="89"/>
      <c r="B60" s="14" t="s">
        <v>46</v>
      </c>
      <c r="C60" s="98"/>
      <c r="D60" s="24">
        <f>D63+D66+D69+D72</f>
        <v>0</v>
      </c>
      <c r="E60" s="24">
        <f>E63+E66+E69</f>
        <v>0</v>
      </c>
      <c r="F60" s="15">
        <v>0</v>
      </c>
    </row>
    <row r="61" spans="1:6" s="22" customFormat="1" ht="15.75" hidden="1" customHeight="1" x14ac:dyDescent="0.25">
      <c r="A61" s="72" t="s">
        <v>31</v>
      </c>
      <c r="B61" s="14" t="s">
        <v>32</v>
      </c>
      <c r="C61" s="66" t="s">
        <v>56</v>
      </c>
      <c r="D61" s="24">
        <f>D62+D63</f>
        <v>0</v>
      </c>
      <c r="E61" s="24">
        <f>E62</f>
        <v>0</v>
      </c>
      <c r="F61" s="15" t="e">
        <f t="shared" si="0"/>
        <v>#DIV/0!</v>
      </c>
    </row>
    <row r="62" spans="1:6" hidden="1" x14ac:dyDescent="0.25">
      <c r="A62" s="73"/>
      <c r="B62" s="14" t="s">
        <v>7</v>
      </c>
      <c r="C62" s="67"/>
      <c r="D62" s="24">
        <v>0</v>
      </c>
      <c r="E62" s="24">
        <v>0</v>
      </c>
      <c r="F62" s="15" t="e">
        <f t="shared" si="0"/>
        <v>#DIV/0!</v>
      </c>
    </row>
    <row r="63" spans="1:6" hidden="1" x14ac:dyDescent="0.25">
      <c r="A63" s="74"/>
      <c r="B63" s="14" t="s">
        <v>46</v>
      </c>
      <c r="C63" s="68"/>
      <c r="D63" s="24">
        <v>0</v>
      </c>
      <c r="E63" s="24">
        <v>0</v>
      </c>
      <c r="F63" s="15">
        <v>0</v>
      </c>
    </row>
    <row r="64" spans="1:6" s="30" customFormat="1" ht="25.5" hidden="1" x14ac:dyDescent="0.2">
      <c r="A64" s="93" t="s">
        <v>47</v>
      </c>
      <c r="B64" s="14" t="s">
        <v>57</v>
      </c>
      <c r="C64" s="66" t="s">
        <v>56</v>
      </c>
      <c r="D64" s="54">
        <f>D65+D66</f>
        <v>0</v>
      </c>
      <c r="E64" s="54">
        <f>E65+E66</f>
        <v>0</v>
      </c>
      <c r="F64" s="15" t="e">
        <f t="shared" si="0"/>
        <v>#DIV/0!</v>
      </c>
    </row>
    <row r="65" spans="1:6" s="30" customFormat="1" hidden="1" x14ac:dyDescent="0.2">
      <c r="A65" s="94"/>
      <c r="B65" s="14" t="s">
        <v>7</v>
      </c>
      <c r="C65" s="67"/>
      <c r="D65" s="54">
        <v>0</v>
      </c>
      <c r="E65" s="54">
        <v>0</v>
      </c>
      <c r="F65" s="15" t="e">
        <f t="shared" si="0"/>
        <v>#DIV/0!</v>
      </c>
    </row>
    <row r="66" spans="1:6" s="30" customFormat="1" hidden="1" x14ac:dyDescent="0.2">
      <c r="A66" s="95"/>
      <c r="B66" s="14" t="s">
        <v>46</v>
      </c>
      <c r="C66" s="68"/>
      <c r="D66" s="54">
        <v>0</v>
      </c>
      <c r="E66" s="54">
        <v>0</v>
      </c>
      <c r="F66" s="15" t="e">
        <f t="shared" si="0"/>
        <v>#DIV/0!</v>
      </c>
    </row>
    <row r="67" spans="1:6" s="30" customFormat="1" ht="25.5" hidden="1" x14ac:dyDescent="0.2">
      <c r="A67" s="93" t="s">
        <v>48</v>
      </c>
      <c r="B67" s="14" t="s">
        <v>58</v>
      </c>
      <c r="C67" s="66" t="s">
        <v>56</v>
      </c>
      <c r="D67" s="54">
        <f>D68+D69</f>
        <v>0</v>
      </c>
      <c r="E67" s="54">
        <f>E68+E69</f>
        <v>0</v>
      </c>
      <c r="F67" s="15" t="e">
        <f t="shared" si="0"/>
        <v>#DIV/0!</v>
      </c>
    </row>
    <row r="68" spans="1:6" s="30" customFormat="1" hidden="1" x14ac:dyDescent="0.2">
      <c r="A68" s="94"/>
      <c r="B68" s="14" t="s">
        <v>7</v>
      </c>
      <c r="C68" s="67"/>
      <c r="D68" s="54">
        <v>0</v>
      </c>
      <c r="E68" s="54">
        <v>0</v>
      </c>
      <c r="F68" s="17" t="e">
        <f t="shared" si="0"/>
        <v>#DIV/0!</v>
      </c>
    </row>
    <row r="69" spans="1:6" s="30" customFormat="1" hidden="1" x14ac:dyDescent="0.2">
      <c r="A69" s="95"/>
      <c r="B69" s="14" t="s">
        <v>46</v>
      </c>
      <c r="C69" s="68"/>
      <c r="D69" s="54">
        <v>0</v>
      </c>
      <c r="E69" s="54">
        <v>0</v>
      </c>
      <c r="F69" s="17" t="e">
        <f t="shared" si="0"/>
        <v>#DIV/0!</v>
      </c>
    </row>
    <row r="70" spans="1:6" s="30" customFormat="1" ht="15.75" x14ac:dyDescent="0.2">
      <c r="A70" s="39" t="s">
        <v>68</v>
      </c>
      <c r="B70" s="14" t="s">
        <v>69</v>
      </c>
      <c r="C70" s="38"/>
      <c r="D70" s="54">
        <f>D71+D72</f>
        <v>171.4</v>
      </c>
      <c r="E70" s="54">
        <f>E71+E72</f>
        <v>171.30356</v>
      </c>
      <c r="F70" s="15">
        <f t="shared" ref="F70:F71" si="5">E70/D70</f>
        <v>0.99943733955659275</v>
      </c>
    </row>
    <row r="71" spans="1:6" s="30" customFormat="1" ht="15.75" x14ac:dyDescent="0.2">
      <c r="A71" s="39"/>
      <c r="B71" s="14" t="s">
        <v>7</v>
      </c>
      <c r="C71" s="38"/>
      <c r="D71" s="54">
        <v>171.4</v>
      </c>
      <c r="E71" s="54">
        <v>171.30356</v>
      </c>
      <c r="F71" s="17">
        <f t="shared" si="5"/>
        <v>0.99943733955659275</v>
      </c>
    </row>
    <row r="72" spans="1:6" s="30" customFormat="1" ht="15.75" x14ac:dyDescent="0.2">
      <c r="A72" s="39"/>
      <c r="B72" s="14" t="s">
        <v>46</v>
      </c>
      <c r="C72" s="38"/>
      <c r="D72" s="54">
        <v>0</v>
      </c>
      <c r="E72" s="54">
        <v>0</v>
      </c>
      <c r="F72" s="17">
        <v>0</v>
      </c>
    </row>
    <row r="73" spans="1:6" s="21" customFormat="1" ht="15.75" customHeight="1" x14ac:dyDescent="0.25">
      <c r="A73" s="87" t="s">
        <v>33</v>
      </c>
      <c r="B73" s="16" t="s">
        <v>34</v>
      </c>
      <c r="C73" s="96"/>
      <c r="D73" s="53">
        <f>D75+D74</f>
        <v>28742.7</v>
      </c>
      <c r="E73" s="53">
        <f>E75+E74</f>
        <v>25875.509149999998</v>
      </c>
      <c r="F73" s="17">
        <f t="shared" si="0"/>
        <v>0.90024629384156662</v>
      </c>
    </row>
    <row r="74" spans="1:6" ht="15.75" customHeight="1" x14ac:dyDescent="0.25">
      <c r="A74" s="88"/>
      <c r="B74" s="14" t="s">
        <v>7</v>
      </c>
      <c r="C74" s="97"/>
      <c r="D74" s="55">
        <f>D77+D80+D83</f>
        <v>28742.7</v>
      </c>
      <c r="E74" s="55">
        <f>E77+E80+E83</f>
        <v>25875.509149999998</v>
      </c>
      <c r="F74" s="15">
        <f t="shared" si="0"/>
        <v>0.90024629384156662</v>
      </c>
    </row>
    <row r="75" spans="1:6" x14ac:dyDescent="0.25">
      <c r="A75" s="89"/>
      <c r="B75" s="14" t="s">
        <v>46</v>
      </c>
      <c r="C75" s="98"/>
      <c r="D75" s="55">
        <f>D78+D81+D84</f>
        <v>0</v>
      </c>
      <c r="E75" s="55">
        <f>E78+E81+E84</f>
        <v>0</v>
      </c>
      <c r="F75" s="15">
        <v>0</v>
      </c>
    </row>
    <row r="76" spans="1:6" ht="15.75" customHeight="1" x14ac:dyDescent="0.25">
      <c r="A76" s="72" t="s">
        <v>35</v>
      </c>
      <c r="B76" s="31" t="s">
        <v>36</v>
      </c>
      <c r="C76" s="66" t="s">
        <v>56</v>
      </c>
      <c r="D76" s="24">
        <f>D77+D78</f>
        <v>6237.9</v>
      </c>
      <c r="E76" s="24">
        <f>E77+E78</f>
        <v>5327.0590099999999</v>
      </c>
      <c r="F76" s="15">
        <f t="shared" si="0"/>
        <v>0.85398275220827524</v>
      </c>
    </row>
    <row r="77" spans="1:6" ht="15.75" customHeight="1" x14ac:dyDescent="0.25">
      <c r="A77" s="73"/>
      <c r="B77" s="14" t="s">
        <v>7</v>
      </c>
      <c r="C77" s="67"/>
      <c r="D77" s="24">
        <v>6237.9</v>
      </c>
      <c r="E77" s="24">
        <v>5327.0590099999999</v>
      </c>
      <c r="F77" s="15">
        <f t="shared" si="0"/>
        <v>0.85398275220827524</v>
      </c>
    </row>
    <row r="78" spans="1:6" ht="15.75" customHeight="1" x14ac:dyDescent="0.25">
      <c r="A78" s="74"/>
      <c r="B78" s="14" t="s">
        <v>46</v>
      </c>
      <c r="C78" s="68"/>
      <c r="D78" s="24">
        <v>0</v>
      </c>
      <c r="E78" s="24">
        <v>0</v>
      </c>
      <c r="F78" s="15">
        <v>0</v>
      </c>
    </row>
    <row r="79" spans="1:6" s="5" customFormat="1" ht="15.75" customHeight="1" x14ac:dyDescent="0.2">
      <c r="A79" s="72" t="s">
        <v>37</v>
      </c>
      <c r="B79" s="31" t="s">
        <v>38</v>
      </c>
      <c r="C79" s="66" t="s">
        <v>56</v>
      </c>
      <c r="D79" s="24">
        <f>D80+D81</f>
        <v>1695.4</v>
      </c>
      <c r="E79" s="24">
        <f>E80+E81</f>
        <v>1223.3103799999999</v>
      </c>
      <c r="F79" s="15">
        <f t="shared" si="0"/>
        <v>0.72154676182611766</v>
      </c>
    </row>
    <row r="80" spans="1:6" s="5" customFormat="1" ht="15.75" customHeight="1" x14ac:dyDescent="0.2">
      <c r="A80" s="73"/>
      <c r="B80" s="14" t="s">
        <v>7</v>
      </c>
      <c r="C80" s="67"/>
      <c r="D80" s="24">
        <v>1695.4</v>
      </c>
      <c r="E80" s="24">
        <v>1223.3103799999999</v>
      </c>
      <c r="F80" s="15">
        <f t="shared" si="0"/>
        <v>0.72154676182611766</v>
      </c>
    </row>
    <row r="81" spans="1:6" s="5" customFormat="1" ht="15.75" customHeight="1" x14ac:dyDescent="0.2">
      <c r="A81" s="74"/>
      <c r="B81" s="14" t="s">
        <v>46</v>
      </c>
      <c r="C81" s="68"/>
      <c r="D81" s="24">
        <v>0</v>
      </c>
      <c r="E81" s="24">
        <v>0</v>
      </c>
      <c r="F81" s="15">
        <v>0</v>
      </c>
    </row>
    <row r="82" spans="1:6" ht="15.75" customHeight="1" x14ac:dyDescent="0.25">
      <c r="A82" s="72" t="s">
        <v>39</v>
      </c>
      <c r="B82" s="31" t="s">
        <v>40</v>
      </c>
      <c r="C82" s="66" t="s">
        <v>56</v>
      </c>
      <c r="D82" s="55">
        <f>D84+D83</f>
        <v>20809.400000000001</v>
      </c>
      <c r="E82" s="55">
        <f>E84+E83</f>
        <v>19325.139759999998</v>
      </c>
      <c r="F82" s="15">
        <f t="shared" si="0"/>
        <v>0.92867356867569451</v>
      </c>
    </row>
    <row r="83" spans="1:6" ht="15.75" customHeight="1" x14ac:dyDescent="0.25">
      <c r="A83" s="73"/>
      <c r="B83" s="14" t="s">
        <v>7</v>
      </c>
      <c r="C83" s="67"/>
      <c r="D83" s="55">
        <v>20809.400000000001</v>
      </c>
      <c r="E83" s="55">
        <f>19325.13976</f>
        <v>19325.139759999998</v>
      </c>
      <c r="F83" s="15">
        <f t="shared" si="0"/>
        <v>0.92867356867569451</v>
      </c>
    </row>
    <row r="84" spans="1:6" s="25" customFormat="1" ht="15.75" customHeight="1" x14ac:dyDescent="0.2">
      <c r="A84" s="74"/>
      <c r="B84" s="14" t="s">
        <v>46</v>
      </c>
      <c r="C84" s="68"/>
      <c r="D84" s="24">
        <v>0</v>
      </c>
      <c r="E84" s="24">
        <v>0</v>
      </c>
      <c r="F84" s="15">
        <v>0</v>
      </c>
    </row>
    <row r="85" spans="1:6" s="36" customFormat="1" ht="15.75" customHeight="1" x14ac:dyDescent="0.25">
      <c r="A85" s="87" t="s">
        <v>42</v>
      </c>
      <c r="B85" s="16" t="s">
        <v>43</v>
      </c>
      <c r="C85" s="66" t="s">
        <v>56</v>
      </c>
      <c r="D85" s="53">
        <f>D86+D87</f>
        <v>1273.5</v>
      </c>
      <c r="E85" s="53">
        <f>E86+E87</f>
        <v>1268.4519600000001</v>
      </c>
      <c r="F85" s="17">
        <f t="shared" si="0"/>
        <v>0.996036089517079</v>
      </c>
    </row>
    <row r="86" spans="1:6" s="25" customFormat="1" ht="15.75" customHeight="1" x14ac:dyDescent="0.2">
      <c r="A86" s="88"/>
      <c r="B86" s="14" t="s">
        <v>7</v>
      </c>
      <c r="C86" s="67"/>
      <c r="D86" s="24">
        <v>1273.5</v>
      </c>
      <c r="E86" s="24">
        <v>1268.4519600000001</v>
      </c>
      <c r="F86" s="15">
        <f t="shared" si="0"/>
        <v>0.996036089517079</v>
      </c>
    </row>
    <row r="87" spans="1:6" s="25" customFormat="1" ht="15.75" customHeight="1" x14ac:dyDescent="0.2">
      <c r="A87" s="89"/>
      <c r="B87" s="14" t="s">
        <v>46</v>
      </c>
      <c r="C87" s="68"/>
      <c r="D87" s="24">
        <v>0</v>
      </c>
      <c r="E87" s="24">
        <v>0</v>
      </c>
      <c r="F87" s="15">
        <v>0</v>
      </c>
    </row>
    <row r="88" spans="1:6" s="36" customFormat="1" ht="15.75" customHeight="1" x14ac:dyDescent="0.25">
      <c r="A88" s="87" t="s">
        <v>49</v>
      </c>
      <c r="B88" s="16" t="s">
        <v>50</v>
      </c>
      <c r="C88" s="66" t="s">
        <v>56</v>
      </c>
      <c r="D88" s="52">
        <f>D89+D90</f>
        <v>47060.799999999996</v>
      </c>
      <c r="E88" s="52">
        <f>E89+E90</f>
        <v>46942.799999999996</v>
      </c>
      <c r="F88" s="17">
        <f t="shared" si="0"/>
        <v>0.99749260531057693</v>
      </c>
    </row>
    <row r="89" spans="1:6" s="25" customFormat="1" ht="15.75" customHeight="1" x14ac:dyDescent="0.2">
      <c r="A89" s="88"/>
      <c r="B89" s="14" t="s">
        <v>7</v>
      </c>
      <c r="C89" s="67"/>
      <c r="D89" s="24">
        <v>470.7</v>
      </c>
      <c r="E89" s="24">
        <v>469.52</v>
      </c>
      <c r="F89" s="15">
        <f t="shared" si="0"/>
        <v>0.99749309538984487</v>
      </c>
    </row>
    <row r="90" spans="1:6" s="25" customFormat="1" ht="15.75" customHeight="1" x14ac:dyDescent="0.2">
      <c r="A90" s="89"/>
      <c r="B90" s="14" t="s">
        <v>46</v>
      </c>
      <c r="C90" s="68"/>
      <c r="D90" s="24">
        <v>46590.1</v>
      </c>
      <c r="E90" s="24">
        <v>46473.279999999999</v>
      </c>
      <c r="F90" s="15">
        <f t="shared" si="0"/>
        <v>0.99749260035930376</v>
      </c>
    </row>
    <row r="91" spans="1:6" s="25" customFormat="1" ht="25.5" x14ac:dyDescent="0.2">
      <c r="A91" s="87" t="s">
        <v>70</v>
      </c>
      <c r="B91" s="16" t="s">
        <v>71</v>
      </c>
      <c r="C91" s="66" t="s">
        <v>56</v>
      </c>
      <c r="D91" s="52">
        <f>D92+D93</f>
        <v>2020.3</v>
      </c>
      <c r="E91" s="52">
        <f>E92+E93</f>
        <v>0</v>
      </c>
      <c r="F91" s="17">
        <f t="shared" ref="F91:F92" si="6">E91/D91</f>
        <v>0</v>
      </c>
    </row>
    <row r="92" spans="1:6" s="25" customFormat="1" ht="15.75" customHeight="1" x14ac:dyDescent="0.2">
      <c r="A92" s="88"/>
      <c r="B92" s="14" t="s">
        <v>7</v>
      </c>
      <c r="C92" s="67"/>
      <c r="D92" s="24">
        <v>20.3</v>
      </c>
      <c r="E92" s="24">
        <v>0</v>
      </c>
      <c r="F92" s="15">
        <f t="shared" si="6"/>
        <v>0</v>
      </c>
    </row>
    <row r="93" spans="1:6" s="25" customFormat="1" ht="15.75" customHeight="1" x14ac:dyDescent="0.2">
      <c r="A93" s="89"/>
      <c r="B93" s="14" t="s">
        <v>46</v>
      </c>
      <c r="C93" s="68"/>
      <c r="D93" s="24">
        <v>2000</v>
      </c>
      <c r="E93" s="24">
        <v>0</v>
      </c>
      <c r="F93" s="15">
        <v>0</v>
      </c>
    </row>
    <row r="94" spans="1:6" s="25" customFormat="1" ht="15.75" customHeight="1" x14ac:dyDescent="0.2">
      <c r="A94" s="40"/>
      <c r="B94" s="41"/>
      <c r="C94" s="42"/>
      <c r="D94" s="43"/>
      <c r="E94" s="43"/>
      <c r="F94" s="44"/>
    </row>
    <row r="96" spans="1:6" x14ac:dyDescent="0.25">
      <c r="A96" s="32" t="s">
        <v>44</v>
      </c>
    </row>
    <row r="97" spans="1:1" x14ac:dyDescent="0.25">
      <c r="A97" s="1" t="s">
        <v>45</v>
      </c>
    </row>
  </sheetData>
  <mergeCells count="58">
    <mergeCell ref="A30:A32"/>
    <mergeCell ref="A33:A35"/>
    <mergeCell ref="A36:A38"/>
    <mergeCell ref="C30:C38"/>
    <mergeCell ref="A91:A93"/>
    <mergeCell ref="C91:C93"/>
    <mergeCell ref="A82:A84"/>
    <mergeCell ref="A85:A87"/>
    <mergeCell ref="A88:A90"/>
    <mergeCell ref="C55:C57"/>
    <mergeCell ref="C58:C60"/>
    <mergeCell ref="C61:C63"/>
    <mergeCell ref="C64:C66"/>
    <mergeCell ref="C67:C69"/>
    <mergeCell ref="C73:C75"/>
    <mergeCell ref="C76:C78"/>
    <mergeCell ref="C79:C81"/>
    <mergeCell ref="C82:C84"/>
    <mergeCell ref="C85:C87"/>
    <mergeCell ref="C88:C90"/>
    <mergeCell ref="A64:A66"/>
    <mergeCell ref="A67:A69"/>
    <mergeCell ref="A73:A75"/>
    <mergeCell ref="A76:A78"/>
    <mergeCell ref="A79:A81"/>
    <mergeCell ref="A49:A51"/>
    <mergeCell ref="A52:A54"/>
    <mergeCell ref="A55:A57"/>
    <mergeCell ref="A58:A60"/>
    <mergeCell ref="A61:A63"/>
    <mergeCell ref="C46:C48"/>
    <mergeCell ref="A46:A48"/>
    <mergeCell ref="A9:A11"/>
    <mergeCell ref="A13:A15"/>
    <mergeCell ref="C39:C41"/>
    <mergeCell ref="A12:F12"/>
    <mergeCell ref="A45:F45"/>
    <mergeCell ref="C19:C21"/>
    <mergeCell ref="C22:C24"/>
    <mergeCell ref="A19:A21"/>
    <mergeCell ref="A22:A24"/>
    <mergeCell ref="A27:A29"/>
    <mergeCell ref="C25:C29"/>
    <mergeCell ref="C42:C44"/>
    <mergeCell ref="A39:A41"/>
    <mergeCell ref="A42:A44"/>
    <mergeCell ref="C16:C18"/>
    <mergeCell ref="C13:C15"/>
    <mergeCell ref="A1:F1"/>
    <mergeCell ref="A2:F2"/>
    <mergeCell ref="A3:F3"/>
    <mergeCell ref="A4:A8"/>
    <mergeCell ref="B4:B8"/>
    <mergeCell ref="C4:C8"/>
    <mergeCell ref="D4:F6"/>
    <mergeCell ref="D7:D8"/>
    <mergeCell ref="E7:E8"/>
    <mergeCell ref="F7:F8"/>
  </mergeCells>
  <pageMargins left="0.70866141732283472" right="0.70866141732283472" top="0.35433070866141736" bottom="0.35433070866141736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ЖКХ 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admin</cp:lastModifiedBy>
  <cp:lastPrinted>2020-04-16T23:41:42Z</cp:lastPrinted>
  <dcterms:created xsi:type="dcterms:W3CDTF">2016-01-12T01:41:28Z</dcterms:created>
  <dcterms:modified xsi:type="dcterms:W3CDTF">2020-04-16T23:41:52Z</dcterms:modified>
</cp:coreProperties>
</file>