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Экономика\VEGA\МУНИЦИПАЛЬНЫЕ  ПРОГРАММЫ\ПРОГРАММы\ОТЧЕТЫ 2022\2022\Сводный доклад 2022 ПРОЕКТ\"/>
    </mc:Choice>
  </mc:AlternateContent>
  <bookViews>
    <workbookView xWindow="240" yWindow="12" windowWidth="12252" windowHeight="4560" tabRatio="726"/>
  </bookViews>
  <sheets>
    <sheet name="Целевые индикаторы" sheetId="5" r:id="rId1"/>
    <sheet name="Перечень МП по списку" sheetId="2" state="hidden" r:id="rId2"/>
    <sheet name="Перечень МП по дате принятия" sheetId="3" state="hidden" r:id="rId3"/>
  </sheets>
  <definedNames>
    <definedName name="_xlnm.Print_Titles" localSheetId="0">'Целевые индикаторы'!$3:$5</definedName>
  </definedNames>
  <calcPr calcId="152511"/>
</workbook>
</file>

<file path=xl/calcChain.xml><?xml version="1.0" encoding="utf-8"?>
<calcChain xmlns="http://schemas.openxmlformats.org/spreadsheetml/2006/main">
  <c r="E335" i="5" l="1"/>
  <c r="H328" i="5" l="1"/>
  <c r="H6" i="5" l="1"/>
  <c r="H271" i="5" l="1"/>
  <c r="F318" i="5" l="1"/>
  <c r="H320" i="5" l="1"/>
  <c r="G327" i="5"/>
  <c r="G326" i="5"/>
  <c r="H125" i="5" l="1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H183" i="5" l="1"/>
  <c r="H197" i="5" l="1"/>
  <c r="H199" i="5"/>
  <c r="H205" i="5"/>
  <c r="G208" i="5" l="1"/>
  <c r="G200" i="5"/>
  <c r="H95" i="5" l="1"/>
  <c r="H109" i="5"/>
  <c r="H100" i="5"/>
  <c r="G104" i="5"/>
  <c r="G102" i="5"/>
  <c r="H96" i="5"/>
  <c r="G98" i="5"/>
  <c r="H256" i="5" l="1"/>
  <c r="G260" i="5"/>
  <c r="G261" i="5"/>
  <c r="G262" i="5"/>
  <c r="G270" i="5"/>
  <c r="G268" i="5"/>
  <c r="G324" i="5" l="1"/>
  <c r="G325" i="5"/>
  <c r="E318" i="5" l="1"/>
  <c r="G316" i="5"/>
  <c r="H287" i="5"/>
  <c r="G318" i="5" l="1"/>
  <c r="H56" i="5"/>
  <c r="H54" i="5"/>
  <c r="G303" i="5" l="1"/>
  <c r="H247" i="5" l="1"/>
  <c r="H239" i="5"/>
  <c r="H231" i="5"/>
  <c r="H73" i="5"/>
  <c r="G87" i="5"/>
  <c r="G32" i="5" l="1"/>
  <c r="G53" i="5" l="1"/>
  <c r="G97" i="5" l="1"/>
  <c r="G158" i="5" l="1"/>
  <c r="G146" i="5"/>
  <c r="G145" i="5"/>
  <c r="G144" i="5"/>
  <c r="G143" i="5"/>
  <c r="G141" i="5"/>
  <c r="G140" i="5"/>
  <c r="G139" i="5"/>
  <c r="G138" i="5" l="1"/>
  <c r="G137" i="5"/>
  <c r="G134" i="5"/>
  <c r="G133" i="5"/>
  <c r="G132" i="5"/>
  <c r="G131" i="5"/>
  <c r="G130" i="5"/>
  <c r="G129" i="5"/>
  <c r="G128" i="5"/>
  <c r="G127" i="5"/>
  <c r="G269" i="5" l="1"/>
  <c r="H229" i="5" l="1"/>
  <c r="H226" i="5"/>
  <c r="G31" i="5" l="1"/>
  <c r="G33" i="5"/>
  <c r="G34" i="5"/>
  <c r="G35" i="5"/>
  <c r="G36" i="5"/>
  <c r="G37" i="5"/>
  <c r="G38" i="5"/>
  <c r="G333" i="5" l="1"/>
  <c r="G331" i="5"/>
  <c r="G322" i="5"/>
  <c r="G323" i="5"/>
  <c r="G321" i="5"/>
  <c r="G301" i="5"/>
  <c r="G302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288" i="5"/>
  <c r="G284" i="5"/>
  <c r="G278" i="5"/>
  <c r="G279" i="5"/>
  <c r="G280" i="5"/>
  <c r="G281" i="5"/>
  <c r="G263" i="5"/>
  <c r="G264" i="5"/>
  <c r="G265" i="5"/>
  <c r="G259" i="5"/>
  <c r="G258" i="5"/>
  <c r="G257" i="5"/>
  <c r="G254" i="5"/>
  <c r="G253" i="5"/>
  <c r="G249" i="5"/>
  <c r="G251" i="5"/>
  <c r="G241" i="5"/>
  <c r="G242" i="5"/>
  <c r="G243" i="5"/>
  <c r="G244" i="5"/>
  <c r="G245" i="5"/>
  <c r="G240" i="5"/>
  <c r="G238" i="5"/>
  <c r="G236" i="5"/>
  <c r="G235" i="5"/>
  <c r="G233" i="5"/>
  <c r="G234" i="5"/>
  <c r="G232" i="5"/>
  <c r="G228" i="5"/>
  <c r="G227" i="5"/>
  <c r="G223" i="5"/>
  <c r="G215" i="5"/>
  <c r="G212" i="5"/>
  <c r="G209" i="5"/>
  <c r="G207" i="5"/>
  <c r="G204" i="5"/>
  <c r="G203" i="5"/>
  <c r="G202" i="5"/>
  <c r="G201" i="5"/>
  <c r="G193" i="5"/>
  <c r="G194" i="5"/>
  <c r="G195" i="5"/>
  <c r="G191" i="5"/>
  <c r="G192" i="5"/>
  <c r="G190" i="5"/>
  <c r="G189" i="5"/>
  <c r="G188" i="5"/>
  <c r="G184" i="5"/>
  <c r="G156" i="5"/>
  <c r="G155" i="5"/>
  <c r="G126" i="5"/>
  <c r="G114" i="5"/>
  <c r="G115" i="5"/>
  <c r="G116" i="5"/>
  <c r="G113" i="5"/>
  <c r="G105" i="5"/>
  <c r="G103" i="5"/>
  <c r="G101" i="5"/>
  <c r="G99" i="5"/>
  <c r="G75" i="5"/>
  <c r="G76" i="5"/>
  <c r="G77" i="5"/>
  <c r="G78" i="5"/>
  <c r="G79" i="5"/>
  <c r="G80" i="5"/>
  <c r="G81" i="5"/>
  <c r="G82" i="5"/>
  <c r="G83" i="5"/>
  <c r="G84" i="5"/>
  <c r="G85" i="5"/>
  <c r="G86" i="5"/>
  <c r="G67" i="5"/>
  <c r="G66" i="5"/>
  <c r="G65" i="5"/>
  <c r="G57" i="5"/>
  <c r="G62" i="5"/>
  <c r="G63" i="5"/>
  <c r="G61" i="5"/>
  <c r="G58" i="5"/>
  <c r="G59" i="5"/>
  <c r="G60" i="5"/>
  <c r="G49" i="5"/>
  <c r="G47" i="5"/>
  <c r="G48" i="5"/>
  <c r="G46" i="5"/>
  <c r="G41" i="5"/>
  <c r="G43" i="5"/>
  <c r="G44" i="5"/>
  <c r="G40" i="5"/>
  <c r="G39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7" i="5"/>
  <c r="F336" i="5" l="1"/>
  <c r="G336" i="5" s="1"/>
  <c r="H307" i="5" l="1"/>
  <c r="H64" i="5" l="1"/>
  <c r="G68" i="5"/>
  <c r="G69" i="5"/>
  <c r="G70" i="5"/>
  <c r="G71" i="5"/>
  <c r="G72" i="5"/>
  <c r="H312" i="5" l="1"/>
  <c r="G185" i="5" l="1"/>
  <c r="G186" i="5"/>
  <c r="G187" i="5"/>
</calcChain>
</file>

<file path=xl/sharedStrings.xml><?xml version="1.0" encoding="utf-8"?>
<sst xmlns="http://schemas.openxmlformats.org/spreadsheetml/2006/main" count="850" uniqueCount="592">
  <si>
    <t xml:space="preserve">Наименование муниципальной программы </t>
  </si>
  <si>
    <t>Обеспечение безопасности жизнедеятельности  населения в муниципальном   образовании "Городской округ Ногликский"</t>
  </si>
  <si>
    <t>2.</t>
  </si>
  <si>
    <t xml:space="preserve">1. </t>
  </si>
  <si>
    <t>Развитие физической культуры, спорта и молодежной политики  в муниципальном образовании "Городской округ Ногликский"</t>
  </si>
  <si>
    <t>Развитие культуры  в муниципальном образовании "Городской округ Ногликский"</t>
  </si>
  <si>
    <t>Обеспечение населения муниципального образовании "Городской округ Ногликский" качественными  услугами  жилищно-коммунального  хозяйства</t>
  </si>
  <si>
    <t>в том числе:</t>
  </si>
  <si>
    <t>Развитие малого и среднего  предпринимательства</t>
  </si>
  <si>
    <t>Развитие инфраструктуры и благоустройство населенных пунктов  муниципального образования "Городской округ Ногликский"</t>
  </si>
  <si>
    <t>4.1.</t>
  </si>
  <si>
    <t>№ п/п</t>
  </si>
  <si>
    <t>3.</t>
  </si>
  <si>
    <t>4.</t>
  </si>
  <si>
    <t>4.2.</t>
  </si>
  <si>
    <t>5.</t>
  </si>
  <si>
    <t>5.1.</t>
  </si>
  <si>
    <t>5.2.</t>
  </si>
  <si>
    <t>5.3.</t>
  </si>
  <si>
    <t>6.</t>
  </si>
  <si>
    <t>6.1.</t>
  </si>
  <si>
    <t>6.2.</t>
  </si>
  <si>
    <t>6.3.</t>
  </si>
  <si>
    <t>7.</t>
  </si>
  <si>
    <t>7.1.</t>
  </si>
  <si>
    <t>7.2.</t>
  </si>
  <si>
    <t>8.</t>
  </si>
  <si>
    <t>8.1.</t>
  </si>
  <si>
    <t>9.</t>
  </si>
  <si>
    <t>Совершенствование  системы муниципального управления в муниципальном  образовании "Городской округ Ногликский"</t>
  </si>
  <si>
    <t>Мероприятия, направления реализации  программы (5 позиций)</t>
  </si>
  <si>
    <t>9.2.</t>
  </si>
  <si>
    <t>Всего</t>
  </si>
  <si>
    <t>Обеспечение  беспрепятственного доступа инвалидов к информации</t>
  </si>
  <si>
    <t>в том числе по мероприятиям:</t>
  </si>
  <si>
    <t>Обучение и воспитание  детей- инвалидов</t>
  </si>
  <si>
    <t>Привлечение инвалидов к культурно-массовым, спортивным мероприятиям</t>
  </si>
  <si>
    <t>Взаимодействие органов местного самоуправления с общественной организацией инвалидов</t>
  </si>
  <si>
    <t xml:space="preserve">Программа "Доступная среда в муниципальном образовании "Городской округ Ногликский"" </t>
  </si>
  <si>
    <t>11.</t>
  </si>
  <si>
    <t>11.1.</t>
  </si>
  <si>
    <t>11.2.</t>
  </si>
  <si>
    <t>11.3.</t>
  </si>
  <si>
    <t>1.1.</t>
  </si>
  <si>
    <t>2.1.</t>
  </si>
  <si>
    <t>3.1.</t>
  </si>
  <si>
    <t>4.3.</t>
  </si>
  <si>
    <t>4.5.</t>
  </si>
  <si>
    <t>4.6.</t>
  </si>
  <si>
    <t xml:space="preserve">Обеспечение качества  и доступности дошкольного образования </t>
  </si>
  <si>
    <t>1.2.</t>
  </si>
  <si>
    <t>1.3.</t>
  </si>
  <si>
    <t>1.4.</t>
  </si>
  <si>
    <t>1.5.</t>
  </si>
  <si>
    <t>1.6.</t>
  </si>
  <si>
    <t xml:space="preserve"> Развитие кадрового потенциала</t>
  </si>
  <si>
    <t>5.4.</t>
  </si>
  <si>
    <t>5.5.</t>
  </si>
  <si>
    <t>Мероприятия по реконструкции  и капитальному ремонту  объектов  жилищно-коммунального  хозяйства</t>
  </si>
  <si>
    <t xml:space="preserve"> Мероприятия по  формированию  в коммунальном  секторе  благоприятных  условий для реализации  инвестиционных  проектов</t>
  </si>
  <si>
    <t>Мероприятия  реализации  программы (5 позиций)</t>
  </si>
  <si>
    <t>Развитие  сельского  хозяйства и  регулирования рынков сельскохозяйственной  продукции, сырья и продовольствия</t>
  </si>
  <si>
    <t>Обеспечение капитального  ремонта,  содержания  и ремонта автодорог местного значения</t>
  </si>
  <si>
    <t>Капитальный ремонт и ремонт дворовых территорий и проездов к  ним</t>
  </si>
  <si>
    <t xml:space="preserve"> Благоустройство населенных пунктов</t>
  </si>
  <si>
    <t>9.1.</t>
  </si>
  <si>
    <t>в том числе по мероприятиям :</t>
  </si>
  <si>
    <t>Информационное общество</t>
  </si>
  <si>
    <t>Поддержка  некоммерческих организаций (формирование активной гражданской позиции  населения)</t>
  </si>
  <si>
    <t>10.1.</t>
  </si>
  <si>
    <t>10.2.</t>
  </si>
  <si>
    <t>10.3.</t>
  </si>
  <si>
    <t>в том числе подпрограммы :</t>
  </si>
  <si>
    <t>Долгосрочное финансовое планирование</t>
  </si>
  <si>
    <t>Нормативно- методическое обеспечение и организация бюджетного процесса</t>
  </si>
  <si>
    <t>Мероприятие 1: Развитие систем  газификации</t>
  </si>
  <si>
    <t xml:space="preserve"> Развитие ресурсной и материально-технической базы  образовательных учреждений</t>
  </si>
  <si>
    <t xml:space="preserve">Подпрограмма 1 "Развитие жилищного строительства" </t>
  </si>
  <si>
    <t>4.4.</t>
  </si>
  <si>
    <t>4.7.</t>
  </si>
  <si>
    <t>4.8.</t>
  </si>
  <si>
    <t>Осуществление функций  технического  заказчика, включая осуществление строительного контроля</t>
  </si>
  <si>
    <t>Осуществление авторского  надзора за строительством  объектов капитального строительства</t>
  </si>
  <si>
    <t>Мероприятия по реконструкции, капитальному ремонту социально значимых  объектов муниципального  образования "Городской округ Ногликский" на 2014 - 2016 годы</t>
  </si>
  <si>
    <t xml:space="preserve"> Мероприятия по  реконструкции  и строительству объектов инженерной  инфраструктуры</t>
  </si>
  <si>
    <t>План мероприятий по  развитию муниципальных  образований</t>
  </si>
  <si>
    <t xml:space="preserve"> Мероприятия на обеспечение  безаварийной работы  жилищно-коммунального комплекса</t>
  </si>
  <si>
    <t>Мероприятия "Чистая вода"</t>
  </si>
  <si>
    <t xml:space="preserve"> Мероприятия  по возмещению  затрат (убытков) или  недополученных  доходов  предприятиям ЖКХ</t>
  </si>
  <si>
    <t>Мероприятия, направления реализации  программы (7 позиций)</t>
  </si>
  <si>
    <t>Подпрограмма 2 "Повышение сейсмоустойчивости жилых домов, основных объектов и систем жизнеобеспечения"</t>
  </si>
  <si>
    <t>Подпрограмма 3 "Переселение  граждан из  аварийного и  ветхого жилья"</t>
  </si>
  <si>
    <t>Мероприятие 2: " Поддержка на улучшение жилищных условий  молодых семей"</t>
  </si>
  <si>
    <t>Подпрограмма 3 :  "Комплексный капитальный ремонт и реконструкция  жилищного фонда"</t>
  </si>
  <si>
    <t>Мероприятие 2:  Поддержка населения  МО  "Городской округ Ногликский"  при газификации  жилищного фонда</t>
  </si>
  <si>
    <t>Мероприятие 3: Газификация  автотранспорта (без участия местного бюджета;  ОБ и  привлеченные средства)</t>
  </si>
  <si>
    <t>Подпрограмма 1: "Повышение безопасности дорожного  движения"</t>
  </si>
  <si>
    <t>10.</t>
  </si>
  <si>
    <t>Сохранение и развитие традиционного образа жизни коренных малочисленных народов Севера</t>
  </si>
  <si>
    <t xml:space="preserve">12. </t>
  </si>
  <si>
    <t xml:space="preserve">Управление муниципальным долгом </t>
  </si>
  <si>
    <t>12.1.</t>
  </si>
  <si>
    <t>12.2.</t>
  </si>
  <si>
    <t>12.3.</t>
  </si>
  <si>
    <t>13.</t>
  </si>
  <si>
    <t>13.1.</t>
  </si>
  <si>
    <t>в том числе: мероприятия  реализации  программы (3 позиции):</t>
  </si>
  <si>
    <t>8.2.</t>
  </si>
  <si>
    <t>8.3.</t>
  </si>
  <si>
    <t>Подготовка и переподготовка специалистов в области профилактики нарокомании</t>
  </si>
  <si>
    <t>Профилактика злоупотребления наркотическим средствами и психотропными веществами</t>
  </si>
  <si>
    <t>Меры по пресечению незаконного оборота наркотиков и их потребления</t>
  </si>
  <si>
    <t xml:space="preserve">Перечень муниципальных программ </t>
  </si>
  <si>
    <t xml:space="preserve">муниципального образования "Городской округ Ногликский" </t>
  </si>
  <si>
    <t>на период 2015-2020 годы</t>
  </si>
  <si>
    <t>дата</t>
  </si>
  <si>
    <t>номер</t>
  </si>
  <si>
    <t>Дата и номер постановления администрации МО</t>
  </si>
  <si>
    <r>
      <t>Обеспечение доступности и качества общего образования</t>
    </r>
    <r>
      <rPr>
        <strike/>
        <sz val="12"/>
        <color theme="1"/>
        <rFont val="Times New Roman"/>
        <family val="1"/>
        <charset val="204"/>
      </rPr>
      <t>, в том числе в сельской местности</t>
    </r>
  </si>
  <si>
    <r>
      <t xml:space="preserve"> Развитие системы воспитания, дополнительного образования и социальной защиты детей</t>
    </r>
    <r>
      <rPr>
        <strike/>
        <sz val="12"/>
        <color theme="1"/>
        <rFont val="Times New Roman"/>
        <family val="1"/>
        <charset val="204"/>
      </rPr>
      <t>,  в том числе профилактика социального сиротства и жестокого обращения с детьми</t>
    </r>
  </si>
  <si>
    <r>
      <t xml:space="preserve"> Летний  отдых и  оздоровление </t>
    </r>
    <r>
      <rPr>
        <strike/>
        <sz val="12"/>
        <color theme="1"/>
        <rFont val="Times New Roman"/>
        <family val="1"/>
        <charset val="204"/>
      </rPr>
      <t>и занятость</t>
    </r>
    <r>
      <rPr>
        <sz val="12"/>
        <color theme="1"/>
        <rFont val="Times New Roman"/>
        <family val="1"/>
        <charset val="204"/>
      </rPr>
      <t xml:space="preserve">  детей </t>
    </r>
    <r>
      <rPr>
        <strike/>
        <sz val="12"/>
        <color theme="1"/>
        <rFont val="Times New Roman"/>
        <family val="1"/>
        <charset val="204"/>
      </rPr>
      <t>и молодежи</t>
    </r>
  </si>
  <si>
    <r>
      <t xml:space="preserve">Мероприятие 1: "Ликвидация аварийного и ветхого жилья, неиспользуемых  и бесхозяйственных  объектов производственного </t>
    </r>
    <r>
      <rPr>
        <strike/>
        <sz val="12"/>
        <rFont val="Times New Roman"/>
        <family val="1"/>
        <charset val="204"/>
      </rPr>
      <t xml:space="preserve"> и непроизводственного</t>
    </r>
    <r>
      <rPr>
        <sz val="12"/>
        <rFont val="Times New Roman"/>
        <family val="1"/>
        <charset val="204"/>
      </rPr>
      <t xml:space="preserve"> назначения" </t>
    </r>
  </si>
  <si>
    <r>
      <t xml:space="preserve">в том числе: **Стоимостные показатели </t>
    </r>
    <r>
      <rPr>
        <sz val="12"/>
        <color rgb="FFFF0000"/>
        <rFont val="Times New Roman"/>
        <family val="1"/>
        <charset val="204"/>
      </rPr>
      <t xml:space="preserve"> указаны по данным Концепции; направления не соответствуют  Перечню</t>
    </r>
  </si>
  <si>
    <r>
      <t xml:space="preserve">Подпрограмма 1: "Энергосбережение и повышение  энергетической  эффективности "  </t>
    </r>
    <r>
      <rPr>
        <sz val="12"/>
        <color rgb="FFFF0000"/>
        <rFont val="Times New Roman"/>
        <family val="1"/>
        <charset val="204"/>
      </rPr>
      <t>(не указаны  средства за счет внебюджетных  источников в сумме  61  804,9 т.р.)</t>
    </r>
  </si>
  <si>
    <r>
      <rPr>
        <sz val="12"/>
        <color rgb="FFFF0000"/>
        <rFont val="Times New Roman"/>
        <family val="1"/>
        <charset val="204"/>
      </rPr>
      <t xml:space="preserve">Подпрограмма 2 : "Модернизация  объектов  коммунальной инфраструктуры" ? </t>
    </r>
    <r>
      <rPr>
        <sz val="12"/>
        <color theme="1"/>
        <rFont val="Times New Roman"/>
        <family val="1"/>
        <charset val="204"/>
      </rPr>
      <t xml:space="preserve">Мероприятия по повышению  надежности и эффективности производства и поставки  коммунальных  ресурсов на базе модернизации систем коммунальной  инфраструктуры </t>
    </r>
  </si>
  <si>
    <r>
      <t xml:space="preserve">в том числе подпрограммы: </t>
    </r>
    <r>
      <rPr>
        <sz val="12"/>
        <color rgb="FFFF0000"/>
        <rFont val="Times New Roman"/>
        <family val="1"/>
        <charset val="204"/>
      </rPr>
      <t>+ 5500 ОБ</t>
    </r>
  </si>
  <si>
    <r>
      <t xml:space="preserve">в том числе по мероприятиям:  </t>
    </r>
    <r>
      <rPr>
        <i/>
        <sz val="12"/>
        <color rgb="FFFF0000"/>
        <rFont val="Times New Roman"/>
        <family val="1"/>
        <charset val="204"/>
      </rPr>
      <t xml:space="preserve">            указано в проекте</t>
    </r>
  </si>
  <si>
    <r>
      <t xml:space="preserve">Обеспечение  </t>
    </r>
    <r>
      <rPr>
        <strike/>
        <sz val="12"/>
        <rFont val="Times New Roman"/>
        <family val="1"/>
        <charset val="204"/>
      </rPr>
      <t>беспрепятственного</t>
    </r>
    <r>
      <rPr>
        <sz val="12"/>
        <rFont val="Times New Roman"/>
        <family val="1"/>
        <charset val="204"/>
      </rPr>
      <t xml:space="preserve"> доступа инвалидов к  объектам социальной инффраструктуры </t>
    </r>
    <r>
      <rPr>
        <strike/>
        <sz val="12"/>
        <rFont val="Times New Roman"/>
        <family val="1"/>
        <charset val="204"/>
      </rPr>
      <t>культуры</t>
    </r>
  </si>
  <si>
    <t>Стимулирование  экономической  активности  в муниципальном образовании  "Городской округ Ногликский" на период 2015-2020 годы</t>
  </si>
  <si>
    <t>Управление  муниципальными финансами муниципального образования "Городской  округ Ногликский" на 2015-2020 годы</t>
  </si>
  <si>
    <t>Газификация муниципального образования  "Городской округ Ногликский" на период 2015-2020 годы</t>
  </si>
  <si>
    <t>Обеспечение населения муниципального образовании "Городской округ Ногликский" качественным жильем на 2015-2020 годы</t>
  </si>
  <si>
    <t>Развитие образования в муниципальном образовании "Городской округ Ногликский" на период 2015-2020 годы</t>
  </si>
  <si>
    <t>Комплексные меры  противодействия злоупотреблению наркотиками  и их  незаконному обороту в муниципальном образовании "Городской округ Ногликский" на 2015 -2020 годы</t>
  </si>
  <si>
    <t>1.</t>
  </si>
  <si>
    <t>Доступная среда в муниципальном образовании "Городской округ Ногликский" на 2015-2020 годы</t>
  </si>
  <si>
    <t>№ п/п согласно пост. АМО 17.03.14 № 24-р</t>
  </si>
  <si>
    <t>№ п/п по дате приня-тия</t>
  </si>
  <si>
    <t>Обеспечение  безаварийной работы  жилищно-коммунального комплекса</t>
  </si>
  <si>
    <t>Мероприятия по регулированию численности безнадзорных животных</t>
  </si>
  <si>
    <t>2.2.1.</t>
  </si>
  <si>
    <t>2.2.2.</t>
  </si>
  <si>
    <t>2.2.3.</t>
  </si>
  <si>
    <t>2.2.4.</t>
  </si>
  <si>
    <t>2.2.5.</t>
  </si>
  <si>
    <t>Подпрограмма 1: "Повышение безопасности дорожного  движения в муниципальном образовании "Городской округ Ногликский"  на 2015-2020 годы"</t>
  </si>
  <si>
    <t>ДЮСШ</t>
  </si>
  <si>
    <t>Развитие потенциала молодежи (конкурсы, игры, участие в форумах, КВН, праздники)</t>
  </si>
  <si>
    <t>Профориентация молодежи (семинары, ярмарки образовательных услуг, трудовая занятость)</t>
  </si>
  <si>
    <t>Совершенствование системы патриотического воспитания и допризывной подготовки молодежи (экскурсии, праздники, памятные даты, встречи)</t>
  </si>
  <si>
    <t>прочие мероприятия (поддержка коллективов, концерты, конкурсы)</t>
  </si>
  <si>
    <t>обеспечение деятельности досуговых учреждений, вкл.дополнительную гарантию молодежи)</t>
  </si>
  <si>
    <t>РЦД</t>
  </si>
  <si>
    <t>Собрание МО</t>
  </si>
  <si>
    <t>ДШИ</t>
  </si>
  <si>
    <t>библиотека</t>
  </si>
  <si>
    <t>Информационное обеспечение муниципальной молодежной политики (информирование по профилактике наркомании, стенды, баннеры, телепередачи, статьи в газете)</t>
  </si>
  <si>
    <t>Обеспечение потребности в педагогических кадрах:</t>
  </si>
  <si>
    <t>обеспечение педагогов служебным жильем (приобретение квартир)</t>
  </si>
  <si>
    <t>выплаты по закону о дополнительной гарантии молодежи</t>
  </si>
  <si>
    <t>социальная поддержка на оплату коммунальных услуг</t>
  </si>
  <si>
    <t>ежемесячные выплаты за звания и госнаграды</t>
  </si>
  <si>
    <t>прочие мероприятия в кадровой политике (погашение части процентов по ипотеке, конкурсы, поощрения, конференции)</t>
  </si>
  <si>
    <t>1.4.1.</t>
  </si>
  <si>
    <t>1.4.2.</t>
  </si>
  <si>
    <t>1.4.3.</t>
  </si>
  <si>
    <t>1.4.4.</t>
  </si>
  <si>
    <t>14.</t>
  </si>
  <si>
    <t>5.4.1.</t>
  </si>
  <si>
    <t>водозабор в с.Ныш (вкл.ПИР)</t>
  </si>
  <si>
    <t>водозабор в с.Вал (вкл.ПИР)</t>
  </si>
  <si>
    <t>5.4.2.</t>
  </si>
  <si>
    <t>РазвитиюЖКХ:</t>
  </si>
  <si>
    <t>капитальный ремонт жилищного фонда</t>
  </si>
  <si>
    <t>строительство банно-прачечного комплекса (вкл.ПИР)</t>
  </si>
  <si>
    <t>приобретение спецтехники</t>
  </si>
  <si>
    <t>инвентаризация и паспортизация линейных объектов коммунального комплекса</t>
  </si>
  <si>
    <t>капитальный ремонт объектов ЖКХ</t>
  </si>
  <si>
    <t>5.4.3.</t>
  </si>
  <si>
    <t>"Чистая вода"</t>
  </si>
  <si>
    <t>5.4.4.</t>
  </si>
  <si>
    <t>5.4.5.</t>
  </si>
  <si>
    <t>сверхнормативные потери энергоресурсов</t>
  </si>
  <si>
    <t>содержание пустующего муниципального жилого фонда</t>
  </si>
  <si>
    <t>недополученные доходы, возникшие в результате регулирования цен на ЖКХ</t>
  </si>
  <si>
    <t>недополученные доходы в связи с предоставлением помывочных услуг в банях и душевых</t>
  </si>
  <si>
    <t>5.4.6.</t>
  </si>
  <si>
    <t>Мероприятия  по возмещению недополученных  доходов  в сфере ЖКХ:</t>
  </si>
  <si>
    <t>Реконструкция  и строительство объектов инженерной  инфраструктуры:</t>
  </si>
  <si>
    <t>12.</t>
  </si>
  <si>
    <t>12.3.1.</t>
  </si>
  <si>
    <t>12.3.2.</t>
  </si>
  <si>
    <t>12.3.3.</t>
  </si>
  <si>
    <t>12.3.4.</t>
  </si>
  <si>
    <t xml:space="preserve">13. </t>
  </si>
  <si>
    <t>капитальный ремонт систем водоотведения</t>
  </si>
  <si>
    <t>капитальный ремонт систем теплоснабжения</t>
  </si>
  <si>
    <t>капитальный ремонт систем электроснабжения</t>
  </si>
  <si>
    <t xml:space="preserve">прочие  </t>
  </si>
  <si>
    <t>Устройство пандусов:</t>
  </si>
  <si>
    <t>Устройство подъемника в библиотеке</t>
  </si>
  <si>
    <t>Приобретение спецтранспорта</t>
  </si>
  <si>
    <t>Приобретение и установка комплекса уличных тренажеров</t>
  </si>
  <si>
    <t>Поддержка и обеспечение эффективного взаимодействия с молодежными объединениями (мероприятия в в молодежных объединениях, конкурсы, акции (ЗОЖ, борьба с наркоманией, проезд на лечение от наркотической зависимости), поддержка молодежных проектов)</t>
  </si>
  <si>
    <t>затраты, не вошедшие в тариф при оказании услуг</t>
  </si>
  <si>
    <t>Наименование муниципальной программы, подпрограммы, основного мероприятия</t>
  </si>
  <si>
    <t>Значение целевых индикаторов</t>
  </si>
  <si>
    <t>Степень достижения планового значения</t>
  </si>
  <si>
    <t xml:space="preserve">в том числе: </t>
  </si>
  <si>
    <t>ед.</t>
  </si>
  <si>
    <t>млн. руб.</t>
  </si>
  <si>
    <t>Подпрограмма 1 Развитие малого и среднего  предпринимательства</t>
  </si>
  <si>
    <t>Подпрограмма 2 Развитие  сельского  хозяйства и  регулирования рынков сельскохозяйственной  продукции, сырья и продовольствия</t>
  </si>
  <si>
    <t>%</t>
  </si>
  <si>
    <t>Доля доступных объектов социальной инфраструктуры, общественных зданий, находящихся в ведении органов местного самоуправления</t>
  </si>
  <si>
    <t>Удельный вес семей с детьми-инвалидами, получивших услуги в учреждениях образования, культуры, спорта в общей численности нуждающихся в услугах семей с детьми-инвалидами</t>
  </si>
  <si>
    <t>шт.</t>
  </si>
  <si>
    <t>чел.</t>
  </si>
  <si>
    <t xml:space="preserve">Уточненная степень достижения планового значения </t>
  </si>
  <si>
    <t>Доля численности участников культурно-досуговых мероприятий от общей численности населения округа</t>
  </si>
  <si>
    <t>Доля представленных (во всех формах) зрителю музейных предметов от общего количества музейных предметов основного фонда</t>
  </si>
  <si>
    <t xml:space="preserve">формирований </t>
  </si>
  <si>
    <t>Количество детей, получающих услуги по дополнительному образованию в детской школе искусств</t>
  </si>
  <si>
    <t>Количество клубных  формирований</t>
  </si>
  <si>
    <t xml:space="preserve">Охват населения   библиотечным обслуживанием от общей численности населения округа        </t>
  </si>
  <si>
    <t>- городские</t>
  </si>
  <si>
    <t>- сельские</t>
  </si>
  <si>
    <t>Рабочие места в газоснабжении и газификации</t>
  </si>
  <si>
    <t>тыс.куб.м.</t>
  </si>
  <si>
    <t>тыс.км.</t>
  </si>
  <si>
    <t>км.</t>
  </si>
  <si>
    <t>Вовлечение детей и подростков, в районные, областные антинаркотических культурно массовые спортивные мероприятия</t>
  </si>
  <si>
    <t>Увеличение раскрываемости преступлений по обороту и потреблению наркотиков</t>
  </si>
  <si>
    <t>Ед.</t>
  </si>
  <si>
    <t>Подпрограмма № 1 «Долгосрочное финансовое планирование»</t>
  </si>
  <si>
    <t>Подпрограмма № 3 «Управление муниципальным долгом муниципального образования «Городской округ Ногликский»</t>
  </si>
  <si>
    <t xml:space="preserve">Доля расходов местного бюджета, формируемых в рамках муниципальных программ, в общем объеме расходов местного бюджета </t>
  </si>
  <si>
    <t xml:space="preserve">Исполнение расходных обязательств муниципального образования </t>
  </si>
  <si>
    <t>Отношение объема муниципального долга муниципального образования к общему годовому объему доходов  местного бюджета без учета объема безвозмездных поступлений</t>
  </si>
  <si>
    <t>Доля расходов на обслуживание муниципального долга муниципального образования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</si>
  <si>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кв.м.</t>
  </si>
  <si>
    <t>семей</t>
  </si>
  <si>
    <t>Доля граждан муниципального образования, систематически занимающихся физической культурой и спортом от общей численности населения</t>
  </si>
  <si>
    <t>Доля граждан, занимающихся физической культурой и спортом по месту трудовой деятельности от общей численности населения</t>
  </si>
  <si>
    <t>Доля обучающихся, систематически занимающихся физической культурой и спортом, от общей численности обучающихся</t>
  </si>
  <si>
    <t>Доля лиц с ограниченными возможностями и инвалидов, систематически занимающихся физической культурой и спортом от численности людей с ограниченными возможностями</t>
  </si>
  <si>
    <t>Количество спортивных сооружений на 100 тыс. чел. население, единиц</t>
  </si>
  <si>
    <t>Количество присвоенных спортивных разрядов</t>
  </si>
  <si>
    <t>Количество призовых мест спортсменов муниципального образования</t>
  </si>
  <si>
    <t>II Сфера молодежной политики:</t>
  </si>
  <si>
    <t>I Сфера физической культуры и спорта:</t>
  </si>
  <si>
    <t>Доля молодых людей, принимающей участие в добровольческой деятельности, в общем количестве молодежи в возрасте от 14 до 30 лет</t>
  </si>
  <si>
    <t>Количество детских и молодежных объединений, организаций</t>
  </si>
  <si>
    <t>Количество публикаций в СМИ</t>
  </si>
  <si>
    <t>1.7.</t>
  </si>
  <si>
    <t>Удельный вес численности детей в возрасте от 0 до 3 лет, охваченных программами поддержки раннего развития, в общей численности детей соответствующего возраста</t>
  </si>
  <si>
    <t>Обеспеченность детей дошкольного возраста местами в дошкольных образовательных учреждениях (количество мест на 1000 детей)</t>
  </si>
  <si>
    <t>Удельный  вес  численности  населения  в возрасте 6,5  -  18  лет,  охваченного  общим образованием, в общей численности населения в возрасте 6,5  - 18 лет.</t>
  </si>
  <si>
    <t>Удельный  вес  численности  обучающихся, которым предоставлена возможность обучаться в соответствии с современными требованиями, в общей численности обучающихся</t>
  </si>
  <si>
    <t>Отношение численности детей  в возрасте от 3 лет до 7 лет,  получающих  дошкольное образование в текущем году, к сумме  численности детей в возрасте от 3 до 7 лет,  получающих дошкольное образование в текущем году и численности детей в  возрасте от 3 до 7 лет, находящихся  в очереди на получение в текущем году дошкольного образования</t>
  </si>
  <si>
    <t xml:space="preserve">Отношение среднего балла ЕГЭ  по району к среднему баллу ЕГЭ по области </t>
  </si>
  <si>
    <t xml:space="preserve">Удельный вес численности молодых людей в возрасте от 14 до 18 лет, участвующих в деятельности молодежных общественных объединений, в общей численности  обучающихся данного возраста </t>
  </si>
  <si>
    <t xml:space="preserve">Удельный вес обучающихся, участвующих в олимпиадах и конкурсах различного уровня, в общей численности обучающихся </t>
  </si>
  <si>
    <t>Доля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</si>
  <si>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 xml:space="preserve">Доля учреждений реализующих   программы общего образования, здания которых находятся в аварийном состоянии или требуют капитального ремонта, в общей численности  муниципальных образовательных учреждений  </t>
  </si>
  <si>
    <t>Доля педагогов  образовательных учреждений всех типов, прошедших курсы повышение квалификации, от числа педагогов  которым это необходимо.</t>
  </si>
  <si>
    <t>Удельный  вес  численности  учителей  в возрасте до  35  лет  в  общей  численности учителей общеобразовательных организаций</t>
  </si>
  <si>
    <t xml:space="preserve">Количество молодых педагогов  принятых  в образовательные учреждения, из них обеспеченные  жильем </t>
  </si>
  <si>
    <t xml:space="preserve">Доля обучающихся, занимающихся в спортивных секциях и кружках в общеобразовательных учреждениях к общей численности обучающихся </t>
  </si>
  <si>
    <t>Доля  детей охваченных отдыхом в лагерях всех типов, расположенных на  территории  городского  округа к общей численности  обучающихся  в обще образовательных учреждениях без учета  выпускников 9,11 классов</t>
  </si>
  <si>
    <t>Доля муниципальных образовательных учреждений, реализующих программы общего образования, имеющих  физкультурный зал, в общей численности муниципальных общеобразовательных организаций</t>
  </si>
  <si>
    <t>мест на 1000 детей</t>
  </si>
  <si>
    <t xml:space="preserve">% </t>
  </si>
  <si>
    <t>Чел.</t>
  </si>
  <si>
    <t>Доля многоквартирных домов, в которых заменены внутридомовые инженерные сети от общего количества многоквартирных домов муниципального образования</t>
  </si>
  <si>
    <t>- вода</t>
  </si>
  <si>
    <t>- электроэнергия</t>
  </si>
  <si>
    <t>Доля модернизированных и реконструированных объектов коммунальной инфраструктуры в общем количестве объектов коммунальной инфраструктуры муниципального образования</t>
  </si>
  <si>
    <t>Доля уличной водопроводной сети, нуждающейся в замене, в суммарной протяженности уличной водопроводной сети</t>
  </si>
  <si>
    <t>Доля уличной канализационной сети, нуждающейся в замене, в суммарной протяженности уличной канализационной сети</t>
  </si>
  <si>
    <t>Количество аварий на инженерных сетях</t>
  </si>
  <si>
    <t xml:space="preserve">Количество публикаций в год о деятельности органов местного самоуправления в газете «Знамя труда» </t>
  </si>
  <si>
    <t>Количество выпусков студии телевидения о деятельности органов местного самоуправления</t>
  </si>
  <si>
    <t>Количество информационных материалов в год о деятельности органов местного самоуправления, размещаемых на сайте муниципального образования</t>
  </si>
  <si>
    <t>Количество социальных проектов в год, направленных на поддержку социально-ориентированных некоммерческих организаций</t>
  </si>
  <si>
    <t>Количество зарегистрированных общин и родовых хозяйств КМНС</t>
  </si>
  <si>
    <t>Количество представителей КМНС, занятых постоянно в общинах и родовых хозяйствах</t>
  </si>
  <si>
    <t>молодежь</t>
  </si>
  <si>
    <t>средний возраст</t>
  </si>
  <si>
    <t>Единиц</t>
  </si>
  <si>
    <t>Тыс. руб.</t>
  </si>
  <si>
    <t>Доля населенных пунктов, в которых выполняются мероприятия по содержанию объектов благоустройства от общего количества населенных пунктов</t>
  </si>
  <si>
    <t>Социальный риск</t>
  </si>
  <si>
    <t>Транспортный риск</t>
  </si>
  <si>
    <t>случаи</t>
  </si>
  <si>
    <t>Количество зарегистрированных преступлений на территории муниципального образования</t>
  </si>
  <si>
    <t>Количество субъектов профилактики правонарушений</t>
  </si>
  <si>
    <t>Количество правонарушений, совершаемых на улицах и в других общественных местах</t>
  </si>
  <si>
    <t>Количество регистрируемых террористических и экстремистских  правонарушений в год</t>
  </si>
  <si>
    <t>Количество публикаций в СМИ и проведенных мероприятий антитеррористической и антиэкстремистской направленности в год</t>
  </si>
  <si>
    <t>Количество регистрируемых преступлений коррупционной направленности в год</t>
  </si>
  <si>
    <t>Количество публикаций в СМИ и подготовленных памяток анти-коррупционного содержания в год для муниципальных служащих</t>
  </si>
  <si>
    <t>Количество погибших людей в результате чрезвычайных ситуаций</t>
  </si>
  <si>
    <t>Мероприятия  программы:</t>
  </si>
  <si>
    <t>единиц</t>
  </si>
  <si>
    <t>Тяжесть последствий</t>
  </si>
  <si>
    <t xml:space="preserve">Профилактика правонарушений в МО </t>
  </si>
  <si>
    <t>Профилактика терроризма и экстремизма</t>
  </si>
  <si>
    <t>Противодействие коррупции</t>
  </si>
  <si>
    <t>Охрана окружающей среды</t>
  </si>
  <si>
    <t>Снижение рисков  отЧС, создание и поддержание готовности системы оповещения об угрозе ЧС</t>
  </si>
  <si>
    <t>Подпрограмма № 2 «Нормативно-методическое обеспечение и организация бюджетного процесса»</t>
  </si>
  <si>
    <t xml:space="preserve"> на душу населения</t>
  </si>
  <si>
    <t xml:space="preserve">Количество получателей муниципальной поддержки </t>
  </si>
  <si>
    <t>Объем инвестиций по проектам, реализуемым при муниципальной поддержке</t>
  </si>
  <si>
    <t>млн.руб.</t>
  </si>
  <si>
    <t>млн.руб./чел.</t>
  </si>
  <si>
    <t>14.2.</t>
  </si>
  <si>
    <t>14.3.</t>
  </si>
  <si>
    <t>квартир</t>
  </si>
  <si>
    <t>чел.            %</t>
  </si>
  <si>
    <t>Трудоустройство безработных и незянятых граждан на оплачиваемые общественные работы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</si>
  <si>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</si>
  <si>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15.</t>
  </si>
  <si>
    <t>Укрепление социально-экономического потенциала  КМНС при сохранении исконной среды обитания, традиционных образов жизни, хощяйствования и промыслов</t>
  </si>
  <si>
    <t>Уровень собираемости платы за жилое помещениеи коммунальные услуги в муниципальном образовании</t>
  </si>
  <si>
    <t>Доля общей площади капитально отремонтированных многоквартирных домов, построенных до 2000 года, нарастающим итогом с 2013 года</t>
  </si>
  <si>
    <t>Удельный вес объектов недвижимости муниципальной собственности, прошедших государственную регистрацию прав, в общем числе объектов недвижимости муниципальной собственности  (нарастающим итогом)</t>
  </si>
  <si>
    <t xml:space="preserve">Выполнение плановых показателей по неналоговым доходам местного бюджета использования муниципального имущества (ежегодно) </t>
  </si>
  <si>
    <t>16.</t>
  </si>
  <si>
    <t>Доля реализованных комплексных проектов благоустройства общественных территорий в общем количестве запланированных к реализации в течение отчетного года проектов благоустройства общественных территорий</t>
  </si>
  <si>
    <t>Доля благоустроенных дворовых территорий в общем количестве дворовых территорий, подлежащих благоустройству в отчетном году с использованием субсидии на капитальный ремонт, ремонт дворовых территорий</t>
  </si>
  <si>
    <t>Количество подвеломственных учреждений на обслудивании (ежегодно)</t>
  </si>
  <si>
    <t>х</t>
  </si>
  <si>
    <t>Качество оьслуживания подведомственных учреждений (количество жалоб) (ежегодно)</t>
  </si>
  <si>
    <t>Количество предоставленных информационных услуг (ежегодно)</t>
  </si>
  <si>
    <t>Индекс производства молока в ЛПХ</t>
  </si>
  <si>
    <t>Выполнение рейсов для перевозщки пассаждиров общественным транспортом</t>
  </si>
  <si>
    <t>% от тех.хадания в соотв. с м/контрактом</t>
  </si>
  <si>
    <t>Колличество пассажиров, перевезенных общественным транспортом</t>
  </si>
  <si>
    <t>Максимальный возраст подвижного состава</t>
  </si>
  <si>
    <t>лет</t>
  </si>
  <si>
    <t>Уровень износа коммунальной инфраструктуры (убывающим итогом)</t>
  </si>
  <si>
    <t>Доля потерь энергоресурсов в общем объеме производимых энергоресурсов муниципального образования (ежегодно):</t>
  </si>
  <si>
    <t>Доля многоквартирных домов, в которых отремонтированы кровли и утеплены фасады от общего количества многоквартирных домов муниципального образования (нарастающим итогом)</t>
  </si>
  <si>
    <t>ЛЭП 0,4-35 Кв</t>
  </si>
  <si>
    <t>Количество отремонтированных объектов электроснабжения (ежегодно):</t>
  </si>
  <si>
    <t>ТП,ПС,РА 6-35 Кв</t>
  </si>
  <si>
    <t>Количество аварий на газопроводе (ежегодно)</t>
  </si>
  <si>
    <t>Доля убыточных предприятий жилищно-коммунального хозяйства (ежегодно)</t>
  </si>
  <si>
    <t>Количество отловленных  безнадзорных животных (ежегодно)</t>
  </si>
  <si>
    <t>Доля воды, пропущенной через очистные сооружения, в общем количестве воды полднятой в сеть (ежегодно)</t>
  </si>
  <si>
    <t>Доля сточных вод, очищенных  ло нормативных значений, в общем объеме сточных вод, пропущенных через очистные сооружения (ежегодно)</t>
  </si>
  <si>
    <t>Количество газовых котельных и промышленных установок (нарастающим итогом)</t>
  </si>
  <si>
    <t>Газификация домовладений (нарастающим итогом)</t>
  </si>
  <si>
    <t>Среднесписочная численность работников, занятых на малых и средних предприятиях (за год)</t>
  </si>
  <si>
    <t>Количество субъектов МСП, включая индивидуальных предпринимателей на 10 тыс.человек населения (за год)</t>
  </si>
  <si>
    <t>Оборот товаров и услуг, производимых малыми и средними предприятиями (за год)</t>
  </si>
  <si>
    <t>Количество субъектов МСП, получивших финансовую поддержку (за год)</t>
  </si>
  <si>
    <t>Количество субъектов МСП, которым оказана поддержка в рамках софинансирования подпрограммы (за год)</t>
  </si>
  <si>
    <t xml:space="preserve">Количество созданных рабочих мест в рамках софинансирования подпрограммы (за год) </t>
  </si>
  <si>
    <t>Количество сохраненных рабочих мест в рамках софинансирования подпрограммы (за год)</t>
  </si>
  <si>
    <t>тыс.кв.м.</t>
  </si>
  <si>
    <t>Количество граждан, переселенных из аварийного жилья (с нарастающим итогом)</t>
  </si>
  <si>
    <t>Обеспеченность градостроительной документацией (нарастающим итогом)</t>
  </si>
  <si>
    <t>Доля молодых семей, улучшивших жилищные условия с учетом государственной поддержки , от общего числа молодых семей, желающих улучшить жилищные условия на условиях Программы (ежегодно)</t>
  </si>
  <si>
    <t xml:space="preserve">Доля молодых семей, получивших свидетельства о праве на получение социальной выплаты на приобретение (строительство) жилого помещения, в общем количестве молодых семей, нуждающихся в улучшении жилищных условий по состоянию на 1 января 2015 года по Сахалинской области, (нарастающим итогом) </t>
  </si>
  <si>
    <t>Количество молодых семей, которые получат дополнительную социальную выплату, ранее участвовавших в Программе (в год)</t>
  </si>
  <si>
    <t>кол-во семей</t>
  </si>
  <si>
    <t>Доля врачей обеспеченных жильем (нарастающим итогом)</t>
  </si>
  <si>
    <t>Количество врачей - специалистов, обеспеченных квартирами (в год)</t>
  </si>
  <si>
    <t>Объем ввода жилья (в год)</t>
  </si>
  <si>
    <t>Объем потребления газа, всего (за год) с тенденцией снижения объема)</t>
  </si>
  <si>
    <t>Протяженность внутригородских и сельских газовых сетей (нарастающим итогом) с тенденцией роста), в том числе</t>
  </si>
  <si>
    <t>Газификация дизельных электростанций (на конец отчетного периода)</t>
  </si>
  <si>
    <t>Количество инвалидов, проживающизх в многоэтажных домах, опрошенных с целью переселения с верхних этажей на первые (нарастающим итогом)</t>
  </si>
  <si>
    <t xml:space="preserve">Развитие образования в МО "Городской округ Ногликский" </t>
  </si>
  <si>
    <t xml:space="preserve">Обеспечение безопасности жизнедеятельности  населения в МО "Городской округ Ногликский" </t>
  </si>
  <si>
    <t>Комплексные меры  противодействия злоупотреблению наркотиками  и их  незаконному обороту в МО "Городской округ Ногликский"</t>
  </si>
  <si>
    <t xml:space="preserve">Стимулирование  экономической  активности  в МО  "Городской округ Ногликский" </t>
  </si>
  <si>
    <t>Совершенствование  системы муниципального управления в МО "Городской округ Ногликский"</t>
  </si>
  <si>
    <t>Доступная среда в МО "Городской округ Ногликский"</t>
  </si>
  <si>
    <t xml:space="preserve">Управление  муниципальными финансами МО "Городской  округ Ногликский" </t>
  </si>
  <si>
    <t xml:space="preserve">Развитие инвестиционного потенциала МО  "Городской  округ Ногликский" </t>
  </si>
  <si>
    <t xml:space="preserve">Совершенствование системы управления муниципальным имуществом МО "Городской округ Ногликский" </t>
  </si>
  <si>
    <t>Индекс производства продукции  растениеводства в КФХ и ЛПХ</t>
  </si>
  <si>
    <t>Доля ярмарочной торговли в общем объеме товарооборота</t>
  </si>
  <si>
    <t xml:space="preserve">Обеспеченность населения площадью стационарных торговых объектов к нормативу </t>
  </si>
  <si>
    <t>Доля инвалидов, получивших доступ к информации</t>
  </si>
  <si>
    <t>Участие инвалидов в социально – культурной жизни, спортивных соревнованиях района</t>
  </si>
  <si>
    <t xml:space="preserve">Формирование современной городской среды в МО "Городской округ Ногликский" </t>
  </si>
  <si>
    <t>Количество капитально отремонтированных дворовых территорий в течение отчетного года</t>
  </si>
  <si>
    <t>Количество благоусироенных общественных территорий в течение отчетного года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</si>
  <si>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 (далее – МО)</t>
  </si>
  <si>
    <t xml:space="preserve">%
(ежегодно)
</t>
  </si>
  <si>
    <t>Удельный расход электрической энергии на снабжение учреждений, финансируемых из местного бюджета (в расчете на 1 кв. метр общей площади)</t>
  </si>
  <si>
    <t xml:space="preserve">кВт ч/м2
(ежегодно)
</t>
  </si>
  <si>
    <t>Удельный расход тепловой энергии на снабжение учреждений, финансируемых из местного бюджета (в расчете на 1 кв. метр общей площади)</t>
  </si>
  <si>
    <t xml:space="preserve">Гкал/м2
(ежегодно)
</t>
  </si>
  <si>
    <t>Удельный расход холодной воды на снабжение учреждений, финансируемых из местного бюджета (в расчете на 1 человека)</t>
  </si>
  <si>
    <t xml:space="preserve">м3/чел 
(ежегодно)
</t>
  </si>
  <si>
    <t>Удельный суммарный расход энергетических ресурсов в многоквартирных домах</t>
  </si>
  <si>
    <t xml:space="preserve">т.у.т./м2
(ежегодно)
</t>
  </si>
  <si>
    <t>Доля потерь тепловой энергии при ее передаче в общем объеме переданной тепловой энергии</t>
  </si>
  <si>
    <t xml:space="preserve">% 
(ежегодно)
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</si>
  <si>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МО</t>
  </si>
  <si>
    <t>Доля объема холодной воды, расчеты за которую осуществляются с использованием приборов учета, в общем объеме холодной воды энергии, потребляемой (используемой) на территории МО</t>
  </si>
  <si>
    <t>Количество приобретенной техники для нужд жилищно-коммунального хозяйства</t>
  </si>
  <si>
    <t>ед. (ежегодно)</t>
  </si>
  <si>
    <t>В рамках реализации подпрограммы "Чистая вода" государственной программы Сахалинской области "Обеспечение населения Сахалинской области качественными услугами жилищно-коммунального хозяйства"</t>
  </si>
  <si>
    <t>"Обеспечение населения МО "Городской округ Ногликский" качественными  услугами  жилищно-коммунального  хозяйства"</t>
  </si>
  <si>
    <t>Развитие инфраструктуры и благоустройство населенных пунктов  МО "Городской округ Ногликский"</t>
  </si>
  <si>
    <t>км.       (в год)</t>
  </si>
  <si>
    <t>%         (в год)</t>
  </si>
  <si>
    <t>км.          (в год)</t>
  </si>
  <si>
    <t>Количество посещений туристами</t>
  </si>
  <si>
    <t>Приобретение контейнеров</t>
  </si>
  <si>
    <t>Обустройство (создание) мест (плошадок) накопления твердых коммунальных отходов</t>
  </si>
  <si>
    <t>Потребление газа в газовых котельных и промышленных установках (за год) (тенденция снижения объема)</t>
  </si>
  <si>
    <t>Подпрограмма "Развитие ждилищного строительства"</t>
  </si>
  <si>
    <t>Подпрограмма 2 "Переселение граждан из аварийного жилищного фонда"</t>
  </si>
  <si>
    <t>Количество квадратных метров расселенного аварийного жилищного фонда (в год)</t>
  </si>
  <si>
    <t>Площадь аварийного и ветхого жилого фонда (с понижающим итогом на конец отчетного года)</t>
  </si>
  <si>
    <t>тыс.чел.</t>
  </si>
  <si>
    <t>Общая площадь жилых помещений, приходящаяся на 1 жителя к концу года (с нарастающим итогом на конец года)</t>
  </si>
  <si>
    <t>Подпрограмма 3 "Повышение сейсмоустойчивости жилых домов, основных объектов и систем жизнеобеспечеения"</t>
  </si>
  <si>
    <t>Подпрограмма 4 "Инфраструктурное развитие территории МО "Городской округ Ногликский"</t>
  </si>
  <si>
    <t>Мероприятие 1 Снос ветхого и аварийного жилья, производственных и непроизводственных зданий</t>
  </si>
  <si>
    <t>Годовой объем сноса ветхого и аварийного жилья, неиспользуемых и бесхозяйных объектов производственного и непроизводственного назначения (в год)</t>
  </si>
  <si>
    <t>Мероприятие 2 Поддержка на улучшение жилищных условий молодых семей</t>
  </si>
  <si>
    <t>Количество молодых семей, получивших свидетельства о праве на получение социальной выплаты на приобретение (строительство) жилого помещения, (в год)</t>
  </si>
  <si>
    <t>Мероприятие 3 Приобретение служебного жилья для врачей-специалистов ГБУЗ "Ногликская ЦРБ"</t>
  </si>
  <si>
    <t xml:space="preserve">Штатная численность врачей ГБУЗ "Ногликская ЦРБ" (с нарастащим итогом на конец года) </t>
  </si>
  <si>
    <t>Приобретение служебного жилья для врачей - специалистов ГБУЗ "Ногликская ЦРБ" (в год)</t>
  </si>
  <si>
    <t>21.</t>
  </si>
  <si>
    <t>17.</t>
  </si>
  <si>
    <t>18.</t>
  </si>
  <si>
    <t>19.</t>
  </si>
  <si>
    <t>20.</t>
  </si>
  <si>
    <t>Мероприятие 4 Приобретение жилых помещений для специализированного муниципального жилого фонда (в год)</t>
  </si>
  <si>
    <t>Количество приобретенных помещений ( в год)</t>
  </si>
  <si>
    <t xml:space="preserve">Развитие культуры  в МО "Городской округ Ногликский" </t>
  </si>
  <si>
    <t xml:space="preserve">Обеспечение населения МО "Городской округ Ногликский" качественным жильем </t>
  </si>
  <si>
    <t>Развитие физической культуры, спорта и молодежной политики  в МО "Городской округ Ногликский"</t>
  </si>
  <si>
    <t xml:space="preserve">Газификация МО  "Городской округ Ногликский" </t>
  </si>
  <si>
    <t xml:space="preserve">Доля граждан, участвующих в  общественно-полезной деятельности, относящихся к различным социальным группам населения </t>
  </si>
  <si>
    <t>Количество созданных (реконструируемых) систем инженерного и транспортного обеспечения земельных участков, предназначенных для жилищного, общественно-делового и промышленного строительства к отдельным территориям, не имеющим инженерной инфраструктуры в соответствии с потребностями жилищного общественно-делового и промышленного строительства муниципального образования Сахалинской области (в год)</t>
  </si>
  <si>
    <t xml:space="preserve">Достигнуто запланированное значение идикаторов </t>
  </si>
  <si>
    <t xml:space="preserve">Всего запланировано достижение значений  индикаторов </t>
  </si>
  <si>
    <t>Ежегодное количество участников обучающих мероприятий по вопросам инвестиционной деятельности</t>
  </si>
  <si>
    <t>Количество КФХ</t>
  </si>
  <si>
    <t>Индекс производства молока в КФХ и ЛПХ</t>
  </si>
  <si>
    <t>уд.ед.</t>
  </si>
  <si>
    <t>Ввод в эксплуатацию сельскохозяйтсвенного рынка - 1 объект</t>
  </si>
  <si>
    <t>объект</t>
  </si>
  <si>
    <t xml:space="preserve">Не старше 10 лет </t>
  </si>
  <si>
    <t>Качество управления бюджетным процессом МО "Городской округ Ногликский", определяемое министерством финансов Сахалинской области</t>
  </si>
  <si>
    <t>степень</t>
  </si>
  <si>
    <t>Исполнение налоговых и неналоговых доходов местного бюджета</t>
  </si>
  <si>
    <t>≥ 98,0</t>
  </si>
  <si>
    <t>≥ 90,0</t>
  </si>
  <si>
    <t>&lt;20,0</t>
  </si>
  <si>
    <t>&lt;0,1</t>
  </si>
  <si>
    <t>Взаимодействие с общественной органищацией инвалидов</t>
  </si>
  <si>
    <t>Доля аварийного жиля в жилищном фонде (с понижающим итогом на конец отчетного года)</t>
  </si>
  <si>
    <t>Доля автомобильных дорог общего пользования местного значения с усовершенствованным покрытием от общей протяженности автомобильным дорог общего пользования местного значения (нарастающим итогом)</t>
  </si>
  <si>
    <t>Доля протяженности автомобильных дорог общего пользования местного значения отвечающих нормативным требованиям от общей протяженности автомобильным дорогам общего пользования местного значения (нарастающим итогом)</t>
  </si>
  <si>
    <t>Содержание автомобильных дорог общего пользования местного значения (в год)</t>
  </si>
  <si>
    <t>Уровень технической готовности автомобильных дорого общего пользования местного значения в результате проведения капитального ремонта и ремонта (в год)</t>
  </si>
  <si>
    <t>Отремонтировано автомобильных дорог общего пользования местного значения (в год)</t>
  </si>
  <si>
    <t xml:space="preserve">Отремонтировано автомобильных дорог общего пользования местного значения:                                                                                                      </t>
  </si>
  <si>
    <t>Количество ликвидированных несанкционированных свалок</t>
  </si>
  <si>
    <t>шт. в год</t>
  </si>
  <si>
    <t>не менее 1000</t>
  </si>
  <si>
    <t>Удельный вес населения, информируемого о состоянии окружающей среды (в год нарастающим итогом)</t>
  </si>
  <si>
    <t>погибших на 1 тыс. нас.</t>
  </si>
  <si>
    <t>погибших на 1 тыс. транспортных ед.</t>
  </si>
  <si>
    <t>погибших на 10 пострадавших</t>
  </si>
  <si>
    <t>Мероприятия программы:</t>
  </si>
  <si>
    <t>Доля детей в возрасте от 5 до 18 лет, получающих дополнительное образование с использованием сертификата дополнительного образования, в общей численности детей, получающих дополнительное образование за счёт бюджетных средств (за исключением обучающихся в детских школах искусств)</t>
  </si>
  <si>
    <t>Количество новых мест в образовательных организациях, созданных в результате строительства (реконструкции)</t>
  </si>
  <si>
    <t xml:space="preserve">мест </t>
  </si>
  <si>
    <t>Доля детей в возрасте от 5 до 18 лет, использующих средства персонифицированного финансирования</t>
  </si>
  <si>
    <t xml:space="preserve">Общее число молодых семей, улучшивших жилищные условия, в том числе с помощью ипотечных кредитов (займов), (в год) </t>
  </si>
  <si>
    <t xml:space="preserve"> - впервые поступившие на муниципальную службу (включенные в перечни)</t>
  </si>
  <si>
    <t>Снижение количества несанкционированных свалок (доведение до 1 к концу срока действия программы)</t>
  </si>
  <si>
    <t>Индекс производства мяса скота и птицы на убой (в живом весе) в КФХ и ЛПХ</t>
  </si>
  <si>
    <t>тонн</t>
  </si>
  <si>
    <t>Количество поставленного дотационного комбикорма и фуражного зерна для сельскохозяйственных животных и птицы в населенные пункты для ЛПХ (в год)</t>
  </si>
  <si>
    <t xml:space="preserve"> не менее 180</t>
  </si>
  <si>
    <t>не менее 100</t>
  </si>
  <si>
    <t>не менее 55</t>
  </si>
  <si>
    <t>5\1</t>
  </si>
  <si>
    <t xml:space="preserve"> </t>
  </si>
  <si>
    <t>Не старше 10 лет 4 автобусов из 10 (уд.вес.40,0%)</t>
  </si>
  <si>
    <t xml:space="preserve">Недостижение индикатора с 2020 года. Отсутствие управления индикатором. </t>
  </si>
  <si>
    <t>% от тех.задания в соотв. с м/к</t>
  </si>
  <si>
    <t xml:space="preserve">Не реализованы мероприятия: </t>
  </si>
  <si>
    <t>Причины отклонения от планового значения /Примечание</t>
  </si>
  <si>
    <t xml:space="preserve">Корректировка планов компаний - участников нефтегазового шельфа в сторону уменьшения стала причиной недостижения прогнозируемого значения </t>
  </si>
  <si>
    <t>Факт                        2021</t>
  </si>
  <si>
    <t>План                    2022</t>
  </si>
  <si>
    <t>Факт              2022</t>
  </si>
  <si>
    <t>2/2</t>
  </si>
  <si>
    <t>Годовой объем построенного (введенного в эксплуатацию) / приобретенного жилья с привлечением средств областного бюджета (в год)</t>
  </si>
  <si>
    <t>Доля многоквартирных домов, в которых проведен ремонт отдельных элементов общего имущества от общего количества многоквартирных домов, в которых запланирован ремонт отдельых элементов общего имущества в отчетном периоде (ежегодно)</t>
  </si>
  <si>
    <t>ДГУ</t>
  </si>
  <si>
    <t>Газтфткация автотранспорта (с нарастающим итогом на конец года)</t>
  </si>
  <si>
    <t>Количество построенных объектов для размещения (обезвреживания) отходов (1 объект до завершения срока действия программы)</t>
  </si>
  <si>
    <t>Удельный вес населения, информируемого о чрезвычайных ситуациях (нарастающим итогом в год)</t>
  </si>
  <si>
    <t>Размер материального ущерба, причиненного чрезвычайными ситуациями (в год)</t>
  </si>
  <si>
    <t>не менее 160,0</t>
  </si>
  <si>
    <t>Основные мероприятия: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</si>
  <si>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</si>
  <si>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Содействие развитию инфраструктуры торговли, основанной на принципах достижения установленных нормативов обеспеченности населения муниципального образования площадью торговых объектов</t>
  </si>
  <si>
    <t>Создание условий для предоставления транспортных услуг автомобильным транспортом общего пользования, и организация транспортного обслуживания населения на территории муниципального образования</t>
  </si>
  <si>
    <t>Количество реализованных проектов</t>
  </si>
  <si>
    <t>не менее                                      2</t>
  </si>
  <si>
    <t>0/8</t>
  </si>
  <si>
    <t>Достижение значения индикатора, запланированного к окончанию  2025 года.</t>
  </si>
  <si>
    <t>7\1</t>
  </si>
  <si>
    <t>Число посещений культурных мероприятий</t>
  </si>
  <si>
    <t>Недостижение за счет сокращения посевных площадей (данные Сахалинстата)</t>
  </si>
  <si>
    <t>Ввод объекта продлен до конца 2025 года. Плановое значение индикатора следует скорректировать</t>
  </si>
  <si>
    <t xml:space="preserve">Достижение значения индикатора при наличии финансирования мероприятия «Приобретение пассажирских автобусов...». В 2022 году финансирование не осуществлялось. В расчете эффективности мероприятия данный индикатор не участвует. </t>
  </si>
  <si>
    <t>Следует изменить индикатор, идет существенное перевыполнение либо корректно отразить , что именно публиковалось</t>
  </si>
  <si>
    <t>согласно муниципальному заданию (84)</t>
  </si>
  <si>
    <t>Количество зарегистрированных общественных организаций в различных сферах (нарастающим итогом)</t>
  </si>
  <si>
    <t>2 \ 7</t>
  </si>
  <si>
    <t>объем субвенции по плану 4234,7</t>
  </si>
  <si>
    <t>Фактическая потребность. Следует откорректировать индикатор.</t>
  </si>
  <si>
    <t>≥ 93,0</t>
  </si>
  <si>
    <t>1\8</t>
  </si>
  <si>
    <t>2</t>
  </si>
  <si>
    <t>Количество заключенных по результатам торгов договоров аренды объектов недвижимости, находящихся в собственности МО «Городской округ Ногликский» (ежегодно)</t>
  </si>
  <si>
    <t>Удельный вес освобожденных земельных участков от общей площади земель, в отношении которых выявлен факт самовольного занятия (ежегодно)</t>
  </si>
  <si>
    <t>Удельный вес площади ликвидированных мест захламления и загрязнения земель от общей площади земель, в отношении которых выявлен факт загрязнения и захламления (ежегодно)</t>
  </si>
  <si>
    <t>Факт не выявлен</t>
  </si>
  <si>
    <t>км                                     (в год)</t>
  </si>
  <si>
    <t>Приобретение контейнеров для раздельного для раздельного накопления твердых коммунальных отходов</t>
  </si>
  <si>
    <t xml:space="preserve">Количество клубных формирований уменьшилось в связи с увольнением сотрудника. </t>
  </si>
  <si>
    <t>Отсутствие финансирования на реализацию проекта "Капитальный ремонт участка автомобильной дороги пгт. Ноглики, от ул. Советской до поворота на стадион"</t>
  </si>
  <si>
    <t>Ввод в эксплуатацию   4-х  МКД в с. Вал, Запланированный ввод МКД  в пгт. Ноглики не состоялся, в виду прекращения строительства МКД застройщиком ООО "Инфинити"</t>
  </si>
  <si>
    <t xml:space="preserve">В виду расторжения муниципального контракта от 05.08.2022 № ОСиА-01-03/22  по причине неисполнения  подрядчиком условий контракта </t>
  </si>
  <si>
    <t xml:space="preserve">В виду прекращения строительства застройщиком  2 МКД по ул. Петрова, отсутствует возможность расселения запланнированного объема аварийного жилищного фонда. Ввод МКД планировался в 2022  году. </t>
  </si>
  <si>
    <t>Количество зарегистрированных ДТП на дорогах местного значения и улично-дорожной сети населенных пунктов муниципального образования</t>
  </si>
  <si>
    <t>Дорожные условия, нарушения ПДД</t>
  </si>
  <si>
    <t>Число лиц, погибших в ДТП на дорогах местного значения и улично-дорожной сети населенных пунктов муниципального образования</t>
  </si>
  <si>
    <t>Проведена инвентаризация автомобильных дорог. Фактический показатель составил 82,37 км. Данный показатель будет актуализирован с 2023 года</t>
  </si>
  <si>
    <t xml:space="preserve">В связи с отсутствием ввода в эксплуата-цию  завершенных  строительсвом МКД и отсутствием на вторичном рынке жилья квартир с требуемой площадью, подходящей под нормативы к расселению.   </t>
  </si>
  <si>
    <t xml:space="preserve">Отсутствие управлением программой: мероприятие по строительству объекта в 2022 году не планировалось, однако индикатор не был изменен </t>
  </si>
  <si>
    <t>Не исследовалрось</t>
  </si>
  <si>
    <t xml:space="preserve">Показатель на 2022 год планировался на основании отчета, предоставленного РСО. В отчете за 2021 год РСО были допущены технические ошибка в части потребления т/энергии (в сторону уменьшения) и площади буджетных учреждений (в сторону увеличения). 
</t>
  </si>
  <si>
    <t>Увеличение количества приборов у которых вышел срок поверки</t>
  </si>
  <si>
    <t>В связи с тем, что подрядчиком нарушены сроки выполнения работ, завершение реконструкции системы водоотведения перенесено на сентябрь 2023 года.</t>
  </si>
  <si>
    <t>Работы выполнены в полном объеме в рамках бюджетных средств, предусмотренных на 2022 год.  В связи с увеличением стоимости услуг показатель выполнен не в полном объеме.</t>
  </si>
  <si>
    <t>Снижение доли воды связано со снижением поданной воды в сет пгт. Ноглики и увеличением воды, пожданной в сеть с. Вал и с. Ныш.</t>
  </si>
  <si>
    <t xml:space="preserve">В 2022 году субсидия из областного бюджета не выделялась. Плановое значение показателя не было откорректировано. Показатель в расчет эффективности не принимается. Отсутствие управление плановыми целевыми значениями индикаторов </t>
  </si>
  <si>
    <t>Доля реализованных комплексных проектов благоустройства общественных текрриторий в общем количестве запланированных к реализации в течение отчетного года проектов благоустройства общественных  территорий</t>
  </si>
  <si>
    <t>Количество благоустроенных дворовых территорий в рамках Плана социального развития центров экономического роста Сахалинской области (проект "1000 дворов")</t>
  </si>
  <si>
    <t>Доля детей в возрасте от 5 до 18 лет, использующих средства персонифицированного финансирования ниже плановой в связи с тем, что сертифицированные программы были разработаны только МБОУ ДО ЦТиВ, что не соответствует необходимой потребности</t>
  </si>
  <si>
    <t>Ликвидация общественной организации</t>
  </si>
  <si>
    <t>Выделено денежных средств согласно фактической потребности (экономия на питании</t>
  </si>
  <si>
    <t xml:space="preserve">В связи с отсутствием ввода в эксплуа-тацию  завершенных  строительсвом МКД и отсутствием возможности расселения площади аварийного жилого фонда запланированного к расселению в 2022 году.  </t>
  </si>
  <si>
    <t xml:space="preserve">В связи с отсутствием ввода в эксплуатацию  завершенных  строительсвом МКД и отсутствием на вторичном рынке жилья квартир с требуемой площадью, подходящей под нормативы к расселению.   </t>
  </si>
  <si>
    <t xml:space="preserve">В соответствии с Соглашением в 2022 году предусмотрено оказание поддержки 2 семьям, что не было учтено ответственным исполнителем мероприятия МП и изменения плановго значения индикатора внесены не были. </t>
  </si>
  <si>
    <t xml:space="preserve">Новые общины не создавлись. Разработчиком не были своевременно внесены корректировки в плановое значение индикатора. </t>
  </si>
  <si>
    <t xml:space="preserve"> пенсионеры,  от общего количества граждан, относящихся к данным социальным группам, проживающих на территории муниципального образования</t>
  </si>
  <si>
    <t xml:space="preserve">Сведения о степени достижения целевых индикаторов муниципальных программ МО "Городской округ Ногликский" за 2022 год </t>
  </si>
  <si>
    <t xml:space="preserve">Доля многоквартирных домов, в которых собственники помещений выбрали и реализуют управление многоквартирными домами посредством товариществ собственников жилья либо жилищных кооперативов или иного специализированного потребительского кооператива, от общего количества многоквартирных домов (ежегодно)       </t>
  </si>
  <si>
    <t>Пиложение 3</t>
  </si>
  <si>
    <t>Прекращение строительства МКД застройщиком ООО "Инфинити" (по плану ввод в эксплуатацию в 2022 году, фактически ввода нет)</t>
  </si>
  <si>
    <t>Отсутствие новых объектов строительства жилья (прекращение строительства МКД застройщиком ООО "Инфинити, планируемых к вводу в эксплуатацию в 2022 году, фактически ввода нет)</t>
  </si>
  <si>
    <t>Показатель не выполнен в связи с поставкой некачественного ДГУ</t>
  </si>
  <si>
    <t>Количество строящихся и реконструируемых объектов(ежегодно) (срок ввода 2022 г.)</t>
  </si>
  <si>
    <t>Ликвидация котельной № 6 в                    с. Катангли</t>
  </si>
  <si>
    <t xml:space="preserve">Количество муниципальных служащих, прошедших повышение квалификации муниципальных служащих по образовательным программам в области противодействия коррупции:                                                                                                                                                                                   - в должностные обязанности которых входит участие в противодействии коррупции;
</t>
  </si>
  <si>
    <t>кв.м./                                     чел.</t>
  </si>
  <si>
    <t>%                               (в год)</t>
  </si>
  <si>
    <t>чел.                                 (в год)</t>
  </si>
  <si>
    <t>чел.                                    (в год)</t>
  </si>
  <si>
    <t>ед.                                           (в год)</t>
  </si>
  <si>
    <t>ед.                                          (в год)</t>
  </si>
  <si>
    <t>ед.                                      (в год)</t>
  </si>
  <si>
    <t>ед.                                        (в год)</t>
  </si>
  <si>
    <t>ед.                 мероприятий</t>
  </si>
  <si>
    <t>Ед.                                      изм.</t>
  </si>
  <si>
    <t>тыс.                             чел.</t>
  </si>
  <si>
    <r>
      <t xml:space="preserve">Отношение среднемесячной  заработной платы  педагогических работников  образовательных учреждений  </t>
    </r>
    <r>
      <rPr>
        <b/>
        <sz val="11"/>
        <rFont val="Times New Roman"/>
        <family val="1"/>
        <charset val="204"/>
      </rPr>
      <t>дошкольного образования</t>
    </r>
    <r>
      <rPr>
        <sz val="11"/>
        <rFont val="Times New Roman"/>
        <family val="1"/>
        <charset val="204"/>
      </rPr>
      <t xml:space="preserve"> к среднемесячной заработной плате  учреждений общего образования  в Сахалинской области </t>
    </r>
  </si>
  <si>
    <r>
      <t xml:space="preserve">Отношение среднемесячной  заработной платы  педагогических работников  образовательных </t>
    </r>
    <r>
      <rPr>
        <b/>
        <sz val="11"/>
        <rFont val="Times New Roman"/>
        <family val="1"/>
        <charset val="204"/>
      </rPr>
      <t>учреждений  общего образования</t>
    </r>
    <r>
      <rPr>
        <sz val="11"/>
        <rFont val="Times New Roman"/>
        <family val="1"/>
        <charset val="204"/>
      </rPr>
      <t xml:space="preserve"> к среднемесячной заработной плате  в Сахалинской области</t>
    </r>
  </si>
  <si>
    <r>
      <t xml:space="preserve">Отношение среднемесячной  заработной платы  педагогов образовательных учреждений  </t>
    </r>
    <r>
      <rPr>
        <b/>
        <sz val="11"/>
        <rFont val="Times New Roman"/>
        <family val="1"/>
        <charset val="204"/>
      </rPr>
      <t>дополнительного образования</t>
    </r>
    <r>
      <rPr>
        <sz val="11"/>
        <rFont val="Times New Roman"/>
        <family val="1"/>
        <charset val="204"/>
      </rPr>
      <t xml:space="preserve">  детей к среднемесячной заработной плате   учителей  в Сахалинской области</t>
    </r>
  </si>
  <si>
    <r>
      <t>Объем инвестиций в основной капитал за счет всех источников финансирования/  (</t>
    </r>
    <r>
      <rPr>
        <i/>
        <sz val="11"/>
        <rFont val="Times New Roman"/>
        <family val="1"/>
        <charset val="204"/>
      </rPr>
      <t>численность постоянного населения – тыс.чел.)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</si>
</sst>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"/>
    <numFmt numFmtId="166" formatCode="#,##0.000"/>
    <numFmt numFmtId="167" formatCode="0.000"/>
    <numFmt numFmtId="168" formatCode="_-* #,##0.0\ _₽_-;\-* #,##0.0\ _₽_-;_-* &quot;-&quot;??\ _₽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2" fillId="0" borderId="0"/>
    <xf numFmtId="43" fontId="1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27" fillId="0" borderId="15">
      <alignment wrapText="1"/>
    </xf>
  </cellStyleXfs>
  <cellXfs count="51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vertical="center" wrapText="1"/>
    </xf>
    <xf numFmtId="14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1" fillId="0" borderId="0" xfId="0" applyFont="1" applyFill="1"/>
    <xf numFmtId="0" fontId="1" fillId="2" borderId="0" xfId="0" applyFont="1" applyFill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1" fillId="0" borderId="0" xfId="0" applyFont="1" applyFill="1"/>
    <xf numFmtId="0" fontId="1" fillId="0" borderId="1" xfId="0" applyFont="1" applyFill="1" applyBorder="1"/>
    <xf numFmtId="0" fontId="1" fillId="0" borderId="0" xfId="0" applyFont="1" applyFill="1" applyBorder="1"/>
    <xf numFmtId="2" fontId="1" fillId="0" borderId="3" xfId="0" applyNumberFormat="1" applyFont="1" applyBorder="1" applyAlignment="1">
      <alignment horizontal="center" vertical="center"/>
    </xf>
    <xf numFmtId="0" fontId="3" fillId="2" borderId="0" xfId="0" applyFont="1" applyFill="1"/>
    <xf numFmtId="0" fontId="11" fillId="0" borderId="0" xfId="0" applyFont="1"/>
    <xf numFmtId="2" fontId="1" fillId="0" borderId="8" xfId="0" applyNumberFormat="1" applyFont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0" fontId="19" fillId="0" borderId="1" xfId="0" applyFont="1" applyBorder="1" applyAlignment="1">
      <alignment horizontal="center" vertical="center"/>
    </xf>
    <xf numFmtId="0" fontId="0" fillId="0" borderId="0" xfId="0" applyFont="1" applyAlignment="1"/>
    <xf numFmtId="0" fontId="0" fillId="0" borderId="0" xfId="0" applyAlignment="1"/>
    <xf numFmtId="0" fontId="20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0" fillId="2" borderId="0" xfId="0" applyFill="1" applyAlignment="1"/>
    <xf numFmtId="0" fontId="19" fillId="0" borderId="1" xfId="0" applyFont="1" applyFill="1" applyBorder="1"/>
    <xf numFmtId="0" fontId="19" fillId="0" borderId="1" xfId="0" applyFont="1" applyBorder="1"/>
    <xf numFmtId="164" fontId="19" fillId="0" borderId="1" xfId="0" applyNumberFormat="1" applyFont="1" applyBorder="1"/>
    <xf numFmtId="0" fontId="19" fillId="0" borderId="1" xfId="0" applyFont="1" applyFill="1" applyBorder="1" applyAlignment="1">
      <alignment wrapText="1"/>
    </xf>
    <xf numFmtId="0" fontId="19" fillId="2" borderId="1" xfId="0" applyFont="1" applyFill="1" applyBorder="1"/>
    <xf numFmtId="0" fontId="19" fillId="2" borderId="1" xfId="0" applyFont="1" applyFill="1" applyBorder="1" applyAlignment="1">
      <alignment wrapText="1"/>
    </xf>
    <xf numFmtId="0" fontId="19" fillId="6" borderId="1" xfId="0" applyFont="1" applyFill="1" applyBorder="1" applyAlignment="1">
      <alignment wrapText="1"/>
    </xf>
    <xf numFmtId="0" fontId="14" fillId="0" borderId="1" xfId="0" applyFont="1" applyBorder="1"/>
    <xf numFmtId="0" fontId="19" fillId="0" borderId="0" xfId="0" applyFont="1" applyAlignment="1"/>
    <xf numFmtId="0" fontId="19" fillId="0" borderId="0" xfId="0" applyFont="1" applyAlignment="1">
      <alignment horizontal="right"/>
    </xf>
    <xf numFmtId="0" fontId="19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1" fillId="0" borderId="1" xfId="0" applyFont="1" applyFill="1" applyBorder="1"/>
    <xf numFmtId="165" fontId="11" fillId="0" borderId="1" xfId="0" applyNumberFormat="1" applyFont="1" applyBorder="1" applyAlignment="1">
      <alignment horizontal="center" vertical="center"/>
    </xf>
    <xf numFmtId="0" fontId="16" fillId="4" borderId="3" xfId="0" applyFont="1" applyFill="1" applyBorder="1" applyAlignment="1">
      <alignment wrapText="1"/>
    </xf>
    <xf numFmtId="16" fontId="11" fillId="0" borderId="1" xfId="0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/>
    </xf>
    <xf numFmtId="0" fontId="11" fillId="6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/>
    <xf numFmtId="0" fontId="19" fillId="4" borderId="1" xfId="0" applyFont="1" applyFill="1" applyBorder="1" applyAlignment="1">
      <alignment horizontal="center" vertical="center"/>
    </xf>
    <xf numFmtId="0" fontId="14" fillId="4" borderId="1" xfId="0" applyFont="1" applyFill="1" applyBorder="1"/>
    <xf numFmtId="2" fontId="11" fillId="0" borderId="1" xfId="0" applyNumberFormat="1" applyFont="1" applyBorder="1" applyAlignment="1">
      <alignment horizontal="center" vertical="center"/>
    </xf>
    <xf numFmtId="0" fontId="21" fillId="0" borderId="0" xfId="0" applyFont="1"/>
    <xf numFmtId="0" fontId="14" fillId="4" borderId="1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165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/>
    <xf numFmtId="0" fontId="24" fillId="0" borderId="1" xfId="0" applyFont="1" applyBorder="1" applyAlignment="1">
      <alignment wrapText="1"/>
    </xf>
    <xf numFmtId="0" fontId="24" fillId="0" borderId="1" xfId="0" applyFont="1" applyFill="1" applyBorder="1"/>
    <xf numFmtId="0" fontId="24" fillId="2" borderId="1" xfId="0" applyFont="1" applyFill="1" applyBorder="1"/>
    <xf numFmtId="1" fontId="24" fillId="0" borderId="1" xfId="0" applyNumberFormat="1" applyFont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166" fontId="16" fillId="4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165" fontId="1" fillId="0" borderId="1" xfId="0" applyNumberFormat="1" applyFont="1" applyFill="1" applyBorder="1"/>
    <xf numFmtId="0" fontId="16" fillId="0" borderId="1" xfId="0" applyFont="1" applyFill="1" applyBorder="1" applyAlignment="1">
      <alignment horizontal="center" vertical="center"/>
    </xf>
    <xf numFmtId="16" fontId="1" fillId="0" borderId="1" xfId="0" applyNumberFormat="1" applyFont="1" applyFill="1" applyBorder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1" fillId="2" borderId="1" xfId="0" applyFont="1" applyFill="1" applyBorder="1"/>
    <xf numFmtId="0" fontId="11" fillId="2" borderId="0" xfId="0" applyFont="1" applyFill="1"/>
    <xf numFmtId="2" fontId="1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0" xfId="0" applyFont="1" applyAlignment="1">
      <alignment horizontal="right"/>
    </xf>
    <xf numFmtId="0" fontId="11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23" fillId="4" borderId="1" xfId="0" applyFont="1" applyFill="1" applyBorder="1" applyAlignment="1">
      <alignment vertical="center"/>
    </xf>
    <xf numFmtId="0" fontId="18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6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24" fillId="0" borderId="7" xfId="0" applyFont="1" applyBorder="1" applyAlignment="1"/>
    <xf numFmtId="0" fontId="25" fillId="0" borderId="8" xfId="0" applyFont="1" applyBorder="1" applyAlignment="1"/>
    <xf numFmtId="0" fontId="17" fillId="0" borderId="8" xfId="0" applyFont="1" applyBorder="1" applyAlignment="1">
      <alignment vertical="center" wrapText="1"/>
    </xf>
    <xf numFmtId="0" fontId="17" fillId="0" borderId="6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167" fontId="26" fillId="0" borderId="8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9" xfId="0" applyFont="1" applyFill="1" applyBorder="1" applyAlignment="1">
      <alignment horizontal="center" vertical="top" wrapText="1"/>
    </xf>
    <xf numFmtId="0" fontId="11" fillId="6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top"/>
    </xf>
    <xf numFmtId="0" fontId="16" fillId="4" borderId="3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right" wrapText="1"/>
    </xf>
    <xf numFmtId="0" fontId="0" fillId="0" borderId="0" xfId="0" applyFont="1" applyAlignment="1"/>
    <xf numFmtId="0" fontId="3" fillId="0" borderId="0" xfId="0" applyFont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wrapText="1"/>
    </xf>
    <xf numFmtId="166" fontId="19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/>
    </xf>
    <xf numFmtId="0" fontId="19" fillId="0" borderId="1" xfId="0" applyFont="1" applyFill="1" applyBorder="1" applyAlignment="1">
      <alignment horizontal="left" wrapText="1"/>
    </xf>
    <xf numFmtId="165" fontId="19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wrapText="1"/>
    </xf>
    <xf numFmtId="164" fontId="11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164" fontId="19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top" wrapText="1"/>
    </xf>
    <xf numFmtId="166" fontId="16" fillId="0" borderId="1" xfId="0" applyNumberFormat="1" applyFont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top" wrapText="1"/>
    </xf>
    <xf numFmtId="0" fontId="16" fillId="4" borderId="6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/>
    </xf>
    <xf numFmtId="0" fontId="16" fillId="4" borderId="1" xfId="0" applyFont="1" applyFill="1" applyBorder="1" applyAlignment="1">
      <alignment horizontal="center" vertical="center"/>
    </xf>
    <xf numFmtId="166" fontId="16" fillId="7" borderId="6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/>
    <xf numFmtId="0" fontId="11" fillId="0" borderId="1" xfId="0" applyFont="1" applyFill="1" applyBorder="1" applyAlignment="1"/>
    <xf numFmtId="0" fontId="17" fillId="0" borderId="1" xfId="0" applyFont="1" applyFill="1" applyBorder="1" applyAlignment="1"/>
    <xf numFmtId="164" fontId="16" fillId="0" borderId="7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8" fillId="0" borderId="3" xfId="0" applyFont="1" applyFill="1" applyBorder="1" applyAlignment="1"/>
    <xf numFmtId="0" fontId="11" fillId="0" borderId="10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7" fillId="0" borderId="7" xfId="0" applyFont="1" applyFill="1" applyBorder="1" applyAlignment="1"/>
    <xf numFmtId="3" fontId="16" fillId="0" borderId="7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wrapText="1"/>
    </xf>
    <xf numFmtId="0" fontId="24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/>
    </xf>
    <xf numFmtId="3" fontId="16" fillId="0" borderId="6" xfId="0" applyNumberFormat="1" applyFont="1" applyFill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wrapText="1"/>
    </xf>
    <xf numFmtId="164" fontId="19" fillId="2" borderId="8" xfId="0" applyNumberFormat="1" applyFont="1" applyFill="1" applyBorder="1" applyAlignment="1">
      <alignment horizontal="right" wrapText="1"/>
    </xf>
    <xf numFmtId="164" fontId="19" fillId="2" borderId="8" xfId="0" applyNumberFormat="1" applyFont="1" applyFill="1" applyBorder="1" applyAlignment="1">
      <alignment horizontal="right"/>
    </xf>
    <xf numFmtId="2" fontId="18" fillId="0" borderId="1" xfId="0" applyNumberFormat="1" applyFont="1" applyFill="1" applyBorder="1" applyAlignment="1">
      <alignment horizontal="center" vertical="center"/>
    </xf>
    <xf numFmtId="164" fontId="14" fillId="2" borderId="8" xfId="0" applyNumberFormat="1" applyFont="1" applyFill="1" applyBorder="1" applyAlignment="1">
      <alignment horizontal="right"/>
    </xf>
    <xf numFmtId="49" fontId="19" fillId="2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right" wrapText="1"/>
    </xf>
    <xf numFmtId="164" fontId="19" fillId="2" borderId="1" xfId="0" applyNumberFormat="1" applyFont="1" applyFill="1" applyBorder="1" applyAlignment="1">
      <alignment horizontal="right"/>
    </xf>
    <xf numFmtId="164" fontId="14" fillId="2" borderId="1" xfId="0" applyNumberFormat="1" applyFont="1" applyFill="1" applyBorder="1" applyAlignment="1">
      <alignment horizontal="right"/>
    </xf>
    <xf numFmtId="0" fontId="16" fillId="4" borderId="1" xfId="0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166" fontId="24" fillId="0" borderId="1" xfId="0" applyNumberFormat="1" applyFont="1" applyFill="1" applyBorder="1" applyAlignment="1">
      <alignment horizontal="center" vertical="center"/>
    </xf>
    <xf numFmtId="3" fontId="28" fillId="0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6" fontId="11" fillId="0" borderId="1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164" fontId="11" fillId="0" borderId="8" xfId="0" applyNumberFormat="1" applyFont="1" applyFill="1" applyBorder="1" applyAlignment="1">
      <alignment horizontal="center" vertical="center" wrapText="1"/>
    </xf>
    <xf numFmtId="3" fontId="11" fillId="0" borderId="8" xfId="0" applyNumberFormat="1" applyFont="1" applyFill="1" applyBorder="1" applyAlignment="1">
      <alignment horizontal="center" vertical="center" wrapText="1"/>
    </xf>
    <xf numFmtId="3" fontId="11" fillId="0" borderId="8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right" wrapText="1"/>
    </xf>
    <xf numFmtId="164" fontId="19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0" fontId="29" fillId="4" borderId="1" xfId="0" applyFont="1" applyFill="1" applyBorder="1" applyAlignment="1">
      <alignment horizontal="center" vertical="center"/>
    </xf>
    <xf numFmtId="166" fontId="16" fillId="5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166" fontId="16" fillId="2" borderId="1" xfId="0" applyNumberFormat="1" applyFont="1" applyFill="1" applyBorder="1" applyAlignment="1">
      <alignment horizontal="center" vertical="center"/>
    </xf>
    <xf numFmtId="0" fontId="11" fillId="0" borderId="8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166" fontId="11" fillId="0" borderId="8" xfId="0" applyNumberFormat="1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164" fontId="28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3" fontId="24" fillId="0" borderId="1" xfId="0" applyNumberFormat="1" applyFont="1" applyBorder="1" applyAlignment="1">
      <alignment horizontal="center" vertical="center" wrapText="1"/>
    </xf>
    <xf numFmtId="166" fontId="24" fillId="0" borderId="1" xfId="0" applyNumberFormat="1" applyFont="1" applyFill="1" applyBorder="1" applyAlignment="1">
      <alignment horizontal="center" vertical="center" wrapText="1"/>
    </xf>
    <xf numFmtId="164" fontId="28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166" fontId="16" fillId="2" borderId="1" xfId="0" applyNumberFormat="1" applyFont="1" applyFill="1" applyBorder="1" applyAlignment="1">
      <alignment horizontal="center" vertical="center" wrapText="1"/>
    </xf>
    <xf numFmtId="3" fontId="28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" fontId="16" fillId="2" borderId="1" xfId="0" applyNumberFormat="1" applyFont="1" applyFill="1" applyBorder="1" applyAlignment="1">
      <alignment horizontal="center" vertical="center"/>
    </xf>
    <xf numFmtId="167" fontId="11" fillId="2" borderId="1" xfId="0" applyNumberFormat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1" fillId="6" borderId="7" xfId="0" applyFont="1" applyFill="1" applyBorder="1" applyAlignment="1">
      <alignment horizontal="left" vertical="top" wrapText="1"/>
    </xf>
    <xf numFmtId="167" fontId="17" fillId="0" borderId="1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top" wrapText="1"/>
    </xf>
    <xf numFmtId="0" fontId="11" fillId="2" borderId="7" xfId="0" applyFont="1" applyFill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167" fontId="24" fillId="0" borderId="7" xfId="0" applyNumberFormat="1" applyFont="1" applyBorder="1" applyAlignment="1">
      <alignment horizontal="center" vertical="center"/>
    </xf>
    <xf numFmtId="167" fontId="28" fillId="2" borderId="7" xfId="0" applyNumberFormat="1" applyFont="1" applyFill="1" applyBorder="1" applyAlignment="1">
      <alignment horizontal="center" vertical="center"/>
    </xf>
    <xf numFmtId="167" fontId="16" fillId="2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wrapText="1"/>
    </xf>
    <xf numFmtId="167" fontId="24" fillId="0" borderId="1" xfId="0" applyNumberFormat="1" applyFont="1" applyBorder="1" applyAlignment="1">
      <alignment horizontal="center" vertical="center"/>
    </xf>
    <xf numFmtId="167" fontId="28" fillId="0" borderId="1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left" vertical="top" wrapText="1"/>
    </xf>
    <xf numFmtId="165" fontId="11" fillId="0" borderId="7" xfId="0" applyNumberFormat="1" applyFont="1" applyBorder="1" applyAlignment="1">
      <alignment horizontal="center" vertical="center" wrapText="1"/>
    </xf>
    <xf numFmtId="166" fontId="11" fillId="0" borderId="7" xfId="0" applyNumberFormat="1" applyFont="1" applyFill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165" fontId="24" fillId="0" borderId="8" xfId="0" applyNumberFormat="1" applyFont="1" applyBorder="1" applyAlignment="1">
      <alignment horizontal="center" vertical="center"/>
    </xf>
    <xf numFmtId="1" fontId="28" fillId="0" borderId="1" xfId="0" applyNumberFormat="1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65" fontId="11" fillId="0" borderId="8" xfId="0" applyNumberFormat="1" applyFont="1" applyBorder="1" applyAlignment="1">
      <alignment horizontal="center" vertical="center"/>
    </xf>
    <xf numFmtId="1" fontId="11" fillId="0" borderId="8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166" fontId="11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17" fillId="0" borderId="4" xfId="0" applyFont="1" applyBorder="1" applyAlignment="1"/>
    <xf numFmtId="0" fontId="17" fillId="0" borderId="10" xfId="0" applyFont="1" applyBorder="1" applyAlignment="1"/>
    <xf numFmtId="0" fontId="11" fillId="0" borderId="3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wrapText="1"/>
    </xf>
    <xf numFmtId="164" fontId="24" fillId="2" borderId="8" xfId="0" applyNumberFormat="1" applyFont="1" applyFill="1" applyBorder="1" applyAlignment="1">
      <alignment horizontal="center" vertical="center" wrapText="1"/>
    </xf>
    <xf numFmtId="3" fontId="24" fillId="0" borderId="8" xfId="0" applyNumberFormat="1" applyFont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center" vertical="center"/>
    </xf>
    <xf numFmtId="0" fontId="11" fillId="2" borderId="3" xfId="0" applyFont="1" applyFill="1" applyBorder="1" applyAlignment="1">
      <alignment vertical="top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/>
    <xf numFmtId="0" fontId="16" fillId="4" borderId="1" xfId="0" applyFont="1" applyFill="1" applyBorder="1" applyAlignment="1">
      <alignment horizontal="center"/>
    </xf>
    <xf numFmtId="0" fontId="17" fillId="4" borderId="1" xfId="0" applyFont="1" applyFill="1" applyBorder="1" applyAlignment="1"/>
    <xf numFmtId="166" fontId="16" fillId="4" borderId="1" xfId="0" applyNumberFormat="1" applyFont="1" applyFill="1" applyBorder="1" applyAlignment="1">
      <alignment horizontal="center"/>
    </xf>
    <xf numFmtId="0" fontId="14" fillId="4" borderId="1" xfId="0" applyFont="1" applyFill="1" applyBorder="1" applyAlignment="1">
      <alignment horizontal="left"/>
    </xf>
    <xf numFmtId="0" fontId="11" fillId="0" borderId="12" xfId="0" applyFont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/>
    </xf>
    <xf numFmtId="3" fontId="11" fillId="0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3" fontId="24" fillId="2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right"/>
    </xf>
    <xf numFmtId="166" fontId="24" fillId="0" borderId="1" xfId="0" applyNumberFormat="1" applyFont="1" applyBorder="1" applyAlignment="1">
      <alignment horizontal="center" vertical="center"/>
    </xf>
    <xf numFmtId="3" fontId="24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28" fillId="4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wrapText="1"/>
    </xf>
    <xf numFmtId="164" fontId="30" fillId="0" borderId="1" xfId="0" applyNumberFormat="1" applyFont="1" applyBorder="1" applyAlignment="1">
      <alignment horizontal="right"/>
    </xf>
    <xf numFmtId="164" fontId="31" fillId="0" borderId="1" xfId="0" applyNumberFormat="1" applyFont="1" applyBorder="1" applyAlignment="1">
      <alignment horizontal="right"/>
    </xf>
    <xf numFmtId="0" fontId="16" fillId="0" borderId="3" xfId="0" applyFont="1" applyFill="1" applyBorder="1" applyAlignment="1">
      <alignment vertical="top" wrapText="1"/>
    </xf>
    <xf numFmtId="0" fontId="23" fillId="0" borderId="1" xfId="0" applyFont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4" fontId="19" fillId="0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3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vertical="top" wrapText="1"/>
    </xf>
    <xf numFmtId="3" fontId="16" fillId="7" borderId="7" xfId="0" applyNumberFormat="1" applyFont="1" applyFill="1" applyBorder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168" fontId="11" fillId="0" borderId="1" xfId="2" applyNumberFormat="1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center" vertical="center" wrapText="1"/>
    </xf>
    <xf numFmtId="167" fontId="16" fillId="4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wrapText="1"/>
    </xf>
    <xf numFmtId="164" fontId="19" fillId="2" borderId="1" xfId="0" applyNumberFormat="1" applyFont="1" applyFill="1" applyBorder="1" applyAlignment="1">
      <alignment horizontal="center" wrapText="1"/>
    </xf>
    <xf numFmtId="164" fontId="19" fillId="0" borderId="1" xfId="0" applyNumberFormat="1" applyFont="1" applyBorder="1" applyAlignment="1">
      <alignment horizontal="center"/>
    </xf>
    <xf numFmtId="164" fontId="19" fillId="0" borderId="1" xfId="0" applyNumberFormat="1" applyFont="1" applyBorder="1" applyAlignment="1">
      <alignment horizontal="right"/>
    </xf>
    <xf numFmtId="164" fontId="14" fillId="0" borderId="1" xfId="0" applyNumberFormat="1" applyFont="1" applyBorder="1" applyAlignment="1">
      <alignment horizontal="right"/>
    </xf>
    <xf numFmtId="0" fontId="16" fillId="0" borderId="7" xfId="0" applyFont="1" applyFill="1" applyBorder="1" applyAlignment="1">
      <alignment horizontal="center" vertical="center"/>
    </xf>
    <xf numFmtId="0" fontId="17" fillId="0" borderId="1" xfId="0" applyFont="1" applyBorder="1" applyAlignment="1"/>
    <xf numFmtId="0" fontId="16" fillId="0" borderId="1" xfId="0" applyFont="1" applyBorder="1" applyAlignment="1">
      <alignment horizontal="center"/>
    </xf>
    <xf numFmtId="0" fontId="23" fillId="0" borderId="1" xfId="0" applyFont="1" applyBorder="1" applyAlignment="1"/>
    <xf numFmtId="1" fontId="16" fillId="2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justify" vertical="center" wrapText="1"/>
    </xf>
    <xf numFmtId="0" fontId="24" fillId="2" borderId="1" xfId="0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 wrapText="1"/>
    </xf>
    <xf numFmtId="1" fontId="11" fillId="2" borderId="10" xfId="0" applyNumberFormat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vertical="center" wrapText="1"/>
    </xf>
    <xf numFmtId="1" fontId="24" fillId="0" borderId="10" xfId="0" applyNumberFormat="1" applyFont="1" applyFill="1" applyBorder="1" applyAlignment="1">
      <alignment horizontal="center"/>
    </xf>
    <xf numFmtId="1" fontId="11" fillId="0" borderId="10" xfId="0" applyNumberFormat="1" applyFont="1" applyFill="1" applyBorder="1" applyAlignment="1">
      <alignment horizontal="center"/>
    </xf>
    <xf numFmtId="1" fontId="24" fillId="0" borderId="1" xfId="0" applyNumberFormat="1" applyFont="1" applyFill="1" applyBorder="1" applyAlignment="1">
      <alignment horizontal="center"/>
    </xf>
    <xf numFmtId="0" fontId="11" fillId="0" borderId="7" xfId="0" applyNumberFormat="1" applyFont="1" applyFill="1" applyBorder="1" applyAlignment="1">
      <alignment horizontal="center" vertical="center"/>
    </xf>
    <xf numFmtId="1" fontId="11" fillId="0" borderId="7" xfId="0" applyNumberFormat="1" applyFont="1" applyFill="1" applyBorder="1" applyAlignment="1">
      <alignment horizontal="center" vertical="center"/>
    </xf>
    <xf numFmtId="0" fontId="16" fillId="0" borderId="7" xfId="0" applyNumberFormat="1" applyFont="1" applyFill="1" applyBorder="1" applyAlignment="1">
      <alignment horizontal="center" vertical="center"/>
    </xf>
    <xf numFmtId="166" fontId="24" fillId="0" borderId="1" xfId="0" applyNumberFormat="1" applyFont="1" applyFill="1" applyBorder="1" applyAlignment="1">
      <alignment horizontal="center"/>
    </xf>
    <xf numFmtId="3" fontId="16" fillId="2" borderId="7" xfId="0" applyNumberFormat="1" applyFont="1" applyFill="1" applyBorder="1" applyAlignment="1">
      <alignment horizontal="center"/>
    </xf>
    <xf numFmtId="166" fontId="19" fillId="0" borderId="1" xfId="0" applyNumberFormat="1" applyFont="1" applyFill="1" applyBorder="1" applyAlignment="1">
      <alignment horizontal="center"/>
    </xf>
    <xf numFmtId="166" fontId="14" fillId="2" borderId="7" xfId="0" applyNumberFormat="1" applyFont="1" applyFill="1" applyBorder="1" applyAlignment="1">
      <alignment horizontal="center"/>
    </xf>
    <xf numFmtId="0" fontId="11" fillId="0" borderId="5" xfId="0" applyFont="1" applyBorder="1" applyAlignment="1">
      <alignment vertical="center" wrapText="1"/>
    </xf>
    <xf numFmtId="3" fontId="11" fillId="0" borderId="7" xfId="0" applyNumberFormat="1" applyFont="1" applyFill="1" applyBorder="1" applyAlignment="1">
      <alignment horizontal="center" vertical="center"/>
    </xf>
    <xf numFmtId="0" fontId="16" fillId="0" borderId="5" xfId="0" applyFont="1" applyBorder="1" applyAlignment="1">
      <alignment vertical="center" wrapText="1"/>
    </xf>
    <xf numFmtId="3" fontId="24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9" fillId="5" borderId="5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justify" vertical="center" wrapText="1"/>
    </xf>
    <xf numFmtId="0" fontId="16" fillId="4" borderId="7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left" vertical="center" wrapText="1"/>
    </xf>
    <xf numFmtId="1" fontId="23" fillId="4" borderId="1" xfId="0" applyNumberFormat="1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vertical="center"/>
    </xf>
    <xf numFmtId="166" fontId="16" fillId="4" borderId="7" xfId="0" applyNumberFormat="1" applyFont="1" applyFill="1" applyBorder="1" applyAlignment="1">
      <alignment horizontal="center" vertical="center"/>
    </xf>
    <xf numFmtId="165" fontId="1" fillId="6" borderId="2" xfId="0" applyNumberFormat="1" applyFont="1" applyFill="1" applyBorder="1" applyAlignment="1">
      <alignment horizontal="left" vertical="center" wrapText="1"/>
    </xf>
    <xf numFmtId="165" fontId="1" fillId="6" borderId="10" xfId="0" applyNumberFormat="1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3" fontId="11" fillId="2" borderId="8" xfId="0" applyNumberFormat="1" applyFont="1" applyFill="1" applyBorder="1" applyAlignment="1">
      <alignment horizontal="center" vertical="center"/>
    </xf>
    <xf numFmtId="3" fontId="24" fillId="2" borderId="8" xfId="0" applyNumberFormat="1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wrapText="1"/>
    </xf>
    <xf numFmtId="0" fontId="11" fillId="2" borderId="13" xfId="0" applyFont="1" applyFill="1" applyBorder="1" applyAlignment="1">
      <alignment horizontal="left" vertical="center" wrapText="1"/>
    </xf>
    <xf numFmtId="166" fontId="16" fillId="4" borderId="8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justify" vertical="center" wrapText="1"/>
    </xf>
    <xf numFmtId="3" fontId="11" fillId="0" borderId="3" xfId="0" applyNumberFormat="1" applyFont="1" applyFill="1" applyBorder="1" applyAlignment="1">
      <alignment horizontal="center" vertical="center"/>
    </xf>
    <xf numFmtId="166" fontId="11" fillId="0" borderId="3" xfId="0" applyNumberFormat="1" applyFont="1" applyFill="1" applyBorder="1" applyAlignment="1">
      <alignment horizontal="center" vertical="center"/>
    </xf>
    <xf numFmtId="12" fontId="11" fillId="2" borderId="1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justify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vertical="center" wrapText="1"/>
    </xf>
    <xf numFmtId="0" fontId="17" fillId="4" borderId="1" xfId="0" applyFont="1" applyFill="1" applyBorder="1" applyAlignment="1">
      <alignment vertical="center" wrapText="1"/>
    </xf>
    <xf numFmtId="0" fontId="23" fillId="4" borderId="1" xfId="0" applyFont="1" applyFill="1" applyBorder="1" applyAlignment="1">
      <alignment horizontal="center" vertical="center" wrapText="1"/>
    </xf>
    <xf numFmtId="167" fontId="16" fillId="5" borderId="6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horizontal="center"/>
    </xf>
    <xf numFmtId="164" fontId="19" fillId="0" borderId="1" xfId="0" applyNumberFormat="1" applyFont="1" applyFill="1" applyBorder="1" applyAlignment="1">
      <alignment horizontal="center" wrapText="1"/>
    </xf>
    <xf numFmtId="1" fontId="14" fillId="0" borderId="1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top" wrapText="1"/>
    </xf>
    <xf numFmtId="0" fontId="3" fillId="4" borderId="3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vertical="center"/>
    </xf>
    <xf numFmtId="0" fontId="17" fillId="4" borderId="1" xfId="0" applyFont="1" applyFill="1" applyBorder="1" applyAlignment="1">
      <alignment vertical="center"/>
    </xf>
    <xf numFmtId="3" fontId="16" fillId="7" borderId="10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wrapText="1"/>
    </xf>
    <xf numFmtId="0" fontId="24" fillId="0" borderId="8" xfId="0" applyFont="1" applyBorder="1" applyAlignment="1">
      <alignment wrapText="1"/>
    </xf>
    <xf numFmtId="164" fontId="24" fillId="2" borderId="8" xfId="0" applyNumberFormat="1" applyFont="1" applyFill="1" applyBorder="1" applyAlignment="1">
      <alignment horizontal="right" wrapText="1"/>
    </xf>
    <xf numFmtId="164" fontId="24" fillId="0" borderId="8" xfId="0" applyNumberFormat="1" applyFont="1" applyBorder="1" applyAlignment="1">
      <alignment horizontal="right"/>
    </xf>
    <xf numFmtId="164" fontId="16" fillId="0" borderId="1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center" vertical="center" wrapText="1"/>
    </xf>
    <xf numFmtId="3" fontId="11" fillId="2" borderId="6" xfId="0" applyNumberFormat="1" applyFont="1" applyFill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166" fontId="11" fillId="0" borderId="8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14" fontId="11" fillId="0" borderId="3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/>
    </xf>
    <xf numFmtId="0" fontId="16" fillId="0" borderId="3" xfId="3" applyFont="1" applyBorder="1" applyAlignment="1">
      <alignment vertical="top" wrapText="1"/>
    </xf>
    <xf numFmtId="0" fontId="17" fillId="0" borderId="4" xfId="0" applyFont="1" applyBorder="1" applyAlignment="1">
      <alignment vertical="top"/>
    </xf>
    <xf numFmtId="0" fontId="17" fillId="0" borderId="10" xfId="0" applyFont="1" applyBorder="1" applyAlignment="1">
      <alignment vertical="top"/>
    </xf>
    <xf numFmtId="0" fontId="11" fillId="0" borderId="10" xfId="0" applyFont="1" applyBorder="1" applyAlignment="1">
      <alignment horizontal="center" vertical="center" wrapText="1"/>
    </xf>
    <xf numFmtId="0" fontId="29" fillId="4" borderId="1" xfId="0" applyFont="1" applyFill="1" applyBorder="1" applyAlignment="1"/>
    <xf numFmtId="0" fontId="26" fillId="4" borderId="1" xfId="0" applyFont="1" applyFill="1" applyBorder="1" applyAlignment="1"/>
    <xf numFmtId="167" fontId="16" fillId="5" borderId="1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2" fontId="24" fillId="2" borderId="1" xfId="0" applyNumberFormat="1" applyFont="1" applyFill="1" applyBorder="1" applyAlignment="1">
      <alignment horizontal="center" vertical="center"/>
    </xf>
    <xf numFmtId="0" fontId="28" fillId="2" borderId="1" xfId="0" applyFont="1" applyFill="1" applyBorder="1"/>
    <xf numFmtId="0" fontId="11" fillId="0" borderId="0" xfId="0" applyFont="1" applyAlignment="1">
      <alignment vertical="top" wrapText="1"/>
    </xf>
    <xf numFmtId="2" fontId="16" fillId="0" borderId="1" xfId="0" applyNumberFormat="1" applyFont="1" applyBorder="1" applyAlignment="1">
      <alignment horizontal="center" vertical="center"/>
    </xf>
    <xf numFmtId="1" fontId="16" fillId="7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/>
    <xf numFmtId="0" fontId="11" fillId="0" borderId="0" xfId="0" applyFont="1" applyAlignment="1">
      <alignment horizontal="justify" vertical="top"/>
    </xf>
    <xf numFmtId="0" fontId="11" fillId="0" borderId="8" xfId="0" applyFont="1" applyBorder="1" applyAlignment="1">
      <alignment horizontal="center" vertical="center"/>
    </xf>
    <xf numFmtId="165" fontId="16" fillId="0" borderId="8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justify" vertical="top" wrapText="1"/>
    </xf>
    <xf numFmtId="165" fontId="16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7" fontId="16" fillId="7" borderId="1" xfId="0" applyNumberFormat="1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6" fillId="8" borderId="8" xfId="0" applyFont="1" applyFill="1" applyBorder="1" applyAlignment="1">
      <alignment vertical="top" wrapText="1"/>
    </xf>
    <xf numFmtId="0" fontId="16" fillId="8" borderId="8" xfId="0" applyFont="1" applyFill="1" applyBorder="1" applyAlignment="1">
      <alignment horizontal="center" vertical="center"/>
    </xf>
    <xf numFmtId="0" fontId="16" fillId="8" borderId="8" xfId="0" applyFont="1" applyFill="1" applyBorder="1" applyAlignment="1">
      <alignment horizontal="right"/>
    </xf>
    <xf numFmtId="0" fontId="16" fillId="8" borderId="8" xfId="0" applyFont="1" applyFill="1" applyBorder="1" applyAlignment="1">
      <alignment horizontal="center"/>
    </xf>
    <xf numFmtId="0" fontId="11" fillId="8" borderId="8" xfId="0" applyFont="1" applyFill="1" applyBorder="1" applyAlignment="1">
      <alignment horizontal="right"/>
    </xf>
    <xf numFmtId="0" fontId="1" fillId="8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vertical="top"/>
    </xf>
    <xf numFmtId="0" fontId="16" fillId="8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right"/>
    </xf>
    <xf numFmtId="0" fontId="16" fillId="8" borderId="1" xfId="0" applyFont="1" applyFill="1" applyBorder="1" applyAlignment="1">
      <alignment horizontal="center"/>
    </xf>
    <xf numFmtId="0" fontId="11" fillId="8" borderId="1" xfId="0" applyFont="1" applyFill="1" applyBorder="1" applyAlignment="1">
      <alignment horizontal="right"/>
    </xf>
    <xf numFmtId="0" fontId="16" fillId="9" borderId="8" xfId="0" applyFont="1" applyFill="1" applyBorder="1" applyAlignment="1">
      <alignment horizontal="center"/>
    </xf>
    <xf numFmtId="1" fontId="16" fillId="9" borderId="1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right"/>
    </xf>
  </cellXfs>
  <cellStyles count="5">
    <cellStyle name="xl51" xfId="4"/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99FFCC"/>
      <color rgb="FF99FF99"/>
      <color rgb="FFFFFFCC"/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ovoshakhtinsk.org/economics/mynicipalnie_programmi/ypravlenie_mynicipalnimi_finansami/pasport_podprogrammi_3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G337"/>
  <sheetViews>
    <sheetView tabSelected="1" zoomScale="62" zoomScaleNormal="62" workbookViewId="0">
      <pane ySplit="5" topLeftCell="A6" activePane="bottomLeft" state="frozen"/>
      <selection pane="bottomLeft" activeCell="SC14" sqref="SC14"/>
    </sheetView>
  </sheetViews>
  <sheetFormatPr defaultColWidth="9.109375" defaultRowHeight="13.8" x14ac:dyDescent="0.25"/>
  <cols>
    <col min="1" max="1" width="6.109375" style="28" customWidth="1"/>
    <col min="2" max="2" width="76" style="33" customWidth="1"/>
    <col min="3" max="3" width="12.6640625" style="33" customWidth="1"/>
    <col min="4" max="4" width="7.44140625" style="32" customWidth="1"/>
    <col min="5" max="5" width="9.44140625" style="32" customWidth="1"/>
    <col min="6" max="6" width="9.33203125" style="32" customWidth="1"/>
    <col min="7" max="7" width="10.44140625" style="32" customWidth="1"/>
    <col min="8" max="8" width="10.21875" style="32" customWidth="1"/>
    <col min="9" max="9" width="43.109375" style="1" customWidth="1"/>
    <col min="10" max="10" width="9.109375" style="1"/>
    <col min="11" max="11" width="9.44140625" style="1" customWidth="1"/>
    <col min="12" max="12" width="9.109375" style="1" customWidth="1"/>
    <col min="13" max="16384" width="9.109375" style="1"/>
  </cols>
  <sheetData>
    <row r="1" spans="1:501" ht="24.6" customHeight="1" x14ac:dyDescent="0.3">
      <c r="A1" s="145" t="s">
        <v>570</v>
      </c>
      <c r="B1" s="145"/>
      <c r="C1" s="145"/>
      <c r="D1" s="145"/>
      <c r="E1" s="145"/>
      <c r="F1" s="145"/>
      <c r="G1" s="145"/>
      <c r="H1" s="145"/>
      <c r="I1" s="146"/>
    </row>
    <row r="2" spans="1:501" ht="25.2" customHeight="1" x14ac:dyDescent="0.3">
      <c r="A2" s="147" t="s">
        <v>568</v>
      </c>
      <c r="B2" s="147"/>
      <c r="C2" s="147"/>
      <c r="D2" s="147"/>
      <c r="E2" s="147"/>
      <c r="F2" s="147"/>
      <c r="G2" s="147"/>
      <c r="H2" s="147"/>
      <c r="I2" s="146"/>
      <c r="J2" s="31"/>
      <c r="K2" s="31"/>
      <c r="L2" s="31"/>
      <c r="M2" s="31"/>
    </row>
    <row r="3" spans="1:501" s="30" customFormat="1" ht="23.4" customHeight="1" x14ac:dyDescent="0.25">
      <c r="A3" s="493" t="s">
        <v>11</v>
      </c>
      <c r="B3" s="493" t="s">
        <v>205</v>
      </c>
      <c r="C3" s="493" t="s">
        <v>586</v>
      </c>
      <c r="D3" s="493" t="s">
        <v>206</v>
      </c>
      <c r="E3" s="493"/>
      <c r="F3" s="493"/>
      <c r="G3" s="493"/>
      <c r="H3" s="493"/>
      <c r="I3" s="494" t="s">
        <v>498</v>
      </c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M3" s="31"/>
      <c r="CN3" s="31"/>
      <c r="CO3" s="31"/>
      <c r="CP3" s="31"/>
      <c r="CQ3" s="31"/>
      <c r="CR3" s="31"/>
      <c r="CS3" s="31"/>
      <c r="CT3" s="31"/>
      <c r="CU3" s="31"/>
      <c r="CV3" s="31"/>
      <c r="CW3" s="31"/>
      <c r="CX3" s="31"/>
      <c r="CY3" s="31"/>
      <c r="CZ3" s="31"/>
      <c r="DA3" s="31"/>
      <c r="DB3" s="31"/>
      <c r="DC3" s="31"/>
      <c r="DD3" s="31"/>
      <c r="DE3" s="31"/>
      <c r="DF3" s="31"/>
      <c r="DG3" s="31"/>
      <c r="DH3" s="31"/>
      <c r="DI3" s="31"/>
      <c r="DJ3" s="31"/>
      <c r="DK3" s="31"/>
      <c r="DL3" s="31"/>
      <c r="DM3" s="31"/>
      <c r="DN3" s="31"/>
      <c r="DO3" s="31"/>
      <c r="DP3" s="31"/>
      <c r="DQ3" s="31"/>
      <c r="DR3" s="31"/>
      <c r="DS3" s="31"/>
      <c r="DT3" s="31"/>
      <c r="DU3" s="31"/>
      <c r="DV3" s="31"/>
      <c r="DW3" s="31"/>
      <c r="DX3" s="31"/>
      <c r="DY3" s="31"/>
      <c r="DZ3" s="31"/>
      <c r="EA3" s="31"/>
      <c r="EB3" s="31"/>
      <c r="EC3" s="31"/>
      <c r="ED3" s="31"/>
      <c r="EE3" s="31"/>
      <c r="EF3" s="31"/>
      <c r="EG3" s="31"/>
      <c r="EH3" s="31"/>
      <c r="EI3" s="31"/>
      <c r="EJ3" s="31"/>
      <c r="EK3" s="31"/>
      <c r="EL3" s="31"/>
      <c r="EM3" s="31"/>
      <c r="EN3" s="31"/>
      <c r="EO3" s="31"/>
      <c r="EP3" s="31"/>
      <c r="EQ3" s="31"/>
      <c r="ER3" s="31"/>
      <c r="ES3" s="31"/>
      <c r="ET3" s="31"/>
      <c r="EU3" s="31"/>
      <c r="EV3" s="31"/>
      <c r="EW3" s="31"/>
      <c r="EX3" s="31"/>
      <c r="EY3" s="31"/>
      <c r="EZ3" s="31"/>
      <c r="FA3" s="31"/>
      <c r="FB3" s="31"/>
      <c r="FC3" s="31"/>
      <c r="FD3" s="31"/>
      <c r="FE3" s="31"/>
      <c r="FF3" s="31"/>
      <c r="FG3" s="31"/>
      <c r="FH3" s="31"/>
      <c r="FI3" s="31"/>
      <c r="FJ3" s="31"/>
      <c r="FK3" s="31"/>
      <c r="FL3" s="31"/>
      <c r="FM3" s="31"/>
      <c r="FN3" s="31"/>
      <c r="FO3" s="31"/>
      <c r="FP3" s="31"/>
      <c r="FQ3" s="31"/>
      <c r="FR3" s="31"/>
      <c r="FS3" s="31"/>
      <c r="FT3" s="31"/>
      <c r="FU3" s="31"/>
      <c r="FV3" s="31"/>
      <c r="FW3" s="31"/>
      <c r="FX3" s="31"/>
      <c r="FY3" s="31"/>
      <c r="FZ3" s="31"/>
      <c r="GA3" s="31"/>
      <c r="GB3" s="31"/>
      <c r="GC3" s="31"/>
      <c r="GD3" s="31"/>
      <c r="GE3" s="31"/>
      <c r="GF3" s="31"/>
      <c r="GG3" s="31"/>
      <c r="GH3" s="31"/>
      <c r="GI3" s="31"/>
      <c r="GJ3" s="31"/>
      <c r="GK3" s="31"/>
      <c r="GL3" s="31"/>
      <c r="GM3" s="31"/>
      <c r="GN3" s="31"/>
      <c r="GO3" s="31"/>
      <c r="GP3" s="31"/>
      <c r="GQ3" s="31"/>
      <c r="GR3" s="31"/>
      <c r="GS3" s="31"/>
      <c r="GT3" s="31"/>
      <c r="GU3" s="31"/>
      <c r="GV3" s="31"/>
      <c r="GW3" s="31"/>
      <c r="GX3" s="31"/>
      <c r="GY3" s="31"/>
      <c r="GZ3" s="31"/>
      <c r="HA3" s="31"/>
      <c r="HB3" s="31"/>
      <c r="HC3" s="31"/>
      <c r="HD3" s="31"/>
      <c r="HE3" s="31"/>
      <c r="HF3" s="31"/>
      <c r="HG3" s="31"/>
      <c r="HH3" s="31"/>
      <c r="HI3" s="31"/>
      <c r="HJ3" s="31"/>
      <c r="HK3" s="31"/>
      <c r="HL3" s="31"/>
      <c r="HM3" s="31"/>
      <c r="HN3" s="31"/>
      <c r="HO3" s="31"/>
      <c r="HP3" s="31"/>
      <c r="HQ3" s="31"/>
      <c r="HR3" s="31"/>
      <c r="HS3" s="31"/>
      <c r="HT3" s="31"/>
      <c r="HU3" s="31"/>
      <c r="HV3" s="31"/>
      <c r="HW3" s="31"/>
      <c r="HX3" s="31"/>
      <c r="HY3" s="31"/>
      <c r="HZ3" s="31"/>
      <c r="IA3" s="31"/>
      <c r="IB3" s="31"/>
      <c r="IC3" s="31"/>
      <c r="ID3" s="31"/>
      <c r="IE3" s="31"/>
      <c r="IF3" s="31"/>
      <c r="IG3" s="31"/>
      <c r="IH3" s="31"/>
      <c r="II3" s="31"/>
      <c r="IJ3" s="31"/>
      <c r="IK3" s="31"/>
      <c r="IL3" s="31"/>
      <c r="IM3" s="31"/>
      <c r="IN3" s="31"/>
      <c r="IO3" s="31"/>
      <c r="IP3" s="31"/>
      <c r="IQ3" s="31"/>
      <c r="IR3" s="31"/>
      <c r="IS3" s="31"/>
      <c r="IT3" s="31"/>
      <c r="IU3" s="31"/>
      <c r="IV3" s="31"/>
      <c r="IW3" s="31"/>
      <c r="IX3" s="31"/>
      <c r="IY3" s="31"/>
      <c r="IZ3" s="31"/>
      <c r="JA3" s="31"/>
      <c r="JB3" s="31"/>
      <c r="JC3" s="31"/>
      <c r="JD3" s="31"/>
      <c r="JE3" s="31"/>
      <c r="JF3" s="31"/>
      <c r="JG3" s="31"/>
      <c r="JH3" s="31"/>
      <c r="JI3" s="31"/>
      <c r="JJ3" s="31"/>
      <c r="JK3" s="31"/>
      <c r="JL3" s="31"/>
      <c r="JM3" s="31"/>
      <c r="JN3" s="31"/>
      <c r="JO3" s="31"/>
      <c r="JP3" s="31"/>
      <c r="JQ3" s="31"/>
      <c r="JR3" s="31"/>
      <c r="JS3" s="31"/>
      <c r="JT3" s="31"/>
      <c r="JU3" s="31"/>
      <c r="JV3" s="31"/>
      <c r="JW3" s="31"/>
      <c r="JX3" s="31"/>
      <c r="JY3" s="31"/>
      <c r="JZ3" s="31"/>
      <c r="KA3" s="31"/>
      <c r="KB3" s="31"/>
      <c r="KC3" s="31"/>
      <c r="KD3" s="31"/>
      <c r="KE3" s="31"/>
      <c r="KF3" s="31"/>
      <c r="KG3" s="31"/>
      <c r="KH3" s="31"/>
      <c r="KI3" s="31"/>
      <c r="KJ3" s="31"/>
      <c r="KK3" s="31"/>
      <c r="KL3" s="31"/>
      <c r="KM3" s="31"/>
      <c r="KN3" s="31"/>
      <c r="KO3" s="31"/>
      <c r="KP3" s="31"/>
      <c r="KQ3" s="31"/>
      <c r="KR3" s="31"/>
      <c r="KS3" s="31"/>
      <c r="KT3" s="31"/>
      <c r="KU3" s="31"/>
      <c r="KV3" s="31"/>
      <c r="KW3" s="31"/>
      <c r="KX3" s="31"/>
      <c r="KY3" s="31"/>
      <c r="KZ3" s="31"/>
      <c r="LA3" s="31"/>
      <c r="LB3" s="31"/>
      <c r="LC3" s="31"/>
      <c r="LD3" s="31"/>
      <c r="LE3" s="31"/>
      <c r="LF3" s="31"/>
      <c r="LG3" s="31"/>
      <c r="LH3" s="31"/>
      <c r="LI3" s="31"/>
      <c r="LJ3" s="31"/>
      <c r="LK3" s="31"/>
      <c r="LL3" s="31"/>
      <c r="LM3" s="31"/>
      <c r="LN3" s="31"/>
      <c r="LO3" s="31"/>
      <c r="LP3" s="31"/>
      <c r="LQ3" s="31"/>
      <c r="LR3" s="31"/>
      <c r="LS3" s="31"/>
      <c r="LT3" s="31"/>
      <c r="LU3" s="31"/>
      <c r="LV3" s="31"/>
      <c r="LW3" s="31"/>
      <c r="LX3" s="31"/>
      <c r="LY3" s="31"/>
      <c r="LZ3" s="31"/>
      <c r="MA3" s="31"/>
      <c r="MB3" s="31"/>
      <c r="MC3" s="31"/>
      <c r="MD3" s="31"/>
      <c r="ME3" s="31"/>
      <c r="MF3" s="31"/>
      <c r="MG3" s="31"/>
      <c r="MH3" s="31"/>
      <c r="MI3" s="31"/>
      <c r="MJ3" s="31"/>
      <c r="MK3" s="31"/>
      <c r="ML3" s="31"/>
      <c r="MM3" s="31"/>
      <c r="MN3" s="31"/>
      <c r="MO3" s="31"/>
      <c r="MP3" s="31"/>
      <c r="MQ3" s="31"/>
      <c r="MR3" s="31"/>
      <c r="MS3" s="31"/>
      <c r="MT3" s="31"/>
      <c r="MU3" s="31"/>
      <c r="MV3" s="31"/>
      <c r="MW3" s="31"/>
      <c r="MX3" s="31"/>
      <c r="MY3" s="31"/>
      <c r="MZ3" s="31"/>
      <c r="NA3" s="31"/>
      <c r="NB3" s="31"/>
      <c r="NC3" s="31"/>
      <c r="ND3" s="31"/>
      <c r="NE3" s="31"/>
      <c r="NF3" s="31"/>
      <c r="NG3" s="31"/>
      <c r="NH3" s="31"/>
      <c r="NI3" s="31"/>
      <c r="NJ3" s="31"/>
      <c r="NK3" s="31"/>
      <c r="NL3" s="31"/>
      <c r="NM3" s="31"/>
      <c r="NN3" s="31"/>
      <c r="NO3" s="31"/>
      <c r="NP3" s="31"/>
      <c r="NQ3" s="31"/>
      <c r="NR3" s="31"/>
      <c r="NS3" s="31"/>
      <c r="NT3" s="31"/>
      <c r="NU3" s="31"/>
      <c r="NV3" s="31"/>
      <c r="NW3" s="31"/>
      <c r="NX3" s="31"/>
      <c r="NY3" s="31"/>
      <c r="NZ3" s="31"/>
      <c r="OA3" s="31"/>
      <c r="OB3" s="31"/>
      <c r="OC3" s="31"/>
      <c r="OD3" s="31"/>
      <c r="OE3" s="31"/>
      <c r="OF3" s="31"/>
      <c r="OG3" s="31"/>
      <c r="OH3" s="31"/>
      <c r="OI3" s="31"/>
      <c r="OJ3" s="31"/>
      <c r="OK3" s="31"/>
      <c r="OL3" s="31"/>
      <c r="OM3" s="31"/>
      <c r="ON3" s="31"/>
      <c r="OO3" s="31"/>
      <c r="OP3" s="31"/>
      <c r="OQ3" s="31"/>
      <c r="OR3" s="31"/>
      <c r="OS3" s="31"/>
      <c r="OT3" s="31"/>
      <c r="OU3" s="31"/>
      <c r="OV3" s="31"/>
      <c r="OW3" s="31"/>
      <c r="OX3" s="31"/>
      <c r="OY3" s="31"/>
      <c r="OZ3" s="31"/>
      <c r="PA3" s="31"/>
      <c r="PB3" s="31"/>
      <c r="PC3" s="31"/>
      <c r="PD3" s="31"/>
      <c r="PE3" s="31"/>
      <c r="PF3" s="31"/>
      <c r="PG3" s="31"/>
      <c r="PH3" s="31"/>
      <c r="PI3" s="31"/>
      <c r="PJ3" s="31"/>
      <c r="PK3" s="31"/>
      <c r="PL3" s="31"/>
      <c r="PM3" s="31"/>
      <c r="PN3" s="31"/>
      <c r="PO3" s="31"/>
      <c r="PP3" s="31"/>
      <c r="PQ3" s="31"/>
      <c r="PR3" s="31"/>
      <c r="PS3" s="31"/>
      <c r="PT3" s="31"/>
      <c r="PU3" s="31"/>
      <c r="PV3" s="31"/>
      <c r="PW3" s="31"/>
      <c r="PX3" s="31"/>
      <c r="PY3" s="31"/>
      <c r="PZ3" s="31"/>
      <c r="QA3" s="31"/>
      <c r="QB3" s="31"/>
      <c r="QC3" s="31"/>
      <c r="QD3" s="31"/>
      <c r="QE3" s="31"/>
      <c r="QF3" s="31"/>
      <c r="QG3" s="31"/>
      <c r="QH3" s="31"/>
      <c r="QI3" s="31"/>
      <c r="QJ3" s="31"/>
      <c r="QK3" s="31"/>
      <c r="QL3" s="31"/>
      <c r="QM3" s="31"/>
      <c r="QN3" s="31"/>
      <c r="QO3" s="31"/>
      <c r="QP3" s="31"/>
      <c r="QQ3" s="31"/>
      <c r="QR3" s="31"/>
      <c r="QS3" s="31"/>
      <c r="QT3" s="31"/>
      <c r="QU3" s="31"/>
      <c r="QV3" s="31"/>
      <c r="QW3" s="31"/>
      <c r="QX3" s="31"/>
      <c r="QY3" s="31"/>
      <c r="QZ3" s="31"/>
      <c r="RA3" s="31"/>
      <c r="RB3" s="31"/>
      <c r="RC3" s="31"/>
      <c r="RD3" s="31"/>
      <c r="RE3" s="31"/>
      <c r="RF3" s="31"/>
      <c r="RG3" s="31"/>
      <c r="RH3" s="31"/>
      <c r="RI3" s="31"/>
      <c r="RJ3" s="31"/>
      <c r="RK3" s="31"/>
      <c r="RL3" s="31"/>
      <c r="RM3" s="31"/>
      <c r="RN3" s="31"/>
      <c r="RO3" s="31"/>
      <c r="RP3" s="31"/>
      <c r="RQ3" s="31"/>
      <c r="RR3" s="31"/>
      <c r="RS3" s="31"/>
      <c r="RT3" s="31"/>
      <c r="RU3" s="31"/>
      <c r="RV3" s="31"/>
      <c r="RW3" s="31"/>
      <c r="RX3" s="31"/>
      <c r="RY3" s="31"/>
      <c r="RZ3" s="31"/>
      <c r="SA3" s="31"/>
      <c r="SB3" s="31"/>
      <c r="SC3" s="31"/>
      <c r="SD3" s="31"/>
      <c r="SE3" s="31"/>
      <c r="SF3" s="31"/>
      <c r="SG3" s="31"/>
    </row>
    <row r="4" spans="1:501" s="31" customFormat="1" ht="14.25" customHeight="1" x14ac:dyDescent="0.25">
      <c r="A4" s="493"/>
      <c r="B4" s="493"/>
      <c r="C4" s="495"/>
      <c r="D4" s="494" t="s">
        <v>500</v>
      </c>
      <c r="E4" s="496">
        <v>2022</v>
      </c>
      <c r="F4" s="496"/>
      <c r="G4" s="496"/>
      <c r="H4" s="496"/>
      <c r="I4" s="497"/>
      <c r="AG4" s="1"/>
    </row>
    <row r="5" spans="1:501" ht="70.2" customHeight="1" x14ac:dyDescent="0.25">
      <c r="A5" s="493"/>
      <c r="B5" s="493"/>
      <c r="C5" s="495"/>
      <c r="D5" s="494"/>
      <c r="E5" s="498" t="s">
        <v>501</v>
      </c>
      <c r="F5" s="498" t="s">
        <v>502</v>
      </c>
      <c r="G5" s="499" t="s">
        <v>207</v>
      </c>
      <c r="H5" s="499" t="s">
        <v>218</v>
      </c>
      <c r="I5" s="497"/>
    </row>
    <row r="6" spans="1:501" s="28" customFormat="1" ht="32.4" customHeight="1" x14ac:dyDescent="0.3">
      <c r="A6" s="41" t="s">
        <v>134</v>
      </c>
      <c r="B6" s="72" t="s">
        <v>376</v>
      </c>
      <c r="C6" s="73"/>
      <c r="D6" s="73"/>
      <c r="E6" s="96">
        <v>19</v>
      </c>
      <c r="F6" s="96">
        <v>16</v>
      </c>
      <c r="G6" s="73"/>
      <c r="H6" s="97">
        <f>(H7+H10+H13+H14+H30+H31+H32+H39+H40+H41+H42+H43+H44+H45+H46+H47+H48+H49+H53)/19</f>
        <v>0.97415789473684211</v>
      </c>
      <c r="I6" s="80"/>
    </row>
    <row r="7" spans="1:501" s="26" customFormat="1" ht="49.2" customHeight="1" x14ac:dyDescent="0.25">
      <c r="A7" s="148">
        <v>1</v>
      </c>
      <c r="B7" s="113" t="s">
        <v>255</v>
      </c>
      <c r="C7" s="149" t="s">
        <v>213</v>
      </c>
      <c r="D7" s="70">
        <v>48.1</v>
      </c>
      <c r="E7" s="150">
        <v>50</v>
      </c>
      <c r="F7" s="70">
        <v>50</v>
      </c>
      <c r="G7" s="151">
        <f>F7/E7</f>
        <v>1</v>
      </c>
      <c r="H7" s="152">
        <v>1</v>
      </c>
      <c r="I7" s="57"/>
    </row>
    <row r="8" spans="1:501" s="26" customFormat="1" ht="49.5" hidden="1" customHeight="1" x14ac:dyDescent="0.25">
      <c r="A8" s="148"/>
      <c r="B8" s="153"/>
      <c r="C8" s="149" t="s">
        <v>213</v>
      </c>
      <c r="D8" s="70"/>
      <c r="E8" s="150">
        <v>100</v>
      </c>
      <c r="F8" s="85"/>
      <c r="G8" s="154">
        <f t="shared" ref="G8:G38" si="0">F8/E8</f>
        <v>0</v>
      </c>
      <c r="H8" s="155"/>
      <c r="I8" s="52"/>
    </row>
    <row r="9" spans="1:501" s="26" customFormat="1" ht="16.8" hidden="1" customHeight="1" x14ac:dyDescent="0.25">
      <c r="A9" s="148"/>
      <c r="B9" s="153"/>
      <c r="C9" s="149" t="s">
        <v>271</v>
      </c>
      <c r="D9" s="70"/>
      <c r="E9" s="150">
        <v>643</v>
      </c>
      <c r="F9" s="85"/>
      <c r="G9" s="154">
        <f t="shared" si="0"/>
        <v>0</v>
      </c>
      <c r="H9" s="155"/>
      <c r="I9" s="52"/>
    </row>
    <row r="10" spans="1:501" s="26" customFormat="1" ht="74.400000000000006" customHeight="1" x14ac:dyDescent="0.25">
      <c r="A10" s="148">
        <v>2</v>
      </c>
      <c r="B10" s="156" t="s">
        <v>259</v>
      </c>
      <c r="C10" s="149" t="s">
        <v>213</v>
      </c>
      <c r="D10" s="77">
        <v>100</v>
      </c>
      <c r="E10" s="150">
        <v>100</v>
      </c>
      <c r="F10" s="77">
        <v>100</v>
      </c>
      <c r="G10" s="151">
        <f t="shared" si="0"/>
        <v>1</v>
      </c>
      <c r="H10" s="152">
        <v>1</v>
      </c>
      <c r="I10" s="52"/>
    </row>
    <row r="11" spans="1:501" s="26" customFormat="1" ht="13.95" hidden="1" customHeight="1" x14ac:dyDescent="0.25">
      <c r="A11" s="148"/>
      <c r="B11" s="153"/>
      <c r="C11" s="149" t="s">
        <v>213</v>
      </c>
      <c r="D11" s="64"/>
      <c r="E11" s="157">
        <v>643</v>
      </c>
      <c r="F11" s="87"/>
      <c r="G11" s="154">
        <f t="shared" si="0"/>
        <v>0</v>
      </c>
      <c r="H11" s="155"/>
      <c r="I11" s="52"/>
    </row>
    <row r="12" spans="1:501" s="26" customFormat="1" ht="19.2" hidden="1" customHeight="1" x14ac:dyDescent="0.25">
      <c r="A12" s="148"/>
      <c r="B12" s="153"/>
      <c r="C12" s="158"/>
      <c r="D12" s="64"/>
      <c r="E12" s="157"/>
      <c r="F12" s="87"/>
      <c r="G12" s="154" t="e">
        <f t="shared" si="0"/>
        <v>#DIV/0!</v>
      </c>
      <c r="H12" s="155"/>
      <c r="I12" s="52"/>
    </row>
    <row r="13" spans="1:501" s="26" customFormat="1" ht="44.4" customHeight="1" x14ac:dyDescent="0.25">
      <c r="A13" s="148">
        <v>3</v>
      </c>
      <c r="B13" s="113" t="s">
        <v>256</v>
      </c>
      <c r="C13" s="149" t="s">
        <v>271</v>
      </c>
      <c r="D13" s="64">
        <v>588</v>
      </c>
      <c r="E13" s="67">
        <v>588</v>
      </c>
      <c r="F13" s="64">
        <v>588</v>
      </c>
      <c r="G13" s="151">
        <f t="shared" si="0"/>
        <v>1</v>
      </c>
      <c r="H13" s="152">
        <v>1</v>
      </c>
      <c r="I13" s="52"/>
    </row>
    <row r="14" spans="1:501" s="26" customFormat="1" ht="38.4" customHeight="1" x14ac:dyDescent="0.25">
      <c r="A14" s="148">
        <v>4</v>
      </c>
      <c r="B14" s="156" t="s">
        <v>257</v>
      </c>
      <c r="C14" s="149" t="s">
        <v>213</v>
      </c>
      <c r="D14" s="77">
        <v>100</v>
      </c>
      <c r="E14" s="159">
        <v>100</v>
      </c>
      <c r="F14" s="77">
        <v>100</v>
      </c>
      <c r="G14" s="151">
        <f t="shared" si="0"/>
        <v>1</v>
      </c>
      <c r="H14" s="152">
        <v>1</v>
      </c>
      <c r="I14" s="52"/>
    </row>
    <row r="15" spans="1:501" s="26" customFormat="1" ht="13.95" hidden="1" customHeight="1" x14ac:dyDescent="0.25">
      <c r="A15" s="148" t="s">
        <v>163</v>
      </c>
      <c r="B15" s="160"/>
      <c r="C15" s="149" t="s">
        <v>213</v>
      </c>
      <c r="D15" s="78"/>
      <c r="E15" s="161">
        <v>100</v>
      </c>
      <c r="F15" s="86"/>
      <c r="G15" s="154">
        <f t="shared" si="0"/>
        <v>0</v>
      </c>
      <c r="H15" s="155"/>
      <c r="I15" s="52"/>
    </row>
    <row r="16" spans="1:501" s="26" customFormat="1" ht="13.95" hidden="1" customHeight="1" x14ac:dyDescent="0.25">
      <c r="A16" s="148"/>
      <c r="B16" s="160"/>
      <c r="C16" s="158"/>
      <c r="D16" s="78"/>
      <c r="E16" s="161"/>
      <c r="F16" s="86"/>
      <c r="G16" s="154" t="e">
        <f t="shared" si="0"/>
        <v>#DIV/0!</v>
      </c>
      <c r="H16" s="155"/>
      <c r="I16" s="52"/>
    </row>
    <row r="17" spans="1:9" s="26" customFormat="1" ht="13.95" hidden="1" customHeight="1" x14ac:dyDescent="0.25">
      <c r="A17" s="148"/>
      <c r="B17" s="160"/>
      <c r="C17" s="158"/>
      <c r="D17" s="78"/>
      <c r="E17" s="161">
        <v>68</v>
      </c>
      <c r="F17" s="86"/>
      <c r="G17" s="154">
        <f t="shared" si="0"/>
        <v>0</v>
      </c>
      <c r="H17" s="155"/>
      <c r="I17" s="52"/>
    </row>
    <row r="18" spans="1:9" s="26" customFormat="1" hidden="1" x14ac:dyDescent="0.25">
      <c r="A18" s="148"/>
      <c r="B18" s="160"/>
      <c r="C18" s="158"/>
      <c r="D18" s="78"/>
      <c r="E18" s="162"/>
      <c r="F18" s="86"/>
      <c r="G18" s="154" t="e">
        <f t="shared" si="0"/>
        <v>#DIV/0!</v>
      </c>
      <c r="H18" s="155"/>
      <c r="I18" s="52"/>
    </row>
    <row r="19" spans="1:9" s="26" customFormat="1" hidden="1" x14ac:dyDescent="0.25">
      <c r="A19" s="148"/>
      <c r="B19" s="160"/>
      <c r="C19" s="158"/>
      <c r="D19" s="78"/>
      <c r="E19" s="162"/>
      <c r="F19" s="86"/>
      <c r="G19" s="154" t="e">
        <f t="shared" si="0"/>
        <v>#DIV/0!</v>
      </c>
      <c r="H19" s="155"/>
      <c r="I19" s="52"/>
    </row>
    <row r="20" spans="1:9" s="26" customFormat="1" hidden="1" x14ac:dyDescent="0.25">
      <c r="A20" s="148"/>
      <c r="B20" s="160"/>
      <c r="C20" s="158"/>
      <c r="D20" s="78"/>
      <c r="E20" s="162"/>
      <c r="F20" s="86"/>
      <c r="G20" s="154" t="e">
        <f t="shared" si="0"/>
        <v>#DIV/0!</v>
      </c>
      <c r="H20" s="155"/>
      <c r="I20" s="52"/>
    </row>
    <row r="21" spans="1:9" s="26" customFormat="1" hidden="1" x14ac:dyDescent="0.25">
      <c r="A21" s="148"/>
      <c r="B21" s="160"/>
      <c r="C21" s="158"/>
      <c r="D21" s="78"/>
      <c r="E21" s="162"/>
      <c r="F21" s="86"/>
      <c r="G21" s="154" t="e">
        <f t="shared" si="0"/>
        <v>#DIV/0!</v>
      </c>
      <c r="H21" s="155"/>
      <c r="I21" s="52"/>
    </row>
    <row r="22" spans="1:9" s="26" customFormat="1" hidden="1" x14ac:dyDescent="0.25">
      <c r="A22" s="148"/>
      <c r="B22" s="160"/>
      <c r="C22" s="158"/>
      <c r="D22" s="78"/>
      <c r="E22" s="162"/>
      <c r="F22" s="86"/>
      <c r="G22" s="154" t="e">
        <f t="shared" si="0"/>
        <v>#DIV/0!</v>
      </c>
      <c r="H22" s="155"/>
      <c r="I22" s="52"/>
    </row>
    <row r="23" spans="1:9" s="26" customFormat="1" hidden="1" x14ac:dyDescent="0.25">
      <c r="A23" s="148" t="s">
        <v>164</v>
      </c>
      <c r="B23" s="160"/>
      <c r="C23" s="158"/>
      <c r="D23" s="78"/>
      <c r="E23" s="162"/>
      <c r="F23" s="86"/>
      <c r="G23" s="154" t="e">
        <f t="shared" si="0"/>
        <v>#DIV/0!</v>
      </c>
      <c r="H23" s="155"/>
      <c r="I23" s="52"/>
    </row>
    <row r="24" spans="1:9" s="26" customFormat="1" hidden="1" x14ac:dyDescent="0.25">
      <c r="A24" s="148"/>
      <c r="B24" s="160"/>
      <c r="C24" s="158"/>
      <c r="D24" s="78"/>
      <c r="E24" s="162"/>
      <c r="F24" s="86"/>
      <c r="G24" s="154" t="e">
        <f t="shared" si="0"/>
        <v>#DIV/0!</v>
      </c>
      <c r="H24" s="155"/>
      <c r="I24" s="52"/>
    </row>
    <row r="25" spans="1:9" s="26" customFormat="1" hidden="1" x14ac:dyDescent="0.25">
      <c r="A25" s="148"/>
      <c r="B25" s="160"/>
      <c r="C25" s="158"/>
      <c r="D25" s="78"/>
      <c r="E25" s="162"/>
      <c r="F25" s="86"/>
      <c r="G25" s="154" t="e">
        <f t="shared" si="0"/>
        <v>#DIV/0!</v>
      </c>
      <c r="H25" s="155"/>
      <c r="I25" s="52"/>
    </row>
    <row r="26" spans="1:9" s="26" customFormat="1" hidden="1" x14ac:dyDescent="0.25">
      <c r="A26" s="148"/>
      <c r="B26" s="160"/>
      <c r="C26" s="158"/>
      <c r="D26" s="78"/>
      <c r="E26" s="162"/>
      <c r="F26" s="86"/>
      <c r="G26" s="154" t="e">
        <f t="shared" si="0"/>
        <v>#DIV/0!</v>
      </c>
      <c r="H26" s="155"/>
      <c r="I26" s="52"/>
    </row>
    <row r="27" spans="1:9" s="26" customFormat="1" ht="17.25" hidden="1" customHeight="1" x14ac:dyDescent="0.25">
      <c r="A27" s="148"/>
      <c r="B27" s="160"/>
      <c r="C27" s="158"/>
      <c r="D27" s="78"/>
      <c r="E27" s="162"/>
      <c r="F27" s="86"/>
      <c r="G27" s="154" t="e">
        <f t="shared" si="0"/>
        <v>#DIV/0!</v>
      </c>
      <c r="H27" s="155"/>
      <c r="I27" s="52"/>
    </row>
    <row r="28" spans="1:9" s="26" customFormat="1" hidden="1" x14ac:dyDescent="0.25">
      <c r="A28" s="148" t="s">
        <v>165</v>
      </c>
      <c r="B28" s="160"/>
      <c r="C28" s="158"/>
      <c r="D28" s="78"/>
      <c r="E28" s="162"/>
      <c r="F28" s="86"/>
      <c r="G28" s="154" t="e">
        <f t="shared" si="0"/>
        <v>#DIV/0!</v>
      </c>
      <c r="H28" s="155"/>
      <c r="I28" s="52"/>
    </row>
    <row r="29" spans="1:9" s="26" customFormat="1" ht="48.75" hidden="1" customHeight="1" x14ac:dyDescent="0.25">
      <c r="A29" s="148" t="s">
        <v>166</v>
      </c>
      <c r="B29" s="160"/>
      <c r="C29" s="158"/>
      <c r="D29" s="78"/>
      <c r="E29" s="162"/>
      <c r="F29" s="86"/>
      <c r="G29" s="154" t="e">
        <f t="shared" si="0"/>
        <v>#DIV/0!</v>
      </c>
      <c r="H29" s="155"/>
      <c r="I29" s="52"/>
    </row>
    <row r="30" spans="1:9" s="26" customFormat="1" ht="43.2" customHeight="1" x14ac:dyDescent="0.25">
      <c r="A30" s="148">
        <v>5</v>
      </c>
      <c r="B30" s="156" t="s">
        <v>258</v>
      </c>
      <c r="C30" s="163" t="s">
        <v>213</v>
      </c>
      <c r="D30" s="77">
        <v>82</v>
      </c>
      <c r="E30" s="159">
        <v>90.5</v>
      </c>
      <c r="F30" s="77">
        <v>84.9</v>
      </c>
      <c r="G30" s="151">
        <f t="shared" si="0"/>
        <v>0.93812154696132599</v>
      </c>
      <c r="H30" s="164">
        <v>0.93799999999999994</v>
      </c>
      <c r="I30" s="141" t="s">
        <v>495</v>
      </c>
    </row>
    <row r="31" spans="1:9" s="26" customFormat="1" ht="26.4" customHeight="1" x14ac:dyDescent="0.25">
      <c r="A31" s="148">
        <v>6</v>
      </c>
      <c r="B31" s="156" t="s">
        <v>260</v>
      </c>
      <c r="C31" s="149" t="s">
        <v>209</v>
      </c>
      <c r="D31" s="64">
        <v>1.24</v>
      </c>
      <c r="E31" s="149">
        <v>1.35</v>
      </c>
      <c r="F31" s="64">
        <v>1.1200000000000001</v>
      </c>
      <c r="G31" s="151">
        <f>E31/F31</f>
        <v>1.2053571428571428</v>
      </c>
      <c r="H31" s="152">
        <v>1</v>
      </c>
      <c r="I31" s="52"/>
    </row>
    <row r="32" spans="1:9" s="26" customFormat="1" ht="64.8" customHeight="1" x14ac:dyDescent="0.25">
      <c r="A32" s="148">
        <v>7</v>
      </c>
      <c r="B32" s="165" t="s">
        <v>479</v>
      </c>
      <c r="C32" s="149" t="s">
        <v>213</v>
      </c>
      <c r="D32" s="166">
        <v>67.8</v>
      </c>
      <c r="E32" s="167">
        <v>68</v>
      </c>
      <c r="F32" s="166">
        <v>84.2</v>
      </c>
      <c r="G32" s="151">
        <f t="shared" ref="G32" si="1">F32/E32</f>
        <v>1.2382352941176471</v>
      </c>
      <c r="H32" s="152">
        <v>1</v>
      </c>
      <c r="I32" s="106"/>
    </row>
    <row r="33" spans="1:13" ht="27.6" hidden="1" customHeight="1" x14ac:dyDescent="0.25">
      <c r="A33" s="148" t="s">
        <v>254</v>
      </c>
      <c r="B33" s="165" t="s">
        <v>157</v>
      </c>
      <c r="C33" s="168"/>
      <c r="D33" s="166"/>
      <c r="E33" s="167"/>
      <c r="F33" s="169"/>
      <c r="G33" s="154" t="e">
        <f t="shared" si="0"/>
        <v>#DIV/0!</v>
      </c>
      <c r="H33" s="170"/>
      <c r="I33" s="53"/>
    </row>
    <row r="34" spans="1:13" hidden="1" x14ac:dyDescent="0.25">
      <c r="A34" s="148" t="s">
        <v>254</v>
      </c>
      <c r="B34" s="165" t="s">
        <v>158</v>
      </c>
      <c r="C34" s="168"/>
      <c r="D34" s="166"/>
      <c r="E34" s="171"/>
      <c r="F34" s="166"/>
      <c r="G34" s="151" t="e">
        <f t="shared" si="0"/>
        <v>#DIV/0!</v>
      </c>
      <c r="H34" s="172"/>
      <c r="I34" s="53"/>
      <c r="M34" s="83" t="s">
        <v>497</v>
      </c>
    </row>
    <row r="35" spans="1:13" hidden="1" x14ac:dyDescent="0.25">
      <c r="A35" s="148" t="s">
        <v>254</v>
      </c>
      <c r="B35" s="165" t="s">
        <v>159</v>
      </c>
      <c r="C35" s="168"/>
      <c r="D35" s="166"/>
      <c r="E35" s="171"/>
      <c r="F35" s="166"/>
      <c r="G35" s="151" t="e">
        <f t="shared" si="0"/>
        <v>#DIV/0!</v>
      </c>
      <c r="H35" s="172"/>
      <c r="I35" s="53"/>
    </row>
    <row r="36" spans="1:13" hidden="1" x14ac:dyDescent="0.25">
      <c r="A36" s="148" t="s">
        <v>254</v>
      </c>
      <c r="B36" s="165" t="s">
        <v>160</v>
      </c>
      <c r="C36" s="168"/>
      <c r="D36" s="166"/>
      <c r="E36" s="171"/>
      <c r="F36" s="166"/>
      <c r="G36" s="151" t="e">
        <f t="shared" si="0"/>
        <v>#DIV/0!</v>
      </c>
      <c r="H36" s="172"/>
      <c r="I36" s="53"/>
    </row>
    <row r="37" spans="1:13" hidden="1" x14ac:dyDescent="0.25">
      <c r="A37" s="148" t="s">
        <v>254</v>
      </c>
      <c r="B37" s="165" t="s">
        <v>161</v>
      </c>
      <c r="C37" s="168"/>
      <c r="D37" s="166"/>
      <c r="E37" s="171"/>
      <c r="F37" s="166"/>
      <c r="G37" s="151" t="e">
        <f t="shared" si="0"/>
        <v>#DIV/0!</v>
      </c>
      <c r="H37" s="172"/>
      <c r="I37" s="53"/>
    </row>
    <row r="38" spans="1:13" ht="3.6" hidden="1" customHeight="1" x14ac:dyDescent="0.25">
      <c r="A38" s="148" t="s">
        <v>254</v>
      </c>
      <c r="B38" s="165" t="s">
        <v>162</v>
      </c>
      <c r="C38" s="168"/>
      <c r="D38" s="166"/>
      <c r="E38" s="171"/>
      <c r="F38" s="166"/>
      <c r="G38" s="151" t="e">
        <f t="shared" si="0"/>
        <v>#DIV/0!</v>
      </c>
      <c r="H38" s="172"/>
      <c r="I38" s="53"/>
    </row>
    <row r="39" spans="1:13" ht="40.200000000000003" customHeight="1" x14ac:dyDescent="0.25">
      <c r="A39" s="148">
        <v>8</v>
      </c>
      <c r="B39" s="165" t="s">
        <v>261</v>
      </c>
      <c r="C39" s="149" t="s">
        <v>213</v>
      </c>
      <c r="D39" s="67">
        <v>45</v>
      </c>
      <c r="E39" s="150">
        <v>45.5</v>
      </c>
      <c r="F39" s="67">
        <v>45.5</v>
      </c>
      <c r="G39" s="151">
        <f t="shared" ref="G39" si="2">F39/E39</f>
        <v>1</v>
      </c>
      <c r="H39" s="172">
        <v>1</v>
      </c>
      <c r="I39" s="54"/>
    </row>
    <row r="40" spans="1:13" ht="37.200000000000003" customHeight="1" x14ac:dyDescent="0.25">
      <c r="A40" s="148">
        <v>9</v>
      </c>
      <c r="B40" s="113" t="s">
        <v>262</v>
      </c>
      <c r="C40" s="149" t="s">
        <v>213</v>
      </c>
      <c r="D40" s="63">
        <v>39.6</v>
      </c>
      <c r="E40" s="149">
        <v>30.9</v>
      </c>
      <c r="F40" s="63">
        <v>33.200000000000003</v>
      </c>
      <c r="G40" s="151">
        <f>F40/E40</f>
        <v>1.0744336569579289</v>
      </c>
      <c r="H40" s="172">
        <v>1</v>
      </c>
      <c r="I40" s="54"/>
    </row>
    <row r="41" spans="1:13" ht="48.6" customHeight="1" x14ac:dyDescent="0.25">
      <c r="A41" s="148">
        <v>10</v>
      </c>
      <c r="B41" s="156" t="s">
        <v>263</v>
      </c>
      <c r="C41" s="149" t="s">
        <v>272</v>
      </c>
      <c r="D41" s="63">
        <v>93.75</v>
      </c>
      <c r="E41" s="149">
        <v>93.75</v>
      </c>
      <c r="F41" s="63">
        <v>93.75</v>
      </c>
      <c r="G41" s="151">
        <f t="shared" ref="G41:G44" si="3">F41/E41</f>
        <v>1</v>
      </c>
      <c r="H41" s="172">
        <v>1</v>
      </c>
      <c r="I41" s="53"/>
    </row>
    <row r="42" spans="1:13" ht="49.8" customHeight="1" x14ac:dyDescent="0.25">
      <c r="A42" s="148">
        <v>11</v>
      </c>
      <c r="B42" s="156" t="s">
        <v>264</v>
      </c>
      <c r="C42" s="149" t="s">
        <v>213</v>
      </c>
      <c r="D42" s="76">
        <v>0</v>
      </c>
      <c r="E42" s="150">
        <v>0</v>
      </c>
      <c r="F42" s="76">
        <v>0</v>
      </c>
      <c r="G42" s="151">
        <v>1</v>
      </c>
      <c r="H42" s="172">
        <v>1</v>
      </c>
      <c r="I42" s="53"/>
    </row>
    <row r="43" spans="1:13" ht="41.4" customHeight="1" x14ac:dyDescent="0.25">
      <c r="A43" s="148">
        <v>12</v>
      </c>
      <c r="B43" s="113" t="s">
        <v>265</v>
      </c>
      <c r="C43" s="149" t="s">
        <v>213</v>
      </c>
      <c r="D43" s="63">
        <v>99.5</v>
      </c>
      <c r="E43" s="150">
        <v>100</v>
      </c>
      <c r="F43" s="63">
        <v>100</v>
      </c>
      <c r="G43" s="151">
        <f t="shared" si="3"/>
        <v>1</v>
      </c>
      <c r="H43" s="172">
        <v>1</v>
      </c>
      <c r="I43" s="53"/>
    </row>
    <row r="44" spans="1:13" ht="37.200000000000003" customHeight="1" x14ac:dyDescent="0.25">
      <c r="A44" s="148">
        <v>13</v>
      </c>
      <c r="B44" s="113" t="s">
        <v>266</v>
      </c>
      <c r="C44" s="149" t="s">
        <v>213</v>
      </c>
      <c r="D44" s="63">
        <v>27.4</v>
      </c>
      <c r="E44" s="150">
        <v>23.4</v>
      </c>
      <c r="F44" s="63">
        <v>28.6</v>
      </c>
      <c r="G44" s="151">
        <f t="shared" si="3"/>
        <v>1.2222222222222223</v>
      </c>
      <c r="H44" s="172">
        <v>1</v>
      </c>
      <c r="I44" s="141" t="s">
        <v>519</v>
      </c>
    </row>
    <row r="45" spans="1:13" ht="35.4" customHeight="1" x14ac:dyDescent="0.25">
      <c r="A45" s="148">
        <v>14</v>
      </c>
      <c r="B45" s="173" t="s">
        <v>267</v>
      </c>
      <c r="C45" s="174" t="s">
        <v>273</v>
      </c>
      <c r="D45" s="69" t="s">
        <v>492</v>
      </c>
      <c r="E45" s="175" t="s">
        <v>503</v>
      </c>
      <c r="F45" s="69" t="s">
        <v>520</v>
      </c>
      <c r="G45" s="151">
        <v>1</v>
      </c>
      <c r="H45" s="152">
        <v>1</v>
      </c>
      <c r="I45" s="53"/>
    </row>
    <row r="46" spans="1:13" ht="42" customHeight="1" x14ac:dyDescent="0.25">
      <c r="A46" s="148">
        <v>15</v>
      </c>
      <c r="B46" s="113" t="s">
        <v>268</v>
      </c>
      <c r="C46" s="149" t="s">
        <v>213</v>
      </c>
      <c r="D46" s="63">
        <v>32.5</v>
      </c>
      <c r="E46" s="150">
        <v>33</v>
      </c>
      <c r="F46" s="63">
        <v>33</v>
      </c>
      <c r="G46" s="151">
        <f>F46/E46</f>
        <v>1</v>
      </c>
      <c r="H46" s="172">
        <v>1</v>
      </c>
      <c r="I46" s="53"/>
    </row>
    <row r="47" spans="1:13" ht="49.2" customHeight="1" x14ac:dyDescent="0.25">
      <c r="A47" s="148">
        <v>16</v>
      </c>
      <c r="B47" s="156" t="s">
        <v>269</v>
      </c>
      <c r="C47" s="149" t="s">
        <v>213</v>
      </c>
      <c r="D47" s="63">
        <v>53.6</v>
      </c>
      <c r="E47" s="150">
        <v>50.5</v>
      </c>
      <c r="F47" s="63">
        <v>50.5</v>
      </c>
      <c r="G47" s="151">
        <f t="shared" ref="G47:G49" si="4">F47/E47</f>
        <v>1</v>
      </c>
      <c r="H47" s="172">
        <v>1</v>
      </c>
      <c r="I47" s="53"/>
    </row>
    <row r="48" spans="1:13" ht="54" customHeight="1" x14ac:dyDescent="0.25">
      <c r="A48" s="148">
        <v>17</v>
      </c>
      <c r="B48" s="113" t="s">
        <v>588</v>
      </c>
      <c r="C48" s="149" t="s">
        <v>213</v>
      </c>
      <c r="D48" s="63">
        <v>115</v>
      </c>
      <c r="E48" s="149">
        <v>92.6</v>
      </c>
      <c r="F48" s="63">
        <v>93</v>
      </c>
      <c r="G48" s="151">
        <f t="shared" si="4"/>
        <v>1.0043196544276458</v>
      </c>
      <c r="H48" s="172">
        <v>1</v>
      </c>
      <c r="I48" s="53"/>
    </row>
    <row r="49" spans="1:301" ht="46.8" customHeight="1" x14ac:dyDescent="0.25">
      <c r="A49" s="148">
        <v>18</v>
      </c>
      <c r="B49" s="113" t="s">
        <v>589</v>
      </c>
      <c r="C49" s="149" t="s">
        <v>213</v>
      </c>
      <c r="D49" s="63">
        <v>133</v>
      </c>
      <c r="E49" s="149">
        <v>113.8</v>
      </c>
      <c r="F49" s="63">
        <v>118</v>
      </c>
      <c r="G49" s="151">
        <f t="shared" si="4"/>
        <v>1.0369068541300528</v>
      </c>
      <c r="H49" s="172">
        <v>1</v>
      </c>
      <c r="I49" s="53"/>
    </row>
    <row r="50" spans="1:301" ht="0.6" hidden="1" customHeight="1" x14ac:dyDescent="0.25">
      <c r="A50" s="148">
        <v>19</v>
      </c>
      <c r="B50" s="165" t="s">
        <v>590</v>
      </c>
      <c r="C50" s="149" t="s">
        <v>213</v>
      </c>
      <c r="D50" s="29">
        <v>0</v>
      </c>
      <c r="E50" s="149" t="s">
        <v>333</v>
      </c>
      <c r="F50" s="63">
        <v>0</v>
      </c>
      <c r="G50" s="154"/>
      <c r="H50" s="176"/>
      <c r="I50" s="53"/>
    </row>
    <row r="51" spans="1:301" ht="0.6" hidden="1" customHeight="1" x14ac:dyDescent="0.25">
      <c r="A51" s="148">
        <v>20</v>
      </c>
      <c r="B51" s="165" t="s">
        <v>270</v>
      </c>
      <c r="C51" s="149" t="s">
        <v>213</v>
      </c>
      <c r="D51" s="29"/>
      <c r="E51" s="149" t="s">
        <v>333</v>
      </c>
      <c r="F51" s="44"/>
      <c r="G51" s="154"/>
      <c r="H51" s="176"/>
      <c r="I51" s="53"/>
    </row>
    <row r="52" spans="1:301" ht="35.4" customHeight="1" x14ac:dyDescent="0.25">
      <c r="A52" s="64">
        <v>21</v>
      </c>
      <c r="B52" s="156" t="s">
        <v>480</v>
      </c>
      <c r="C52" s="149" t="s">
        <v>481</v>
      </c>
      <c r="D52" s="63">
        <v>0</v>
      </c>
      <c r="E52" s="149" t="s">
        <v>333</v>
      </c>
      <c r="F52" s="44"/>
      <c r="G52" s="154"/>
      <c r="H52" s="170"/>
      <c r="I52" s="177"/>
    </row>
    <row r="53" spans="1:301" ht="100.8" customHeight="1" x14ac:dyDescent="0.25">
      <c r="A53" s="64">
        <v>22</v>
      </c>
      <c r="B53" s="113" t="s">
        <v>482</v>
      </c>
      <c r="C53" s="149" t="s">
        <v>213</v>
      </c>
      <c r="D53" s="63">
        <v>2</v>
      </c>
      <c r="E53" s="149">
        <v>3.5</v>
      </c>
      <c r="F53" s="63">
        <v>2</v>
      </c>
      <c r="G53" s="151">
        <f>F53/E53</f>
        <v>0.5714285714285714</v>
      </c>
      <c r="H53" s="178">
        <v>0.57099999999999995</v>
      </c>
      <c r="I53" s="179" t="s">
        <v>560</v>
      </c>
    </row>
    <row r="54" spans="1:301" ht="44.4" customHeight="1" x14ac:dyDescent="0.25">
      <c r="A54" s="180" t="s">
        <v>2</v>
      </c>
      <c r="B54" s="181" t="s">
        <v>443</v>
      </c>
      <c r="C54" s="182"/>
      <c r="D54" s="182"/>
      <c r="E54" s="183">
        <v>10</v>
      </c>
      <c r="F54" s="183">
        <v>10</v>
      </c>
      <c r="G54" s="73"/>
      <c r="H54" s="184">
        <f>(H57+H58+H59+H60+H61+H62+H63)/7</f>
        <v>1</v>
      </c>
      <c r="I54" s="79"/>
    </row>
    <row r="55" spans="1:301" ht="15" customHeight="1" x14ac:dyDescent="0.3">
      <c r="A55" s="185"/>
      <c r="B55" s="158" t="s">
        <v>7</v>
      </c>
      <c r="C55" s="186"/>
      <c r="D55" s="186"/>
      <c r="E55" s="187"/>
      <c r="F55" s="187"/>
      <c r="G55" s="188"/>
      <c r="H55" s="189"/>
      <c r="I55" s="53"/>
    </row>
    <row r="56" spans="1:301" ht="23.4" customHeight="1" x14ac:dyDescent="0.3">
      <c r="A56" s="185"/>
      <c r="B56" s="190" t="s">
        <v>250</v>
      </c>
      <c r="C56" s="191"/>
      <c r="D56" s="186"/>
      <c r="E56" s="192">
        <v>7</v>
      </c>
      <c r="F56" s="193">
        <v>7</v>
      </c>
      <c r="G56" s="194"/>
      <c r="H56" s="195">
        <f>(H57+H58+H59+H60+H61+H62+H627+H63)/7</f>
        <v>1</v>
      </c>
      <c r="I56" s="53"/>
    </row>
    <row r="57" spans="1:301" ht="46.8" customHeight="1" x14ac:dyDescent="0.25">
      <c r="A57" s="64">
        <v>1</v>
      </c>
      <c r="B57" s="113" t="s">
        <v>242</v>
      </c>
      <c r="C57" s="196" t="s">
        <v>213</v>
      </c>
      <c r="D57" s="63">
        <v>63.9</v>
      </c>
      <c r="E57" s="197">
        <v>48.2</v>
      </c>
      <c r="F57" s="63">
        <v>63.9</v>
      </c>
      <c r="G57" s="198">
        <f>F57/E57</f>
        <v>1.3257261410788381</v>
      </c>
      <c r="H57" s="199">
        <v>1</v>
      </c>
      <c r="I57" s="53"/>
    </row>
    <row r="58" spans="1:301" s="35" customFormat="1" ht="39" customHeight="1" x14ac:dyDescent="0.25">
      <c r="A58" s="64">
        <v>2</v>
      </c>
      <c r="B58" s="113" t="s">
        <v>243</v>
      </c>
      <c r="C58" s="196" t="s">
        <v>213</v>
      </c>
      <c r="D58" s="64">
        <v>35.6</v>
      </c>
      <c r="E58" s="197">
        <v>33.9</v>
      </c>
      <c r="F58" s="64">
        <v>35.6</v>
      </c>
      <c r="G58" s="198">
        <f>F58/E58</f>
        <v>1.0501474926253689</v>
      </c>
      <c r="H58" s="199">
        <v>1</v>
      </c>
      <c r="I58" s="52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  <c r="DU58" s="36"/>
      <c r="DV58" s="36"/>
      <c r="DW58" s="36"/>
      <c r="DX58" s="36"/>
      <c r="DY58" s="36"/>
      <c r="DZ58" s="36"/>
      <c r="EA58" s="36"/>
      <c r="EB58" s="36"/>
      <c r="EC58" s="36"/>
      <c r="ED58" s="36"/>
      <c r="EE58" s="36"/>
      <c r="EF58" s="36"/>
      <c r="EG58" s="36"/>
      <c r="EH58" s="36"/>
      <c r="EI58" s="36"/>
      <c r="EJ58" s="36"/>
      <c r="EK58" s="36"/>
      <c r="EL58" s="36"/>
      <c r="EM58" s="36"/>
      <c r="EN58" s="36"/>
      <c r="EO58" s="36"/>
      <c r="EP58" s="36"/>
      <c r="EQ58" s="36"/>
      <c r="ER58" s="36"/>
      <c r="ES58" s="36"/>
      <c r="ET58" s="36"/>
      <c r="EU58" s="36"/>
      <c r="EV58" s="36"/>
      <c r="EW58" s="36"/>
      <c r="EX58" s="36"/>
      <c r="EY58" s="36"/>
      <c r="EZ58" s="36"/>
      <c r="FA58" s="36"/>
      <c r="FB58" s="36"/>
      <c r="FC58" s="36"/>
      <c r="FD58" s="36"/>
      <c r="FE58" s="36"/>
      <c r="FF58" s="36"/>
      <c r="FG58" s="36"/>
      <c r="FH58" s="36"/>
      <c r="FI58" s="36"/>
      <c r="FJ58" s="36"/>
      <c r="FK58" s="36"/>
      <c r="FL58" s="36"/>
      <c r="FM58" s="36"/>
      <c r="FN58" s="36"/>
      <c r="FO58" s="36"/>
      <c r="FP58" s="36"/>
      <c r="FQ58" s="36"/>
      <c r="FR58" s="36"/>
      <c r="FS58" s="36"/>
      <c r="FT58" s="36"/>
      <c r="FU58" s="36"/>
      <c r="FV58" s="36"/>
      <c r="FW58" s="36"/>
      <c r="FX58" s="36"/>
      <c r="FY58" s="36"/>
      <c r="FZ58" s="36"/>
      <c r="GA58" s="36"/>
      <c r="GB58" s="36"/>
      <c r="GC58" s="36"/>
      <c r="GD58" s="36"/>
      <c r="GE58" s="36"/>
      <c r="GF58" s="36"/>
      <c r="GG58" s="36"/>
      <c r="GH58" s="36"/>
      <c r="GI58" s="36"/>
      <c r="GJ58" s="36"/>
      <c r="GK58" s="36"/>
      <c r="GL58" s="36"/>
      <c r="GM58" s="36"/>
      <c r="GN58" s="36"/>
      <c r="GO58" s="36"/>
      <c r="GP58" s="36"/>
      <c r="GQ58" s="36"/>
      <c r="GR58" s="36"/>
      <c r="GS58" s="36"/>
      <c r="GT58" s="36"/>
      <c r="GU58" s="36"/>
      <c r="GV58" s="36"/>
      <c r="GW58" s="36"/>
      <c r="GX58" s="36"/>
      <c r="GY58" s="36"/>
      <c r="GZ58" s="36"/>
      <c r="HA58" s="36"/>
      <c r="HB58" s="36"/>
      <c r="HC58" s="36"/>
      <c r="HD58" s="36"/>
      <c r="HE58" s="36"/>
      <c r="HF58" s="36"/>
      <c r="HG58" s="36"/>
      <c r="HH58" s="36"/>
      <c r="HI58" s="36"/>
      <c r="HJ58" s="36"/>
      <c r="HK58" s="36"/>
      <c r="HL58" s="36"/>
      <c r="HM58" s="36"/>
      <c r="HN58" s="36"/>
      <c r="HO58" s="36"/>
      <c r="HP58" s="36"/>
      <c r="HQ58" s="36"/>
      <c r="HR58" s="36"/>
      <c r="HS58" s="36"/>
      <c r="HT58" s="36"/>
      <c r="HU58" s="36"/>
      <c r="HV58" s="36"/>
      <c r="HW58" s="36"/>
      <c r="HX58" s="36"/>
      <c r="HY58" s="36"/>
      <c r="HZ58" s="36"/>
      <c r="IA58" s="36"/>
      <c r="IB58" s="36"/>
      <c r="IC58" s="36"/>
      <c r="ID58" s="36"/>
      <c r="IE58" s="36"/>
      <c r="IF58" s="36"/>
      <c r="IG58" s="36"/>
      <c r="IH58" s="36"/>
      <c r="II58" s="36"/>
      <c r="IJ58" s="36"/>
      <c r="IK58" s="36"/>
      <c r="IL58" s="36"/>
      <c r="IM58" s="36"/>
      <c r="IN58" s="36"/>
      <c r="IO58" s="36"/>
      <c r="IP58" s="36"/>
      <c r="IQ58" s="36"/>
      <c r="IR58" s="36"/>
      <c r="IS58" s="36"/>
      <c r="IT58" s="36"/>
      <c r="IU58" s="36"/>
      <c r="IV58" s="36"/>
      <c r="IW58" s="36"/>
      <c r="IX58" s="36"/>
      <c r="IY58" s="36"/>
      <c r="IZ58" s="36"/>
      <c r="JA58" s="36"/>
      <c r="JB58" s="36"/>
      <c r="JC58" s="36"/>
      <c r="JD58" s="36"/>
      <c r="JE58" s="36"/>
      <c r="JF58" s="36"/>
      <c r="JG58" s="36"/>
      <c r="JH58" s="36"/>
      <c r="JI58" s="36"/>
      <c r="JJ58" s="36"/>
      <c r="JK58" s="36"/>
      <c r="JL58" s="36"/>
      <c r="JM58" s="36"/>
      <c r="JN58" s="36"/>
      <c r="JO58" s="36"/>
      <c r="JP58" s="36"/>
      <c r="JQ58" s="36"/>
      <c r="JR58" s="36"/>
      <c r="JS58" s="36"/>
      <c r="JT58" s="36"/>
      <c r="JU58" s="36"/>
      <c r="JV58" s="36"/>
      <c r="JW58" s="36"/>
      <c r="JX58" s="36"/>
      <c r="JY58" s="36"/>
      <c r="JZ58" s="36"/>
      <c r="KA58" s="36"/>
      <c r="KB58" s="36"/>
      <c r="KC58" s="36"/>
      <c r="KD58" s="36"/>
      <c r="KE58" s="36"/>
      <c r="KF58" s="36"/>
      <c r="KG58" s="36"/>
      <c r="KH58" s="36"/>
      <c r="KI58" s="36"/>
      <c r="KJ58" s="36"/>
      <c r="KK58" s="36"/>
      <c r="KL58" s="36"/>
      <c r="KM58" s="36"/>
      <c r="KN58" s="36"/>
      <c r="KO58" s="36"/>
    </row>
    <row r="59" spans="1:301" s="36" customFormat="1" ht="39.6" customHeight="1" x14ac:dyDescent="0.25">
      <c r="A59" s="64">
        <v>3</v>
      </c>
      <c r="B59" s="113" t="s">
        <v>244</v>
      </c>
      <c r="C59" s="196" t="s">
        <v>213</v>
      </c>
      <c r="D59" s="64">
        <v>95.2</v>
      </c>
      <c r="E59" s="197">
        <v>80.400000000000006</v>
      </c>
      <c r="F59" s="64">
        <v>96.1</v>
      </c>
      <c r="G59" s="198">
        <f t="shared" ref="G59:G60" si="5">F59/E59</f>
        <v>1.1952736318407959</v>
      </c>
      <c r="H59" s="199">
        <v>1</v>
      </c>
      <c r="I59" s="55"/>
    </row>
    <row r="60" spans="1:301" s="36" customFormat="1" ht="42.6" customHeight="1" x14ac:dyDescent="0.25">
      <c r="A60" s="64">
        <v>4</v>
      </c>
      <c r="B60" s="113" t="s">
        <v>245</v>
      </c>
      <c r="C60" s="196" t="s">
        <v>213</v>
      </c>
      <c r="D60" s="64">
        <v>20.6</v>
      </c>
      <c r="E60" s="197">
        <v>15.9</v>
      </c>
      <c r="F60" s="64">
        <v>27.1</v>
      </c>
      <c r="G60" s="198">
        <f t="shared" si="5"/>
        <v>1.7044025157232705</v>
      </c>
      <c r="H60" s="199">
        <v>1</v>
      </c>
      <c r="I60" s="55"/>
    </row>
    <row r="61" spans="1:301" s="36" customFormat="1" ht="30" customHeight="1" x14ac:dyDescent="0.25">
      <c r="A61" s="64">
        <v>5</v>
      </c>
      <c r="B61" s="113" t="s">
        <v>246</v>
      </c>
      <c r="C61" s="196" t="s">
        <v>209</v>
      </c>
      <c r="D61" s="64">
        <v>32</v>
      </c>
      <c r="E61" s="197">
        <v>34</v>
      </c>
      <c r="F61" s="64">
        <v>34</v>
      </c>
      <c r="G61" s="198">
        <f>F61/E61</f>
        <v>1</v>
      </c>
      <c r="H61" s="199">
        <v>1</v>
      </c>
      <c r="I61" s="200"/>
    </row>
    <row r="62" spans="1:301" s="36" customFormat="1" ht="24" customHeight="1" x14ac:dyDescent="0.25">
      <c r="A62" s="64">
        <v>6</v>
      </c>
      <c r="B62" s="113" t="s">
        <v>247</v>
      </c>
      <c r="C62" s="196" t="s">
        <v>217</v>
      </c>
      <c r="D62" s="64">
        <v>489</v>
      </c>
      <c r="E62" s="197">
        <v>332</v>
      </c>
      <c r="F62" s="64">
        <v>509</v>
      </c>
      <c r="G62" s="198">
        <f t="shared" ref="G62:G63" si="6">F62/E62</f>
        <v>1.5331325301204819</v>
      </c>
      <c r="H62" s="199">
        <v>1</v>
      </c>
      <c r="I62" s="201"/>
    </row>
    <row r="63" spans="1:301" s="36" customFormat="1" ht="27.6" customHeight="1" x14ac:dyDescent="0.25">
      <c r="A63" s="64">
        <v>7</v>
      </c>
      <c r="B63" s="113" t="s">
        <v>248</v>
      </c>
      <c r="C63" s="196" t="s">
        <v>209</v>
      </c>
      <c r="D63" s="64">
        <v>325</v>
      </c>
      <c r="E63" s="197">
        <v>344</v>
      </c>
      <c r="F63" s="64">
        <v>378</v>
      </c>
      <c r="G63" s="198">
        <f t="shared" si="6"/>
        <v>1.0988372093023255</v>
      </c>
      <c r="H63" s="199">
        <v>1</v>
      </c>
      <c r="I63" s="200"/>
    </row>
    <row r="64" spans="1:301" s="36" customFormat="1" ht="15.6" customHeight="1" x14ac:dyDescent="0.25">
      <c r="A64" s="185"/>
      <c r="B64" s="202" t="s">
        <v>249</v>
      </c>
      <c r="C64" s="203"/>
      <c r="D64" s="204"/>
      <c r="E64" s="205">
        <v>3</v>
      </c>
      <c r="F64" s="100">
        <v>3</v>
      </c>
      <c r="G64" s="206"/>
      <c r="H64" s="207">
        <f>(H65+H66+H67)/3</f>
        <v>1</v>
      </c>
      <c r="I64" s="55"/>
    </row>
    <row r="65" spans="1:9" s="36" customFormat="1" ht="42" customHeight="1" x14ac:dyDescent="0.25">
      <c r="A65" s="64">
        <v>1</v>
      </c>
      <c r="B65" s="113" t="s">
        <v>251</v>
      </c>
      <c r="C65" s="149" t="s">
        <v>213</v>
      </c>
      <c r="D65" s="64">
        <v>30.2</v>
      </c>
      <c r="E65" s="208">
        <v>30.4</v>
      </c>
      <c r="F65" s="64">
        <v>30.8</v>
      </c>
      <c r="G65" s="206">
        <f>F65/E65</f>
        <v>1.0131578947368423</v>
      </c>
      <c r="H65" s="152">
        <v>1</v>
      </c>
      <c r="I65" s="55"/>
    </row>
    <row r="66" spans="1:9" s="36" customFormat="1" ht="30.6" customHeight="1" x14ac:dyDescent="0.25">
      <c r="A66" s="64">
        <v>2</v>
      </c>
      <c r="B66" s="113" t="s">
        <v>252</v>
      </c>
      <c r="C66" s="149" t="s">
        <v>209</v>
      </c>
      <c r="D66" s="64">
        <v>6</v>
      </c>
      <c r="E66" s="209">
        <v>6</v>
      </c>
      <c r="F66" s="64">
        <v>8</v>
      </c>
      <c r="G66" s="206">
        <f t="shared" ref="G66" si="7">F66/E66</f>
        <v>1.3333333333333333</v>
      </c>
      <c r="H66" s="152">
        <v>1</v>
      </c>
      <c r="I66" s="55"/>
    </row>
    <row r="67" spans="1:9" s="36" customFormat="1" ht="27" customHeight="1" x14ac:dyDescent="0.25">
      <c r="A67" s="64">
        <v>3</v>
      </c>
      <c r="B67" s="113" t="s">
        <v>253</v>
      </c>
      <c r="C67" s="149" t="s">
        <v>209</v>
      </c>
      <c r="D67" s="210">
        <v>92</v>
      </c>
      <c r="E67" s="209">
        <v>77</v>
      </c>
      <c r="F67" s="210">
        <v>103</v>
      </c>
      <c r="G67" s="206">
        <f>F67/E67</f>
        <v>1.3376623376623376</v>
      </c>
      <c r="H67" s="152">
        <v>1</v>
      </c>
      <c r="I67" s="55"/>
    </row>
    <row r="68" spans="1:9" s="27" customFormat="1" ht="32.25" hidden="1" customHeight="1" x14ac:dyDescent="0.25">
      <c r="A68" s="211" t="s">
        <v>140</v>
      </c>
      <c r="B68" s="212" t="s">
        <v>147</v>
      </c>
      <c r="C68" s="212"/>
      <c r="D68" s="213"/>
      <c r="E68" s="213"/>
      <c r="F68" s="214"/>
      <c r="G68" s="215" t="e">
        <f t="shared" ref="G68:G72" si="8">F68/E68</f>
        <v>#DIV/0!</v>
      </c>
      <c r="H68" s="216"/>
      <c r="I68" s="56"/>
    </row>
    <row r="69" spans="1:9" s="27" customFormat="1" ht="14.4" hidden="1" x14ac:dyDescent="0.25">
      <c r="A69" s="217" t="s">
        <v>141</v>
      </c>
      <c r="B69" s="57" t="s">
        <v>148</v>
      </c>
      <c r="C69" s="57"/>
      <c r="D69" s="218"/>
      <c r="E69" s="218"/>
      <c r="F69" s="219"/>
      <c r="G69" s="215" t="e">
        <f t="shared" si="8"/>
        <v>#DIV/0!</v>
      </c>
      <c r="H69" s="220"/>
      <c r="I69" s="56"/>
    </row>
    <row r="70" spans="1:9" s="27" customFormat="1" ht="117" hidden="1" customHeight="1" x14ac:dyDescent="0.25">
      <c r="A70" s="217" t="s">
        <v>142</v>
      </c>
      <c r="B70" s="57" t="s">
        <v>203</v>
      </c>
      <c r="C70" s="57"/>
      <c r="D70" s="218"/>
      <c r="E70" s="218"/>
      <c r="F70" s="219"/>
      <c r="G70" s="215" t="e">
        <f t="shared" si="8"/>
        <v>#DIV/0!</v>
      </c>
      <c r="H70" s="220"/>
      <c r="I70" s="56"/>
    </row>
    <row r="71" spans="1:9" s="27" customFormat="1" ht="27.6" hidden="1" x14ac:dyDescent="0.25">
      <c r="A71" s="217" t="s">
        <v>143</v>
      </c>
      <c r="B71" s="57" t="s">
        <v>149</v>
      </c>
      <c r="C71" s="57"/>
      <c r="D71" s="218"/>
      <c r="E71" s="218"/>
      <c r="F71" s="219"/>
      <c r="G71" s="215" t="e">
        <f t="shared" si="8"/>
        <v>#DIV/0!</v>
      </c>
      <c r="H71" s="220"/>
      <c r="I71" s="56"/>
    </row>
    <row r="72" spans="1:9" s="27" customFormat="1" ht="27.6" hidden="1" x14ac:dyDescent="0.25">
      <c r="A72" s="217" t="s">
        <v>144</v>
      </c>
      <c r="B72" s="57" t="s">
        <v>156</v>
      </c>
      <c r="C72" s="57"/>
      <c r="D72" s="218"/>
      <c r="E72" s="218"/>
      <c r="F72" s="219"/>
      <c r="G72" s="215" t="e">
        <f t="shared" si="8"/>
        <v>#DIV/0!</v>
      </c>
      <c r="H72" s="220"/>
      <c r="I72" s="56"/>
    </row>
    <row r="73" spans="1:9" ht="20.399999999999999" customHeight="1" x14ac:dyDescent="0.25">
      <c r="A73" s="183" t="s">
        <v>12</v>
      </c>
      <c r="B73" s="221" t="s">
        <v>441</v>
      </c>
      <c r="C73" s="118"/>
      <c r="D73" s="96"/>
      <c r="E73" s="183">
        <v>5</v>
      </c>
      <c r="F73" s="183">
        <v>4</v>
      </c>
      <c r="G73" s="96"/>
      <c r="H73" s="97">
        <f>(H77+H80+H83+H86+H87)/5</f>
        <v>0.98859999999999992</v>
      </c>
      <c r="I73" s="79"/>
    </row>
    <row r="74" spans="1:9" s="26" customFormat="1" ht="43.8" customHeight="1" x14ac:dyDescent="0.25">
      <c r="A74" s="64">
        <v>1</v>
      </c>
      <c r="B74" s="113" t="s">
        <v>219</v>
      </c>
      <c r="C74" s="149" t="s">
        <v>213</v>
      </c>
      <c r="D74" s="64">
        <v>20.3</v>
      </c>
      <c r="E74" s="149">
        <v>0</v>
      </c>
      <c r="F74" s="64">
        <v>0</v>
      </c>
      <c r="G74" s="151"/>
      <c r="H74" s="152"/>
      <c r="I74" s="52"/>
    </row>
    <row r="75" spans="1:9" s="26" customFormat="1" ht="13.95" hidden="1" customHeight="1" x14ac:dyDescent="0.25">
      <c r="A75" s="64"/>
      <c r="B75" s="173"/>
      <c r="C75" s="149" t="s">
        <v>213</v>
      </c>
      <c r="D75" s="64"/>
      <c r="E75" s="149">
        <v>15.7</v>
      </c>
      <c r="F75" s="64"/>
      <c r="G75" s="151">
        <f t="shared" ref="G75:G87" si="9">F75/E75</f>
        <v>0</v>
      </c>
      <c r="H75" s="152"/>
      <c r="I75" s="52"/>
    </row>
    <row r="76" spans="1:9" s="26" customFormat="1" ht="15.6" hidden="1" customHeight="1" x14ac:dyDescent="0.25">
      <c r="A76" s="64"/>
      <c r="B76" s="173"/>
      <c r="C76" s="174"/>
      <c r="D76" s="64"/>
      <c r="E76" s="222"/>
      <c r="F76" s="64"/>
      <c r="G76" s="151" t="e">
        <f t="shared" si="9"/>
        <v>#DIV/0!</v>
      </c>
      <c r="H76" s="152"/>
      <c r="I76" s="52"/>
    </row>
    <row r="77" spans="1:9" s="26" customFormat="1" ht="46.8" customHeight="1" x14ac:dyDescent="0.25">
      <c r="A77" s="223">
        <v>2</v>
      </c>
      <c r="B77" s="113" t="s">
        <v>220</v>
      </c>
      <c r="C77" s="149" t="s">
        <v>213</v>
      </c>
      <c r="D77" s="64">
        <v>35</v>
      </c>
      <c r="E77" s="63">
        <v>35.5</v>
      </c>
      <c r="F77" s="64">
        <v>35.5</v>
      </c>
      <c r="G77" s="151">
        <f t="shared" si="9"/>
        <v>1</v>
      </c>
      <c r="H77" s="152">
        <v>1</v>
      </c>
      <c r="I77" s="52"/>
    </row>
    <row r="78" spans="1:9" s="26" customFormat="1" ht="13.95" hidden="1" customHeight="1" x14ac:dyDescent="0.25">
      <c r="A78" s="223"/>
      <c r="B78" s="173"/>
      <c r="C78" s="149" t="s">
        <v>213</v>
      </c>
      <c r="D78" s="64"/>
      <c r="E78" s="149"/>
      <c r="F78" s="89"/>
      <c r="G78" s="224" t="e">
        <f t="shared" si="9"/>
        <v>#DIV/0!</v>
      </c>
      <c r="H78" s="225"/>
      <c r="I78" s="52"/>
    </row>
    <row r="79" spans="1:9" s="26" customFormat="1" ht="13.95" hidden="1" customHeight="1" x14ac:dyDescent="0.25">
      <c r="A79" s="223"/>
      <c r="B79" s="173"/>
      <c r="C79" s="226"/>
      <c r="D79" s="64"/>
      <c r="E79" s="149">
        <v>13.2</v>
      </c>
      <c r="F79" s="89"/>
      <c r="G79" s="224">
        <f t="shared" si="9"/>
        <v>0</v>
      </c>
      <c r="H79" s="225"/>
      <c r="I79" s="52"/>
    </row>
    <row r="80" spans="1:9" s="26" customFormat="1" ht="33.6" customHeight="1" x14ac:dyDescent="0.25">
      <c r="A80" s="223">
        <v>3</v>
      </c>
      <c r="B80" s="113" t="s">
        <v>223</v>
      </c>
      <c r="C80" s="174" t="s">
        <v>209</v>
      </c>
      <c r="D80" s="64">
        <v>35</v>
      </c>
      <c r="E80" s="149">
        <v>35</v>
      </c>
      <c r="F80" s="64">
        <v>33</v>
      </c>
      <c r="G80" s="151">
        <f t="shared" si="9"/>
        <v>0.94285714285714284</v>
      </c>
      <c r="H80" s="151">
        <v>0.94299999999999995</v>
      </c>
      <c r="I80" s="179" t="s">
        <v>540</v>
      </c>
    </row>
    <row r="81" spans="1:9" s="26" customFormat="1" ht="13.95" hidden="1" customHeight="1" x14ac:dyDescent="0.25">
      <c r="A81" s="223"/>
      <c r="B81" s="113" t="s">
        <v>221</v>
      </c>
      <c r="C81" s="174"/>
      <c r="D81" s="64"/>
      <c r="E81" s="222"/>
      <c r="F81" s="89"/>
      <c r="G81" s="224" t="e">
        <f t="shared" si="9"/>
        <v>#DIV/0!</v>
      </c>
      <c r="H81" s="225"/>
      <c r="I81" s="52"/>
    </row>
    <row r="82" spans="1:9" s="26" customFormat="1" hidden="1" x14ac:dyDescent="0.25">
      <c r="A82" s="223"/>
      <c r="B82" s="173"/>
      <c r="C82" s="174"/>
      <c r="D82" s="64"/>
      <c r="E82" s="222"/>
      <c r="F82" s="89"/>
      <c r="G82" s="224" t="e">
        <f t="shared" si="9"/>
        <v>#DIV/0!</v>
      </c>
      <c r="H82" s="225"/>
      <c r="I82" s="52"/>
    </row>
    <row r="83" spans="1:9" s="26" customFormat="1" ht="37.799999999999997" customHeight="1" x14ac:dyDescent="0.25">
      <c r="A83" s="223">
        <v>4</v>
      </c>
      <c r="B83" s="113" t="s">
        <v>222</v>
      </c>
      <c r="C83" s="174" t="s">
        <v>217</v>
      </c>
      <c r="D83" s="64">
        <v>180</v>
      </c>
      <c r="E83" s="149">
        <v>172</v>
      </c>
      <c r="F83" s="64">
        <v>182</v>
      </c>
      <c r="G83" s="151">
        <f t="shared" si="9"/>
        <v>1.058139534883721</v>
      </c>
      <c r="H83" s="152">
        <v>1</v>
      </c>
      <c r="I83" s="52"/>
    </row>
    <row r="84" spans="1:9" s="26" customFormat="1" ht="41.4" hidden="1" customHeight="1" x14ac:dyDescent="0.25">
      <c r="A84" s="227"/>
      <c r="B84" s="173" t="s">
        <v>151</v>
      </c>
      <c r="C84" s="174"/>
      <c r="D84" s="64"/>
      <c r="E84" s="149">
        <v>156</v>
      </c>
      <c r="F84" s="89"/>
      <c r="G84" s="224">
        <f t="shared" si="9"/>
        <v>0</v>
      </c>
      <c r="H84" s="225"/>
      <c r="I84" s="52"/>
    </row>
    <row r="85" spans="1:9" s="26" customFormat="1" hidden="1" x14ac:dyDescent="0.25">
      <c r="A85" s="227"/>
      <c r="B85" s="173" t="s">
        <v>150</v>
      </c>
      <c r="C85" s="174"/>
      <c r="D85" s="64"/>
      <c r="E85" s="222"/>
      <c r="F85" s="89"/>
      <c r="G85" s="224" t="e">
        <f t="shared" si="9"/>
        <v>#DIV/0!</v>
      </c>
      <c r="H85" s="225"/>
      <c r="I85" s="52"/>
    </row>
    <row r="86" spans="1:9" s="26" customFormat="1" ht="28.8" customHeight="1" x14ac:dyDescent="0.25">
      <c r="A86" s="64">
        <v>5</v>
      </c>
      <c r="B86" s="113" t="s">
        <v>224</v>
      </c>
      <c r="C86" s="174" t="s">
        <v>213</v>
      </c>
      <c r="D86" s="64">
        <v>93.3</v>
      </c>
      <c r="E86" s="222">
        <v>70.099999999999994</v>
      </c>
      <c r="F86" s="64">
        <v>70.5</v>
      </c>
      <c r="G86" s="151">
        <f t="shared" si="9"/>
        <v>1.0057061340941513</v>
      </c>
      <c r="H86" s="152">
        <v>1</v>
      </c>
      <c r="I86" s="52"/>
    </row>
    <row r="87" spans="1:9" s="26" customFormat="1" ht="25.8" customHeight="1" x14ac:dyDescent="0.25">
      <c r="A87" s="228">
        <v>6</v>
      </c>
      <c r="B87" s="39" t="s">
        <v>521</v>
      </c>
      <c r="C87" s="229" t="s">
        <v>217</v>
      </c>
      <c r="D87" s="230" t="s">
        <v>333</v>
      </c>
      <c r="E87" s="231">
        <v>155700</v>
      </c>
      <c r="F87" s="232">
        <v>179466</v>
      </c>
      <c r="G87" s="151">
        <f t="shared" si="9"/>
        <v>1.1526396917148363</v>
      </c>
      <c r="H87" s="152">
        <v>1</v>
      </c>
      <c r="I87" s="52"/>
    </row>
    <row r="88" spans="1:9" s="26" customFormat="1" ht="17.399999999999999" hidden="1" customHeight="1" x14ac:dyDescent="0.25">
      <c r="A88" s="87"/>
      <c r="B88" s="160"/>
      <c r="C88" s="160"/>
      <c r="D88" s="233"/>
      <c r="E88" s="233"/>
      <c r="F88" s="234"/>
      <c r="G88" s="234"/>
      <c r="H88" s="235"/>
      <c r="I88" s="52"/>
    </row>
    <row r="89" spans="1:9" s="26" customFormat="1" ht="21" hidden="1" customHeight="1" x14ac:dyDescent="0.25">
      <c r="A89" s="87"/>
      <c r="B89" s="160"/>
      <c r="C89" s="160"/>
      <c r="D89" s="233"/>
      <c r="E89" s="233"/>
      <c r="F89" s="234"/>
      <c r="G89" s="234"/>
      <c r="H89" s="235"/>
      <c r="I89" s="52"/>
    </row>
    <row r="90" spans="1:9" s="26" customFormat="1" ht="28.2" hidden="1" customHeight="1" x14ac:dyDescent="0.25">
      <c r="A90" s="87"/>
      <c r="B90" s="160"/>
      <c r="C90" s="160"/>
      <c r="D90" s="233"/>
      <c r="E90" s="233"/>
      <c r="F90" s="234"/>
      <c r="G90" s="234"/>
      <c r="H90" s="235"/>
      <c r="I90" s="52"/>
    </row>
    <row r="91" spans="1:9" s="26" customFormat="1" ht="24.6" hidden="1" customHeight="1" x14ac:dyDescent="0.25">
      <c r="A91" s="87"/>
      <c r="B91" s="160"/>
      <c r="C91" s="160"/>
      <c r="D91" s="233"/>
      <c r="E91" s="233"/>
      <c r="F91" s="234"/>
      <c r="G91" s="234"/>
      <c r="H91" s="235"/>
      <c r="I91" s="52"/>
    </row>
    <row r="92" spans="1:9" s="26" customFormat="1" ht="41.4" hidden="1" customHeight="1" x14ac:dyDescent="0.25">
      <c r="A92" s="87"/>
      <c r="B92" s="160"/>
      <c r="C92" s="160"/>
      <c r="D92" s="233"/>
      <c r="E92" s="233"/>
      <c r="F92" s="234"/>
      <c r="G92" s="234"/>
      <c r="H92" s="235"/>
      <c r="I92" s="52"/>
    </row>
    <row r="93" spans="1:9" s="26" customFormat="1" ht="21.6" hidden="1" customHeight="1" x14ac:dyDescent="0.25">
      <c r="A93" s="87"/>
      <c r="B93" s="160"/>
      <c r="C93" s="160"/>
      <c r="D93" s="233"/>
      <c r="E93" s="233"/>
      <c r="F93" s="234"/>
      <c r="G93" s="234"/>
      <c r="H93" s="235"/>
      <c r="I93" s="52"/>
    </row>
    <row r="94" spans="1:9" s="26" customFormat="1" ht="20.399999999999999" hidden="1" customHeight="1" x14ac:dyDescent="0.25">
      <c r="A94" s="87"/>
      <c r="B94" s="160"/>
      <c r="C94" s="160"/>
      <c r="D94" s="233"/>
      <c r="E94" s="233"/>
      <c r="F94" s="234"/>
      <c r="G94" s="234"/>
      <c r="H94" s="235"/>
      <c r="I94" s="52"/>
    </row>
    <row r="95" spans="1:9" ht="29.4" customHeight="1" x14ac:dyDescent="0.25">
      <c r="A95" s="183" t="s">
        <v>13</v>
      </c>
      <c r="B95" s="72" t="s">
        <v>442</v>
      </c>
      <c r="C95" s="182"/>
      <c r="D95" s="236"/>
      <c r="E95" s="183">
        <v>10</v>
      </c>
      <c r="F95" s="183">
        <v>0</v>
      </c>
      <c r="G95" s="73"/>
      <c r="H95" s="237">
        <f>(H97+H98+H99+H101+H102+H103+H104+H105+H113+H116)/10</f>
        <v>0.73730000000000007</v>
      </c>
      <c r="I95" s="79"/>
    </row>
    <row r="96" spans="1:9" ht="35.4" customHeight="1" x14ac:dyDescent="0.25">
      <c r="A96" s="238"/>
      <c r="B96" s="239" t="s">
        <v>419</v>
      </c>
      <c r="C96" s="240"/>
      <c r="D96" s="240"/>
      <c r="E96" s="163">
        <v>3</v>
      </c>
      <c r="F96" s="163">
        <v>0</v>
      </c>
      <c r="G96" s="240"/>
      <c r="H96" s="241">
        <f>(H97+H99+H98)/3</f>
        <v>0.60966666666666669</v>
      </c>
      <c r="I96" s="53"/>
    </row>
    <row r="97" spans="1:10" s="26" customFormat="1" ht="57.6" customHeight="1" x14ac:dyDescent="0.25">
      <c r="A97" s="242">
        <v>1</v>
      </c>
      <c r="B97" s="243" t="s">
        <v>371</v>
      </c>
      <c r="C97" s="244" t="s">
        <v>362</v>
      </c>
      <c r="D97" s="64">
        <v>3.1</v>
      </c>
      <c r="E97" s="245">
        <v>6.67</v>
      </c>
      <c r="F97" s="64">
        <v>3.67</v>
      </c>
      <c r="G97" s="246">
        <f>F97/E97</f>
        <v>0.5502248875562219</v>
      </c>
      <c r="H97" s="247">
        <v>0.55000000000000004</v>
      </c>
      <c r="I97" s="248" t="s">
        <v>571</v>
      </c>
      <c r="J97" s="36"/>
    </row>
    <row r="98" spans="1:10" s="26" customFormat="1" ht="58.2" customHeight="1" x14ac:dyDescent="0.25">
      <c r="A98" s="242" t="s">
        <v>2</v>
      </c>
      <c r="B98" s="243" t="s">
        <v>504</v>
      </c>
      <c r="C98" s="244" t="s">
        <v>362</v>
      </c>
      <c r="D98" s="64" t="s">
        <v>333</v>
      </c>
      <c r="E98" s="245">
        <v>3.33</v>
      </c>
      <c r="F98" s="64">
        <v>1</v>
      </c>
      <c r="G98" s="246">
        <f>F98/E98</f>
        <v>0.3003003003003003</v>
      </c>
      <c r="H98" s="247">
        <v>0.3</v>
      </c>
      <c r="I98" s="141" t="s">
        <v>542</v>
      </c>
      <c r="J98" s="36"/>
    </row>
    <row r="99" spans="1:10" s="26" customFormat="1" ht="52.2" customHeight="1" x14ac:dyDescent="0.25">
      <c r="A99" s="64" t="s">
        <v>12</v>
      </c>
      <c r="B99" s="111" t="s">
        <v>364</v>
      </c>
      <c r="C99" s="149" t="s">
        <v>213</v>
      </c>
      <c r="D99" s="64">
        <v>92</v>
      </c>
      <c r="E99" s="149">
        <v>95</v>
      </c>
      <c r="F99" s="64">
        <v>93</v>
      </c>
      <c r="G99" s="249">
        <f>F99/E99</f>
        <v>0.97894736842105268</v>
      </c>
      <c r="H99" s="247">
        <v>0.97899999999999998</v>
      </c>
      <c r="I99" s="248" t="s">
        <v>543</v>
      </c>
      <c r="J99" s="36"/>
    </row>
    <row r="100" spans="1:10" s="26" customFormat="1" ht="33.6" customHeight="1" x14ac:dyDescent="0.25">
      <c r="A100" s="64"/>
      <c r="B100" s="75" t="s">
        <v>420</v>
      </c>
      <c r="C100" s="64"/>
      <c r="D100" s="64"/>
      <c r="E100" s="64">
        <v>5</v>
      </c>
      <c r="F100" s="64">
        <v>0</v>
      </c>
      <c r="G100" s="224"/>
      <c r="H100" s="241">
        <f>(H101+H102+H103+H104+H105)/5</f>
        <v>0.90880000000000005</v>
      </c>
      <c r="I100" s="57"/>
      <c r="J100" s="36"/>
    </row>
    <row r="101" spans="1:10" s="26" customFormat="1" ht="66" customHeight="1" x14ac:dyDescent="0.25">
      <c r="A101" s="64" t="s">
        <v>15</v>
      </c>
      <c r="B101" s="111" t="s">
        <v>464</v>
      </c>
      <c r="C101" s="149" t="s">
        <v>213</v>
      </c>
      <c r="D101" s="64">
        <v>12</v>
      </c>
      <c r="E101" s="149">
        <v>10</v>
      </c>
      <c r="F101" s="64">
        <v>11</v>
      </c>
      <c r="G101" s="151">
        <f>E101/F101</f>
        <v>0.90909090909090906</v>
      </c>
      <c r="H101" s="164">
        <v>0.90900000000000003</v>
      </c>
      <c r="I101" s="250" t="s">
        <v>544</v>
      </c>
      <c r="J101" s="36"/>
    </row>
    <row r="102" spans="1:10" s="26" customFormat="1" ht="69" customHeight="1" x14ac:dyDescent="0.25">
      <c r="A102" s="64" t="s">
        <v>19</v>
      </c>
      <c r="B102" s="111" t="s">
        <v>421</v>
      </c>
      <c r="C102" s="149" t="s">
        <v>362</v>
      </c>
      <c r="D102" s="64">
        <v>0.22</v>
      </c>
      <c r="E102" s="149">
        <v>0.78</v>
      </c>
      <c r="F102" s="64">
        <v>0.76</v>
      </c>
      <c r="G102" s="151">
        <f>F102/E102</f>
        <v>0.97435897435897434</v>
      </c>
      <c r="H102" s="164">
        <v>0.97399999999999998</v>
      </c>
      <c r="I102" s="248" t="s">
        <v>549</v>
      </c>
      <c r="J102" s="36"/>
    </row>
    <row r="103" spans="1:10" s="26" customFormat="1" ht="67.8" customHeight="1" x14ac:dyDescent="0.25">
      <c r="A103" s="64" t="s">
        <v>23</v>
      </c>
      <c r="B103" s="111" t="s">
        <v>422</v>
      </c>
      <c r="C103" s="149" t="s">
        <v>240</v>
      </c>
      <c r="D103" s="64">
        <v>32919</v>
      </c>
      <c r="E103" s="251">
        <v>28348</v>
      </c>
      <c r="F103" s="64">
        <v>32160</v>
      </c>
      <c r="G103" s="151">
        <f>E103/F103</f>
        <v>0.88146766169154234</v>
      </c>
      <c r="H103" s="164">
        <v>0.88100000000000001</v>
      </c>
      <c r="I103" s="248" t="s">
        <v>563</v>
      </c>
      <c r="J103" s="36"/>
    </row>
    <row r="104" spans="1:10" s="26" customFormat="1" ht="79.2" customHeight="1" x14ac:dyDescent="0.25">
      <c r="A104" s="64" t="s">
        <v>26</v>
      </c>
      <c r="B104" s="111" t="s">
        <v>363</v>
      </c>
      <c r="C104" s="149" t="s">
        <v>423</v>
      </c>
      <c r="D104" s="64">
        <v>3.1E-2</v>
      </c>
      <c r="E104" s="149">
        <v>3.3000000000000002E-2</v>
      </c>
      <c r="F104" s="64">
        <v>2.7E-2</v>
      </c>
      <c r="G104" s="151">
        <f>F104/E104</f>
        <v>0.81818181818181812</v>
      </c>
      <c r="H104" s="164">
        <v>0.81799999999999995</v>
      </c>
      <c r="I104" s="248" t="s">
        <v>564</v>
      </c>
      <c r="J104" s="36"/>
    </row>
    <row r="105" spans="1:10" s="26" customFormat="1" ht="66.599999999999994" customHeight="1" x14ac:dyDescent="0.3">
      <c r="A105" s="64" t="s">
        <v>28</v>
      </c>
      <c r="B105" s="111" t="s">
        <v>424</v>
      </c>
      <c r="C105" s="149" t="s">
        <v>240</v>
      </c>
      <c r="D105" s="64">
        <v>26.1</v>
      </c>
      <c r="E105" s="149">
        <v>26.3</v>
      </c>
      <c r="F105" s="64">
        <v>25.3</v>
      </c>
      <c r="G105" s="151">
        <f>F105/E105</f>
        <v>0.96197718631178708</v>
      </c>
      <c r="H105" s="164">
        <v>0.96199999999999997</v>
      </c>
      <c r="I105" s="248" t="s">
        <v>572</v>
      </c>
      <c r="J105" s="49"/>
    </row>
    <row r="106" spans="1:10" s="26" customFormat="1" ht="45" customHeight="1" x14ac:dyDescent="0.25">
      <c r="A106" s="64"/>
      <c r="B106" s="252" t="s">
        <v>425</v>
      </c>
      <c r="C106" s="149"/>
      <c r="D106" s="64"/>
      <c r="E106" s="149" t="s">
        <v>333</v>
      </c>
      <c r="F106" s="89"/>
      <c r="G106" s="224"/>
      <c r="H106" s="253"/>
      <c r="I106" s="57"/>
      <c r="J106" s="36"/>
    </row>
    <row r="107" spans="1:10" s="26" customFormat="1" ht="35.4" customHeight="1" x14ac:dyDescent="0.25">
      <c r="A107" s="64"/>
      <c r="B107" s="252" t="s">
        <v>426</v>
      </c>
      <c r="C107" s="149"/>
      <c r="D107" s="64"/>
      <c r="E107" s="149" t="s">
        <v>333</v>
      </c>
      <c r="F107" s="89"/>
      <c r="G107" s="224"/>
      <c r="H107" s="253"/>
      <c r="I107" s="57"/>
      <c r="J107" s="36"/>
    </row>
    <row r="108" spans="1:10" s="26" customFormat="1" ht="14.4" hidden="1" customHeight="1" x14ac:dyDescent="0.25">
      <c r="A108" s="223" t="s">
        <v>97</v>
      </c>
      <c r="B108" s="254" t="s">
        <v>446</v>
      </c>
      <c r="C108" s="149" t="s">
        <v>209</v>
      </c>
      <c r="D108" s="76" t="s">
        <v>333</v>
      </c>
      <c r="E108" s="255" t="s">
        <v>333</v>
      </c>
      <c r="F108" s="89"/>
      <c r="G108" s="256"/>
      <c r="H108" s="257"/>
      <c r="I108" s="57"/>
      <c r="J108" s="36"/>
    </row>
    <row r="109" spans="1:10" s="26" customFormat="1" ht="20.399999999999999" customHeight="1" x14ac:dyDescent="0.25">
      <c r="A109" s="223"/>
      <c r="B109" s="258" t="s">
        <v>478</v>
      </c>
      <c r="C109" s="149"/>
      <c r="D109" s="76"/>
      <c r="E109" s="251">
        <v>2</v>
      </c>
      <c r="F109" s="64">
        <v>0</v>
      </c>
      <c r="G109" s="249"/>
      <c r="H109" s="259">
        <f>(H113+H116)/2</f>
        <v>0.5</v>
      </c>
      <c r="I109" s="57"/>
      <c r="J109" s="36"/>
    </row>
    <row r="110" spans="1:10" s="26" customFormat="1" ht="37.200000000000003" customHeight="1" x14ac:dyDescent="0.25">
      <c r="A110" s="223"/>
      <c r="B110" s="258" t="s">
        <v>427</v>
      </c>
      <c r="C110" s="149"/>
      <c r="D110" s="76"/>
      <c r="E110" s="255"/>
      <c r="F110" s="89"/>
      <c r="G110" s="256"/>
      <c r="H110" s="260"/>
      <c r="I110" s="57"/>
      <c r="J110" s="36"/>
    </row>
    <row r="111" spans="1:10" s="26" customFormat="1" ht="47.4" customHeight="1" x14ac:dyDescent="0.25">
      <c r="A111" s="223" t="s">
        <v>39</v>
      </c>
      <c r="B111" s="111" t="s">
        <v>428</v>
      </c>
      <c r="C111" s="149" t="s">
        <v>362</v>
      </c>
      <c r="D111" s="64"/>
      <c r="E111" s="150" t="s">
        <v>333</v>
      </c>
      <c r="F111" s="89"/>
      <c r="G111" s="224"/>
      <c r="H111" s="225"/>
      <c r="I111" s="57"/>
      <c r="J111" s="36"/>
    </row>
    <row r="112" spans="1:10" s="26" customFormat="1" ht="30.6" customHeight="1" x14ac:dyDescent="0.25">
      <c r="A112" s="223"/>
      <c r="B112" s="252" t="s">
        <v>429</v>
      </c>
      <c r="C112" s="149"/>
      <c r="D112" s="261"/>
      <c r="E112" s="150"/>
      <c r="F112" s="89"/>
      <c r="G112" s="224"/>
      <c r="H112" s="225"/>
      <c r="I112" s="57"/>
      <c r="J112" s="36"/>
    </row>
    <row r="113" spans="1:10" s="26" customFormat="1" ht="73.2" customHeight="1" x14ac:dyDescent="0.25">
      <c r="A113" s="223" t="s">
        <v>189</v>
      </c>
      <c r="B113" s="111" t="s">
        <v>483</v>
      </c>
      <c r="C113" s="149" t="s">
        <v>241</v>
      </c>
      <c r="D113" s="64">
        <v>2</v>
      </c>
      <c r="E113" s="149">
        <v>4</v>
      </c>
      <c r="F113" s="64">
        <v>2</v>
      </c>
      <c r="G113" s="151">
        <f>F113/E113</f>
        <v>0.5</v>
      </c>
      <c r="H113" s="164">
        <v>0.5</v>
      </c>
      <c r="I113" s="248" t="s">
        <v>565</v>
      </c>
      <c r="J113" s="36"/>
    </row>
    <row r="114" spans="1:10" s="26" customFormat="1" ht="45.6" hidden="1" customHeight="1" x14ac:dyDescent="0.25">
      <c r="A114" s="223" t="s">
        <v>104</v>
      </c>
      <c r="B114" s="262" t="s">
        <v>365</v>
      </c>
      <c r="C114" s="149" t="s">
        <v>213</v>
      </c>
      <c r="D114" s="71"/>
      <c r="E114" s="149"/>
      <c r="F114" s="64"/>
      <c r="G114" s="151" t="e">
        <f t="shared" ref="G114:G116" si="10">F114/E114</f>
        <v>#DIV/0!</v>
      </c>
      <c r="H114" s="164"/>
      <c r="I114" s="58"/>
      <c r="J114" s="36"/>
    </row>
    <row r="115" spans="1:10" s="26" customFormat="1" ht="45.6" hidden="1" customHeight="1" x14ac:dyDescent="0.25">
      <c r="A115" s="223" t="s">
        <v>167</v>
      </c>
      <c r="B115" s="262" t="s">
        <v>367</v>
      </c>
      <c r="C115" s="149" t="s">
        <v>368</v>
      </c>
      <c r="D115" s="71"/>
      <c r="E115" s="149"/>
      <c r="F115" s="64"/>
      <c r="G115" s="151" t="e">
        <f t="shared" si="10"/>
        <v>#DIV/0!</v>
      </c>
      <c r="H115" s="164"/>
      <c r="I115" s="58"/>
      <c r="J115" s="36"/>
    </row>
    <row r="116" spans="1:10" s="26" customFormat="1" ht="70.2" customHeight="1" x14ac:dyDescent="0.25">
      <c r="A116" s="223">
        <v>13</v>
      </c>
      <c r="B116" s="111" t="s">
        <v>430</v>
      </c>
      <c r="C116" s="149" t="s">
        <v>368</v>
      </c>
      <c r="D116" s="64">
        <v>2</v>
      </c>
      <c r="E116" s="114">
        <v>4</v>
      </c>
      <c r="F116" s="64">
        <v>2</v>
      </c>
      <c r="G116" s="151">
        <f t="shared" si="10"/>
        <v>0.5</v>
      </c>
      <c r="H116" s="164">
        <v>0.5</v>
      </c>
      <c r="I116" s="248" t="s">
        <v>565</v>
      </c>
      <c r="J116" s="36"/>
    </row>
    <row r="117" spans="1:10" s="26" customFormat="1" ht="0.6" hidden="1" customHeight="1" x14ac:dyDescent="0.25">
      <c r="A117" s="223" t="s">
        <v>329</v>
      </c>
      <c r="B117" s="262" t="s">
        <v>366</v>
      </c>
      <c r="C117" s="149" t="s">
        <v>213</v>
      </c>
      <c r="D117" s="71"/>
      <c r="E117" s="263" t="s">
        <v>333</v>
      </c>
      <c r="F117" s="89"/>
      <c r="G117" s="224"/>
      <c r="H117" s="253"/>
      <c r="I117" s="57"/>
      <c r="J117" s="36"/>
    </row>
    <row r="118" spans="1:10" s="26" customFormat="1" ht="28.2" hidden="1" customHeight="1" x14ac:dyDescent="0.25">
      <c r="A118" s="223"/>
      <c r="B118" s="252" t="s">
        <v>431</v>
      </c>
      <c r="C118" s="149"/>
      <c r="D118" s="64" t="s">
        <v>333</v>
      </c>
      <c r="E118" s="149" t="s">
        <v>333</v>
      </c>
      <c r="F118" s="89"/>
      <c r="G118" s="224"/>
      <c r="H118" s="253"/>
      <c r="I118" s="57"/>
      <c r="J118" s="36"/>
    </row>
    <row r="119" spans="1:10" s="26" customFormat="1" ht="33" hidden="1" customHeight="1" x14ac:dyDescent="0.25">
      <c r="A119" s="64" t="s">
        <v>435</v>
      </c>
      <c r="B119" s="111" t="s">
        <v>369</v>
      </c>
      <c r="C119" s="149" t="s">
        <v>320</v>
      </c>
      <c r="D119" s="64"/>
      <c r="E119" s="114" t="s">
        <v>333</v>
      </c>
      <c r="F119" s="89"/>
      <c r="G119" s="224"/>
      <c r="H119" s="253"/>
      <c r="I119" s="52"/>
    </row>
    <row r="120" spans="1:10" s="26" customFormat="1" ht="36" hidden="1" customHeight="1" x14ac:dyDescent="0.25">
      <c r="A120" s="64" t="s">
        <v>436</v>
      </c>
      <c r="B120" s="111" t="s">
        <v>432</v>
      </c>
      <c r="C120" s="149" t="s">
        <v>217</v>
      </c>
      <c r="D120" s="64"/>
      <c r="E120" s="114" t="s">
        <v>333</v>
      </c>
      <c r="F120" s="89"/>
      <c r="G120" s="224"/>
      <c r="H120" s="253"/>
      <c r="I120" s="52"/>
    </row>
    <row r="121" spans="1:10" s="26" customFormat="1" ht="42.6" hidden="1" customHeight="1" x14ac:dyDescent="0.25">
      <c r="A121" s="64" t="s">
        <v>437</v>
      </c>
      <c r="B121" s="113" t="s">
        <v>433</v>
      </c>
      <c r="C121" s="149" t="s">
        <v>319</v>
      </c>
      <c r="D121" s="64"/>
      <c r="E121" s="149" t="s">
        <v>333</v>
      </c>
      <c r="F121" s="89"/>
      <c r="G121" s="224"/>
      <c r="H121" s="253"/>
      <c r="I121" s="57"/>
    </row>
    <row r="122" spans="1:10" s="26" customFormat="1" ht="32.4" hidden="1" customHeight="1" x14ac:dyDescent="0.25">
      <c r="A122" s="64" t="s">
        <v>438</v>
      </c>
      <c r="B122" s="173" t="s">
        <v>370</v>
      </c>
      <c r="C122" s="64" t="s">
        <v>217</v>
      </c>
      <c r="D122" s="64"/>
      <c r="E122" s="64" t="s">
        <v>333</v>
      </c>
      <c r="F122" s="89"/>
      <c r="G122" s="224"/>
      <c r="H122" s="253"/>
      <c r="I122" s="57"/>
    </row>
    <row r="123" spans="1:10" s="26" customFormat="1" ht="23.4" hidden="1" customHeight="1" x14ac:dyDescent="0.25">
      <c r="A123" s="64"/>
      <c r="B123" s="75" t="s">
        <v>439</v>
      </c>
      <c r="C123" s="64"/>
      <c r="D123" s="64" t="s">
        <v>333</v>
      </c>
      <c r="E123" s="64" t="s">
        <v>333</v>
      </c>
      <c r="F123" s="89"/>
      <c r="G123" s="224"/>
      <c r="H123" s="253"/>
      <c r="I123" s="57"/>
    </row>
    <row r="124" spans="1:10" s="26" customFormat="1" ht="27" hidden="1" customHeight="1" x14ac:dyDescent="0.25">
      <c r="A124" s="64" t="s">
        <v>434</v>
      </c>
      <c r="B124" s="173" t="s">
        <v>440</v>
      </c>
      <c r="C124" s="64" t="s">
        <v>319</v>
      </c>
      <c r="D124" s="64" t="s">
        <v>333</v>
      </c>
      <c r="E124" s="64" t="s">
        <v>333</v>
      </c>
      <c r="F124" s="89"/>
      <c r="G124" s="224"/>
      <c r="H124" s="253"/>
      <c r="I124" s="57"/>
    </row>
    <row r="125" spans="1:10" ht="49.2" customHeight="1" x14ac:dyDescent="0.25">
      <c r="A125" s="183" t="s">
        <v>15</v>
      </c>
      <c r="B125" s="264" t="s">
        <v>410</v>
      </c>
      <c r="C125" s="182"/>
      <c r="D125" s="182"/>
      <c r="E125" s="183">
        <v>28</v>
      </c>
      <c r="F125" s="183">
        <v>20</v>
      </c>
      <c r="G125" s="265"/>
      <c r="H125" s="97">
        <f>(H126+H127+H128+H129+H130+H131+H132+H133+H134+H137+H138+H139+H140+H141+H143+H144+H145+H146+H147+H151+H152+H154+H155+H156+H158+H181+H148+H149+H153)/28</f>
        <v>0.89353571428571432</v>
      </c>
      <c r="I125" s="79"/>
    </row>
    <row r="126" spans="1:10" ht="57.6" customHeight="1" x14ac:dyDescent="0.25">
      <c r="A126" s="76">
        <v>1</v>
      </c>
      <c r="B126" s="266" t="s">
        <v>393</v>
      </c>
      <c r="C126" s="156" t="s">
        <v>394</v>
      </c>
      <c r="D126" s="67">
        <v>100</v>
      </c>
      <c r="E126" s="67">
        <v>100</v>
      </c>
      <c r="F126" s="67">
        <v>100</v>
      </c>
      <c r="G126" s="82">
        <f>F126/E126</f>
        <v>1</v>
      </c>
      <c r="H126" s="267">
        <v>1</v>
      </c>
      <c r="I126" s="53"/>
    </row>
    <row r="127" spans="1:10" ht="41.4" customHeight="1" x14ac:dyDescent="0.3">
      <c r="A127" s="76">
        <v>2</v>
      </c>
      <c r="B127" s="266" t="s">
        <v>395</v>
      </c>
      <c r="C127" s="156" t="s">
        <v>396</v>
      </c>
      <c r="D127" s="63">
        <v>56.3</v>
      </c>
      <c r="E127" s="67">
        <v>56.2</v>
      </c>
      <c r="F127" s="63">
        <v>56.2</v>
      </c>
      <c r="G127" s="82">
        <f>E127/F127</f>
        <v>1</v>
      </c>
      <c r="H127" s="267">
        <v>1</v>
      </c>
      <c r="I127" s="114"/>
      <c r="J127" s="50"/>
    </row>
    <row r="128" spans="1:10" ht="75" customHeight="1" x14ac:dyDescent="0.25">
      <c r="A128" s="76">
        <v>3</v>
      </c>
      <c r="B128" s="266" t="s">
        <v>397</v>
      </c>
      <c r="C128" s="113" t="s">
        <v>398</v>
      </c>
      <c r="D128" s="63">
        <v>0.16</v>
      </c>
      <c r="E128" s="82">
        <v>0.17</v>
      </c>
      <c r="F128" s="63">
        <v>0.28999999999999998</v>
      </c>
      <c r="G128" s="109">
        <f>E128/F128</f>
        <v>0.5862068965517242</v>
      </c>
      <c r="H128" s="268">
        <v>0.58599999999999997</v>
      </c>
      <c r="I128" s="179" t="s">
        <v>552</v>
      </c>
    </row>
    <row r="129" spans="1:10" ht="45" customHeight="1" x14ac:dyDescent="0.25">
      <c r="A129" s="76">
        <v>4</v>
      </c>
      <c r="B129" s="266" t="s">
        <v>399</v>
      </c>
      <c r="C129" s="113" t="s">
        <v>400</v>
      </c>
      <c r="D129" s="63">
        <v>1.41</v>
      </c>
      <c r="E129" s="82">
        <v>2.41</v>
      </c>
      <c r="F129" s="63">
        <v>2.13</v>
      </c>
      <c r="G129" s="82">
        <f>E129/F129</f>
        <v>1.131455399061033</v>
      </c>
      <c r="H129" s="269">
        <v>1</v>
      </c>
      <c r="I129" s="106"/>
    </row>
    <row r="130" spans="1:10" ht="40.200000000000003" customHeight="1" x14ac:dyDescent="0.25">
      <c r="A130" s="76">
        <v>5</v>
      </c>
      <c r="B130" s="266" t="s">
        <v>401</v>
      </c>
      <c r="C130" s="156" t="s">
        <v>402</v>
      </c>
      <c r="D130" s="63">
        <v>0.04</v>
      </c>
      <c r="E130" s="82">
        <v>0.04</v>
      </c>
      <c r="F130" s="63">
        <v>0.04</v>
      </c>
      <c r="G130" s="82">
        <f>E130/F130</f>
        <v>1</v>
      </c>
      <c r="H130" s="267">
        <v>1</v>
      </c>
      <c r="I130" s="53"/>
    </row>
    <row r="131" spans="1:10" ht="37.799999999999997" customHeight="1" x14ac:dyDescent="0.25">
      <c r="A131" s="76">
        <v>6</v>
      </c>
      <c r="B131" s="266" t="s">
        <v>403</v>
      </c>
      <c r="C131" s="156" t="s">
        <v>404</v>
      </c>
      <c r="D131" s="67">
        <v>18</v>
      </c>
      <c r="E131" s="82">
        <v>17.899999999999999</v>
      </c>
      <c r="F131" s="67">
        <v>17.100000000000001</v>
      </c>
      <c r="G131" s="82">
        <f>E131/F131</f>
        <v>1.0467836257309939</v>
      </c>
      <c r="H131" s="267">
        <v>1</v>
      </c>
      <c r="I131" s="53"/>
    </row>
    <row r="132" spans="1:10" ht="48" customHeight="1" x14ac:dyDescent="0.3">
      <c r="A132" s="76">
        <v>7</v>
      </c>
      <c r="B132" s="266" t="s">
        <v>405</v>
      </c>
      <c r="C132" s="156" t="s">
        <v>394</v>
      </c>
      <c r="D132" s="63">
        <v>59.5</v>
      </c>
      <c r="E132" s="82">
        <v>59.6</v>
      </c>
      <c r="F132" s="63">
        <v>45.3</v>
      </c>
      <c r="G132" s="270">
        <f>F132/E132</f>
        <v>0.76006711409395966</v>
      </c>
      <c r="H132" s="268">
        <v>0.76</v>
      </c>
      <c r="I132" s="271" t="s">
        <v>553</v>
      </c>
      <c r="J132" s="51"/>
    </row>
    <row r="133" spans="1:10" ht="48" customHeight="1" x14ac:dyDescent="0.25">
      <c r="A133" s="76">
        <v>8</v>
      </c>
      <c r="B133" s="266" t="s">
        <v>406</v>
      </c>
      <c r="C133" s="113" t="s">
        <v>394</v>
      </c>
      <c r="D133" s="63">
        <v>74.400000000000006</v>
      </c>
      <c r="E133" s="67">
        <v>74.5</v>
      </c>
      <c r="F133" s="63">
        <v>66.599999999999994</v>
      </c>
      <c r="G133" s="272">
        <f>F133/E133</f>
        <v>0.89395973154362407</v>
      </c>
      <c r="H133" s="268">
        <v>0.89400000000000002</v>
      </c>
      <c r="I133" s="271" t="s">
        <v>553</v>
      </c>
    </row>
    <row r="134" spans="1:10" ht="27" customHeight="1" x14ac:dyDescent="0.25">
      <c r="A134" s="76">
        <v>10</v>
      </c>
      <c r="B134" s="273" t="s">
        <v>342</v>
      </c>
      <c r="C134" s="149" t="s">
        <v>213</v>
      </c>
      <c r="D134" s="63">
        <v>24.6</v>
      </c>
      <c r="E134" s="63">
        <v>24.6</v>
      </c>
      <c r="F134" s="63">
        <v>24.6</v>
      </c>
      <c r="G134" s="109">
        <f>E134/F134</f>
        <v>1</v>
      </c>
      <c r="H134" s="267">
        <v>1</v>
      </c>
      <c r="I134" s="91"/>
    </row>
    <row r="135" spans="1:10" ht="36.6" customHeight="1" x14ac:dyDescent="0.25">
      <c r="A135" s="274">
        <v>11</v>
      </c>
      <c r="B135" s="275" t="s">
        <v>343</v>
      </c>
      <c r="C135" s="276" t="s">
        <v>213</v>
      </c>
      <c r="D135" s="129"/>
      <c r="E135" s="130"/>
      <c r="F135" s="130"/>
      <c r="G135" s="277"/>
      <c r="H135" s="278"/>
      <c r="I135" s="122"/>
    </row>
    <row r="136" spans="1:10" ht="2.4" customHeight="1" x14ac:dyDescent="0.25">
      <c r="A136" s="125"/>
      <c r="B136" s="124"/>
      <c r="C136" s="120"/>
      <c r="D136" s="126"/>
      <c r="E136" s="128"/>
      <c r="F136" s="128"/>
      <c r="G136" s="128"/>
      <c r="H136" s="127"/>
      <c r="I136" s="123"/>
    </row>
    <row r="137" spans="1:10" ht="23.4" customHeight="1" x14ac:dyDescent="0.25">
      <c r="A137" s="125"/>
      <c r="B137" s="111" t="s">
        <v>275</v>
      </c>
      <c r="C137" s="120"/>
      <c r="D137" s="63">
        <v>38.6</v>
      </c>
      <c r="E137" s="67">
        <v>38.6</v>
      </c>
      <c r="F137" s="63">
        <v>38.6</v>
      </c>
      <c r="G137" s="109">
        <f>E137/F137</f>
        <v>1</v>
      </c>
      <c r="H137" s="267">
        <v>1</v>
      </c>
      <c r="I137" s="200"/>
    </row>
    <row r="138" spans="1:10" ht="17.399999999999999" customHeight="1" x14ac:dyDescent="0.25">
      <c r="A138" s="126"/>
      <c r="B138" s="115" t="s">
        <v>276</v>
      </c>
      <c r="C138" s="121"/>
      <c r="D138" s="63">
        <v>15.6</v>
      </c>
      <c r="E138" s="67">
        <v>15.6</v>
      </c>
      <c r="F138" s="63">
        <v>15.4</v>
      </c>
      <c r="G138" s="109">
        <f>E138/F138</f>
        <v>1.0129870129870129</v>
      </c>
      <c r="H138" s="267">
        <v>1</v>
      </c>
      <c r="I138" s="91"/>
    </row>
    <row r="139" spans="1:10" ht="57" customHeight="1" x14ac:dyDescent="0.25">
      <c r="A139" s="76">
        <v>12</v>
      </c>
      <c r="B139" s="273" t="s">
        <v>277</v>
      </c>
      <c r="C139" s="244" t="s">
        <v>213</v>
      </c>
      <c r="D139" s="63">
        <v>42.9</v>
      </c>
      <c r="E139" s="63">
        <v>50</v>
      </c>
      <c r="F139" s="63">
        <v>42.9</v>
      </c>
      <c r="G139" s="109">
        <f>F139/E139</f>
        <v>0.85799999999999998</v>
      </c>
      <c r="H139" s="279">
        <v>0.85799999999999998</v>
      </c>
      <c r="I139" s="280" t="s">
        <v>554</v>
      </c>
    </row>
    <row r="140" spans="1:10" ht="37.799999999999997" customHeight="1" x14ac:dyDescent="0.25">
      <c r="A140" s="76">
        <v>13</v>
      </c>
      <c r="B140" s="273" t="s">
        <v>274</v>
      </c>
      <c r="C140" s="149" t="s">
        <v>213</v>
      </c>
      <c r="D140" s="63">
        <v>52.5</v>
      </c>
      <c r="E140" s="63">
        <v>53</v>
      </c>
      <c r="F140" s="63">
        <v>53</v>
      </c>
      <c r="G140" s="109">
        <f>F140/E140</f>
        <v>1</v>
      </c>
      <c r="H140" s="267">
        <v>1</v>
      </c>
      <c r="I140" s="91"/>
    </row>
    <row r="141" spans="1:10" ht="31.8" customHeight="1" x14ac:dyDescent="0.25">
      <c r="A141" s="64">
        <v>14</v>
      </c>
      <c r="B141" s="273" t="s">
        <v>344</v>
      </c>
      <c r="C141" s="149" t="s">
        <v>213</v>
      </c>
      <c r="D141" s="63">
        <v>56.4</v>
      </c>
      <c r="E141" s="150">
        <v>56.4</v>
      </c>
      <c r="F141" s="63">
        <v>56.4</v>
      </c>
      <c r="G141" s="109">
        <f>F141/E141</f>
        <v>1</v>
      </c>
      <c r="H141" s="281">
        <v>1</v>
      </c>
      <c r="I141" s="91"/>
    </row>
    <row r="142" spans="1:10" ht="1.2" hidden="1" customHeight="1" x14ac:dyDescent="0.25">
      <c r="A142" s="64">
        <v>15</v>
      </c>
      <c r="B142" s="282" t="s">
        <v>505</v>
      </c>
      <c r="C142" s="149" t="s">
        <v>213</v>
      </c>
      <c r="D142" s="67">
        <v>0</v>
      </c>
      <c r="E142" s="150">
        <v>0</v>
      </c>
      <c r="F142" s="90">
        <v>0</v>
      </c>
      <c r="G142" s="283"/>
      <c r="H142" s="284"/>
      <c r="I142" s="91"/>
    </row>
    <row r="143" spans="1:10" ht="45.6" customHeight="1" x14ac:dyDescent="0.25">
      <c r="A143" s="64">
        <v>17</v>
      </c>
      <c r="B143" s="285" t="s">
        <v>326</v>
      </c>
      <c r="C143" s="149" t="s">
        <v>213</v>
      </c>
      <c r="D143" s="63">
        <v>30.6</v>
      </c>
      <c r="E143" s="149">
        <v>30.7</v>
      </c>
      <c r="F143" s="63">
        <v>30.7</v>
      </c>
      <c r="G143" s="109">
        <f>F143/E143</f>
        <v>1</v>
      </c>
      <c r="H143" s="199">
        <v>1</v>
      </c>
      <c r="I143" s="92"/>
    </row>
    <row r="144" spans="1:10" ht="60" customHeight="1" x14ac:dyDescent="0.25">
      <c r="A144" s="64">
        <v>18</v>
      </c>
      <c r="B144" s="286" t="s">
        <v>569</v>
      </c>
      <c r="C144" s="149" t="s">
        <v>213</v>
      </c>
      <c r="D144" s="63">
        <v>6.5</v>
      </c>
      <c r="E144" s="150">
        <v>6.5</v>
      </c>
      <c r="F144" s="63">
        <v>6.5</v>
      </c>
      <c r="G144" s="109">
        <f>F144/E144</f>
        <v>1</v>
      </c>
      <c r="H144" s="199">
        <v>1</v>
      </c>
      <c r="I144" s="92"/>
    </row>
    <row r="145" spans="1:11" ht="28.8" customHeight="1" x14ac:dyDescent="0.25">
      <c r="A145" s="64">
        <v>19</v>
      </c>
      <c r="B145" s="286" t="s">
        <v>325</v>
      </c>
      <c r="C145" s="149" t="s">
        <v>213</v>
      </c>
      <c r="D145" s="63">
        <v>99.7</v>
      </c>
      <c r="E145" s="150">
        <v>95.2</v>
      </c>
      <c r="F145" s="63">
        <v>104</v>
      </c>
      <c r="G145" s="109">
        <f>F145/E145</f>
        <v>1.0924369747899159</v>
      </c>
      <c r="H145" s="199">
        <v>1</v>
      </c>
      <c r="I145" s="91"/>
    </row>
    <row r="146" spans="1:11" ht="36.6" customHeight="1" x14ac:dyDescent="0.25">
      <c r="A146" s="64">
        <v>20</v>
      </c>
      <c r="B146" s="286" t="s">
        <v>278</v>
      </c>
      <c r="C146" s="149" t="s">
        <v>213</v>
      </c>
      <c r="D146" s="82">
        <v>6</v>
      </c>
      <c r="E146" s="150">
        <v>6</v>
      </c>
      <c r="F146" s="82">
        <v>6</v>
      </c>
      <c r="G146" s="151">
        <f>E146/F146</f>
        <v>1</v>
      </c>
      <c r="H146" s="199">
        <v>1</v>
      </c>
      <c r="I146" s="200"/>
    </row>
    <row r="147" spans="1:11" ht="40.200000000000003" customHeight="1" x14ac:dyDescent="0.25">
      <c r="A147" s="64">
        <v>21</v>
      </c>
      <c r="B147" s="285" t="s">
        <v>279</v>
      </c>
      <c r="C147" s="149" t="s">
        <v>213</v>
      </c>
      <c r="D147" s="63">
        <v>0</v>
      </c>
      <c r="E147" s="287">
        <v>0</v>
      </c>
      <c r="F147" s="63">
        <v>0</v>
      </c>
      <c r="G147" s="288">
        <v>1</v>
      </c>
      <c r="H147" s="289">
        <v>1</v>
      </c>
      <c r="I147" s="92"/>
    </row>
    <row r="148" spans="1:11" ht="25.2" customHeight="1" x14ac:dyDescent="0.25">
      <c r="A148" s="148">
        <v>23</v>
      </c>
      <c r="B148" s="290" t="s">
        <v>407</v>
      </c>
      <c r="C148" s="291" t="s">
        <v>408</v>
      </c>
      <c r="D148" s="63">
        <v>0</v>
      </c>
      <c r="E148" s="210">
        <v>1</v>
      </c>
      <c r="F148" s="63">
        <v>1</v>
      </c>
      <c r="G148" s="151">
        <v>1</v>
      </c>
      <c r="H148" s="289">
        <v>1</v>
      </c>
      <c r="I148" s="92"/>
    </row>
    <row r="149" spans="1:11" ht="27" customHeight="1" x14ac:dyDescent="0.25">
      <c r="A149" s="292">
        <v>24</v>
      </c>
      <c r="B149" s="293" t="s">
        <v>280</v>
      </c>
      <c r="C149" s="107" t="s">
        <v>408</v>
      </c>
      <c r="D149" s="107">
        <v>8</v>
      </c>
      <c r="E149" s="107">
        <v>5</v>
      </c>
      <c r="F149" s="108">
        <v>3</v>
      </c>
      <c r="G149" s="151">
        <v>1.667</v>
      </c>
      <c r="H149" s="289">
        <v>1</v>
      </c>
      <c r="I149" s="92"/>
    </row>
    <row r="150" spans="1:11" s="39" customFormat="1" ht="29.4" customHeight="1" x14ac:dyDescent="0.25">
      <c r="A150" s="294">
        <v>25</v>
      </c>
      <c r="B150" s="285" t="s">
        <v>346</v>
      </c>
      <c r="C150" s="149"/>
      <c r="D150" s="63"/>
      <c r="E150" s="295"/>
      <c r="F150" s="88"/>
      <c r="G150" s="224"/>
      <c r="H150" s="296"/>
      <c r="I150" s="92"/>
    </row>
    <row r="151" spans="1:11" ht="37.200000000000003" hidden="1" customHeight="1" x14ac:dyDescent="0.25">
      <c r="A151" s="297"/>
      <c r="B151" s="285" t="s">
        <v>345</v>
      </c>
      <c r="C151" s="149" t="s">
        <v>230</v>
      </c>
      <c r="D151" s="63"/>
      <c r="E151" s="298"/>
      <c r="F151" s="88"/>
      <c r="G151" s="224"/>
      <c r="H151" s="296"/>
      <c r="I151" s="200"/>
    </row>
    <row r="152" spans="1:11" ht="37.200000000000003" hidden="1" customHeight="1" x14ac:dyDescent="0.25">
      <c r="A152" s="297"/>
      <c r="B152" s="285" t="s">
        <v>347</v>
      </c>
      <c r="C152" s="149" t="s">
        <v>216</v>
      </c>
      <c r="D152" s="63"/>
      <c r="E152" s="299"/>
      <c r="F152" s="88"/>
      <c r="G152" s="224"/>
      <c r="H152" s="296"/>
      <c r="I152" s="200"/>
    </row>
    <row r="153" spans="1:11" ht="36.6" customHeight="1" x14ac:dyDescent="0.25">
      <c r="A153" s="300"/>
      <c r="B153" s="285" t="s">
        <v>506</v>
      </c>
      <c r="C153" s="149" t="s">
        <v>216</v>
      </c>
      <c r="D153" s="63" t="s">
        <v>333</v>
      </c>
      <c r="E153" s="299">
        <v>1</v>
      </c>
      <c r="F153" s="63">
        <v>0</v>
      </c>
      <c r="G153" s="301">
        <v>0</v>
      </c>
      <c r="H153" s="199">
        <v>0</v>
      </c>
      <c r="I153" s="74" t="s">
        <v>573</v>
      </c>
    </row>
    <row r="154" spans="1:11" ht="31.95" customHeight="1" x14ac:dyDescent="0.25">
      <c r="A154" s="302">
        <v>26</v>
      </c>
      <c r="B154" s="285" t="s">
        <v>348</v>
      </c>
      <c r="C154" s="149" t="s">
        <v>209</v>
      </c>
      <c r="D154" s="63">
        <v>0</v>
      </c>
      <c r="E154" s="299">
        <v>0</v>
      </c>
      <c r="F154" s="63">
        <v>0</v>
      </c>
      <c r="G154" s="301">
        <v>1</v>
      </c>
      <c r="H154" s="303">
        <v>1</v>
      </c>
      <c r="I154" s="91"/>
    </row>
    <row r="155" spans="1:11" ht="25.2" customHeight="1" x14ac:dyDescent="0.25">
      <c r="A155" s="302">
        <v>27</v>
      </c>
      <c r="B155" s="285" t="s">
        <v>349</v>
      </c>
      <c r="C155" s="149" t="s">
        <v>213</v>
      </c>
      <c r="D155" s="63">
        <v>40</v>
      </c>
      <c r="E155" s="298">
        <v>20</v>
      </c>
      <c r="F155" s="63">
        <v>20</v>
      </c>
      <c r="G155" s="301">
        <f t="shared" ref="G155" si="11">E155/F155</f>
        <v>1</v>
      </c>
      <c r="H155" s="303">
        <v>1</v>
      </c>
      <c r="I155" s="91"/>
    </row>
    <row r="156" spans="1:11" ht="61.2" customHeight="1" x14ac:dyDescent="0.25">
      <c r="A156" s="148">
        <v>29</v>
      </c>
      <c r="B156" s="285" t="s">
        <v>350</v>
      </c>
      <c r="C156" s="149" t="s">
        <v>304</v>
      </c>
      <c r="D156" s="63">
        <v>88</v>
      </c>
      <c r="E156" s="149">
        <v>284</v>
      </c>
      <c r="F156" s="63">
        <v>271</v>
      </c>
      <c r="G156" s="151">
        <f>F156/E156</f>
        <v>0.95422535211267601</v>
      </c>
      <c r="H156" s="304">
        <v>0.95399999999999996</v>
      </c>
      <c r="I156" s="280" t="s">
        <v>555</v>
      </c>
      <c r="J156" s="27"/>
      <c r="K156" s="27"/>
    </row>
    <row r="157" spans="1:11" ht="31.2" customHeight="1" x14ac:dyDescent="0.3">
      <c r="A157" s="305"/>
      <c r="B157" s="306" t="s">
        <v>409</v>
      </c>
      <c r="C157" s="307"/>
      <c r="D157" s="307"/>
      <c r="E157" s="307"/>
      <c r="F157" s="307"/>
      <c r="G157" s="307"/>
      <c r="H157" s="308"/>
      <c r="I157" s="53"/>
    </row>
    <row r="158" spans="1:11" ht="50.4" customHeight="1" x14ac:dyDescent="0.25">
      <c r="A158" s="309">
        <v>32</v>
      </c>
      <c r="B158" s="273" t="s">
        <v>351</v>
      </c>
      <c r="C158" s="149" t="s">
        <v>213</v>
      </c>
      <c r="D158" s="63">
        <v>84.67</v>
      </c>
      <c r="E158" s="310">
        <v>84.6</v>
      </c>
      <c r="F158" s="63">
        <v>82.96</v>
      </c>
      <c r="G158" s="311">
        <f>F158/E158</f>
        <v>0.98061465721040186</v>
      </c>
      <c r="H158" s="311">
        <v>0.98099999999999998</v>
      </c>
      <c r="I158" s="74" t="s">
        <v>556</v>
      </c>
    </row>
    <row r="159" spans="1:11" ht="33" hidden="1" customHeight="1" x14ac:dyDescent="0.25">
      <c r="A159" s="312" t="s">
        <v>168</v>
      </c>
      <c r="B159" s="313" t="s">
        <v>188</v>
      </c>
      <c r="C159" s="314"/>
      <c r="D159" s="63"/>
      <c r="E159" s="315"/>
      <c r="F159" s="88"/>
      <c r="G159" s="311" t="e">
        <f t="shared" ref="G159:G181" si="12">F159/E159</f>
        <v>#DIV/0!</v>
      </c>
      <c r="H159" s="316"/>
      <c r="I159" s="53"/>
    </row>
    <row r="160" spans="1:11" hidden="1" x14ac:dyDescent="0.25">
      <c r="A160" s="44"/>
      <c r="B160" s="144" t="s">
        <v>169</v>
      </c>
      <c r="C160" s="115"/>
      <c r="D160" s="63"/>
      <c r="E160" s="317"/>
      <c r="F160" s="88"/>
      <c r="G160" s="311" t="e">
        <f t="shared" si="12"/>
        <v>#DIV/0!</v>
      </c>
      <c r="H160" s="318"/>
      <c r="I160" s="53"/>
    </row>
    <row r="161" spans="1:9" hidden="1" x14ac:dyDescent="0.25">
      <c r="A161" s="44"/>
      <c r="B161" s="144" t="s">
        <v>170</v>
      </c>
      <c r="C161" s="115"/>
      <c r="D161" s="63"/>
      <c r="E161" s="317"/>
      <c r="F161" s="88"/>
      <c r="G161" s="311" t="e">
        <f t="shared" si="12"/>
        <v>#DIV/0!</v>
      </c>
      <c r="H161" s="318"/>
      <c r="I161" s="53"/>
    </row>
    <row r="162" spans="1:9" hidden="1" x14ac:dyDescent="0.25">
      <c r="A162" s="44" t="s">
        <v>171</v>
      </c>
      <c r="B162" s="144" t="s">
        <v>172</v>
      </c>
      <c r="C162" s="115"/>
      <c r="D162" s="63"/>
      <c r="E162" s="317"/>
      <c r="F162" s="88"/>
      <c r="G162" s="311" t="e">
        <f t="shared" si="12"/>
        <v>#DIV/0!</v>
      </c>
      <c r="H162" s="318"/>
      <c r="I162" s="53"/>
    </row>
    <row r="163" spans="1:9" hidden="1" x14ac:dyDescent="0.25">
      <c r="A163" s="44"/>
      <c r="B163" s="144" t="s">
        <v>173</v>
      </c>
      <c r="C163" s="115"/>
      <c r="D163" s="63"/>
      <c r="E163" s="317"/>
      <c r="F163" s="88"/>
      <c r="G163" s="311" t="e">
        <f t="shared" si="12"/>
        <v>#DIV/0!</v>
      </c>
      <c r="H163" s="318"/>
      <c r="I163" s="53"/>
    </row>
    <row r="164" spans="1:9" hidden="1" x14ac:dyDescent="0.25">
      <c r="A164" s="44"/>
      <c r="B164" s="144" t="s">
        <v>174</v>
      </c>
      <c r="C164" s="115"/>
      <c r="D164" s="63"/>
      <c r="E164" s="317"/>
      <c r="F164" s="88"/>
      <c r="G164" s="311" t="e">
        <f t="shared" si="12"/>
        <v>#DIV/0!</v>
      </c>
      <c r="H164" s="318"/>
      <c r="I164" s="53"/>
    </row>
    <row r="165" spans="1:9" hidden="1" x14ac:dyDescent="0.25">
      <c r="A165" s="44"/>
      <c r="B165" s="144" t="s">
        <v>175</v>
      </c>
      <c r="C165" s="115"/>
      <c r="D165" s="63"/>
      <c r="E165" s="317"/>
      <c r="F165" s="88"/>
      <c r="G165" s="311" t="e">
        <f t="shared" si="12"/>
        <v>#DIV/0!</v>
      </c>
      <c r="H165" s="318"/>
      <c r="I165" s="53"/>
    </row>
    <row r="166" spans="1:9" ht="31.5" hidden="1" customHeight="1" x14ac:dyDescent="0.25">
      <c r="A166" s="44"/>
      <c r="B166" s="144" t="s">
        <v>176</v>
      </c>
      <c r="C166" s="115"/>
      <c r="D166" s="63"/>
      <c r="E166" s="317"/>
      <c r="F166" s="88"/>
      <c r="G166" s="311" t="e">
        <f t="shared" si="12"/>
        <v>#DIV/0!</v>
      </c>
      <c r="H166" s="318"/>
      <c r="I166" s="53"/>
    </row>
    <row r="167" spans="1:9" hidden="1" x14ac:dyDescent="0.25">
      <c r="A167" s="44"/>
      <c r="B167" s="144" t="s">
        <v>177</v>
      </c>
      <c r="C167" s="115"/>
      <c r="D167" s="63"/>
      <c r="E167" s="317"/>
      <c r="F167" s="88"/>
      <c r="G167" s="311" t="e">
        <f t="shared" si="12"/>
        <v>#DIV/0!</v>
      </c>
      <c r="H167" s="318"/>
      <c r="I167" s="53"/>
    </row>
    <row r="168" spans="1:9" hidden="1" x14ac:dyDescent="0.25">
      <c r="A168" s="44" t="s">
        <v>178</v>
      </c>
      <c r="B168" s="144" t="s">
        <v>138</v>
      </c>
      <c r="C168" s="115"/>
      <c r="D168" s="63"/>
      <c r="E168" s="317"/>
      <c r="F168" s="88"/>
      <c r="G168" s="311" t="e">
        <f t="shared" si="12"/>
        <v>#DIV/0!</v>
      </c>
      <c r="H168" s="318"/>
      <c r="I168" s="53"/>
    </row>
    <row r="169" spans="1:9" hidden="1" x14ac:dyDescent="0.25">
      <c r="A169" s="44"/>
      <c r="B169" s="144" t="s">
        <v>195</v>
      </c>
      <c r="C169" s="115"/>
      <c r="D169" s="63"/>
      <c r="E169" s="317"/>
      <c r="F169" s="88"/>
      <c r="G169" s="311" t="e">
        <f t="shared" si="12"/>
        <v>#DIV/0!</v>
      </c>
      <c r="H169" s="318"/>
      <c r="I169" s="53"/>
    </row>
    <row r="170" spans="1:9" hidden="1" x14ac:dyDescent="0.25">
      <c r="A170" s="44"/>
      <c r="B170" s="144" t="s">
        <v>196</v>
      </c>
      <c r="C170" s="115"/>
      <c r="D170" s="63"/>
      <c r="E170" s="317"/>
      <c r="F170" s="88"/>
      <c r="G170" s="311" t="e">
        <f t="shared" si="12"/>
        <v>#DIV/0!</v>
      </c>
      <c r="H170" s="318"/>
      <c r="I170" s="53"/>
    </row>
    <row r="171" spans="1:9" hidden="1" x14ac:dyDescent="0.25">
      <c r="A171" s="44"/>
      <c r="B171" s="144" t="s">
        <v>197</v>
      </c>
      <c r="C171" s="115"/>
      <c r="D171" s="63"/>
      <c r="E171" s="317"/>
      <c r="F171" s="88"/>
      <c r="G171" s="311" t="e">
        <f t="shared" si="12"/>
        <v>#DIV/0!</v>
      </c>
      <c r="H171" s="318"/>
      <c r="I171" s="53"/>
    </row>
    <row r="172" spans="1:9" hidden="1" x14ac:dyDescent="0.25">
      <c r="A172" s="44"/>
      <c r="B172" s="144" t="s">
        <v>198</v>
      </c>
      <c r="C172" s="115"/>
      <c r="D172" s="63"/>
      <c r="E172" s="317"/>
      <c r="F172" s="88"/>
      <c r="G172" s="311" t="e">
        <f t="shared" si="12"/>
        <v>#DIV/0!</v>
      </c>
      <c r="H172" s="318"/>
      <c r="I172" s="53"/>
    </row>
    <row r="173" spans="1:9" hidden="1" x14ac:dyDescent="0.25">
      <c r="A173" s="44" t="s">
        <v>180</v>
      </c>
      <c r="B173" s="144" t="s">
        <v>179</v>
      </c>
      <c r="C173" s="115"/>
      <c r="D173" s="63"/>
      <c r="E173" s="317"/>
      <c r="F173" s="88"/>
      <c r="G173" s="311" t="e">
        <f t="shared" si="12"/>
        <v>#DIV/0!</v>
      </c>
      <c r="H173" s="318"/>
      <c r="I173" s="53"/>
    </row>
    <row r="174" spans="1:9" ht="29.25" hidden="1" customHeight="1" x14ac:dyDescent="0.25">
      <c r="A174" s="44" t="s">
        <v>181</v>
      </c>
      <c r="B174" s="144" t="s">
        <v>187</v>
      </c>
      <c r="C174" s="115"/>
      <c r="D174" s="63"/>
      <c r="E174" s="317"/>
      <c r="F174" s="88"/>
      <c r="G174" s="311" t="e">
        <f t="shared" si="12"/>
        <v>#DIV/0!</v>
      </c>
      <c r="H174" s="318"/>
      <c r="I174" s="53"/>
    </row>
    <row r="175" spans="1:9" ht="20.25" hidden="1" customHeight="1" x14ac:dyDescent="0.25">
      <c r="A175" s="44"/>
      <c r="B175" s="144" t="s">
        <v>182</v>
      </c>
      <c r="C175" s="115"/>
      <c r="D175" s="63"/>
      <c r="E175" s="317"/>
      <c r="F175" s="88"/>
      <c r="G175" s="311" t="e">
        <f t="shared" si="12"/>
        <v>#DIV/0!</v>
      </c>
      <c r="H175" s="318"/>
      <c r="I175" s="53"/>
    </row>
    <row r="176" spans="1:9" hidden="1" x14ac:dyDescent="0.25">
      <c r="A176" s="44"/>
      <c r="B176" s="144" t="s">
        <v>183</v>
      </c>
      <c r="C176" s="115"/>
      <c r="D176" s="63"/>
      <c r="E176" s="317"/>
      <c r="F176" s="88"/>
      <c r="G176" s="311" t="e">
        <f t="shared" si="12"/>
        <v>#DIV/0!</v>
      </c>
      <c r="H176" s="318"/>
      <c r="I176" s="53"/>
    </row>
    <row r="177" spans="1:11" hidden="1" x14ac:dyDescent="0.25">
      <c r="A177" s="44"/>
      <c r="B177" s="144" t="s">
        <v>204</v>
      </c>
      <c r="C177" s="115"/>
      <c r="D177" s="63"/>
      <c r="E177" s="317"/>
      <c r="F177" s="88"/>
      <c r="G177" s="311" t="e">
        <f t="shared" si="12"/>
        <v>#DIV/0!</v>
      </c>
      <c r="H177" s="318"/>
      <c r="I177" s="53"/>
    </row>
    <row r="178" spans="1:11" hidden="1" x14ac:dyDescent="0.25">
      <c r="A178" s="44"/>
      <c r="B178" s="144" t="s">
        <v>184</v>
      </c>
      <c r="C178" s="115"/>
      <c r="D178" s="63"/>
      <c r="E178" s="317"/>
      <c r="F178" s="88"/>
      <c r="G178" s="311" t="e">
        <f t="shared" si="12"/>
        <v>#DIV/0!</v>
      </c>
      <c r="H178" s="318"/>
      <c r="I178" s="53"/>
    </row>
    <row r="179" spans="1:11" hidden="1" x14ac:dyDescent="0.25">
      <c r="A179" s="44"/>
      <c r="B179" s="144" t="s">
        <v>185</v>
      </c>
      <c r="C179" s="115"/>
      <c r="D179" s="63"/>
      <c r="E179" s="317"/>
      <c r="F179" s="88"/>
      <c r="G179" s="311" t="e">
        <f t="shared" si="12"/>
        <v>#DIV/0!</v>
      </c>
      <c r="H179" s="318"/>
      <c r="I179" s="53"/>
    </row>
    <row r="180" spans="1:11" ht="13.5" hidden="1" customHeight="1" x14ac:dyDescent="0.25">
      <c r="A180" s="44" t="s">
        <v>186</v>
      </c>
      <c r="B180" s="144" t="s">
        <v>139</v>
      </c>
      <c r="C180" s="115"/>
      <c r="D180" s="63"/>
      <c r="E180" s="317"/>
      <c r="F180" s="88"/>
      <c r="G180" s="311" t="e">
        <f t="shared" si="12"/>
        <v>#DIV/0!</v>
      </c>
      <c r="H180" s="318"/>
      <c r="I180" s="53"/>
    </row>
    <row r="181" spans="1:11" ht="55.8" customHeight="1" x14ac:dyDescent="0.25">
      <c r="A181" s="63">
        <v>33</v>
      </c>
      <c r="B181" s="319" t="s">
        <v>352</v>
      </c>
      <c r="C181" s="149" t="s">
        <v>213</v>
      </c>
      <c r="D181" s="63">
        <v>60</v>
      </c>
      <c r="E181" s="171">
        <v>100</v>
      </c>
      <c r="F181" s="63">
        <v>98.6</v>
      </c>
      <c r="G181" s="311">
        <f t="shared" si="12"/>
        <v>0.98599999999999999</v>
      </c>
      <c r="H181" s="311">
        <v>0.98599999999999999</v>
      </c>
      <c r="I181" s="280" t="s">
        <v>554</v>
      </c>
    </row>
    <row r="182" spans="1:11" ht="60.6" customHeight="1" x14ac:dyDescent="0.25">
      <c r="A182" s="63">
        <v>34</v>
      </c>
      <c r="B182" s="319" t="s">
        <v>574</v>
      </c>
      <c r="C182" s="149" t="s">
        <v>209</v>
      </c>
      <c r="D182" s="63">
        <v>0</v>
      </c>
      <c r="E182" s="320">
        <v>1</v>
      </c>
      <c r="F182" s="63">
        <v>0</v>
      </c>
      <c r="G182" s="311">
        <v>0</v>
      </c>
      <c r="H182" s="321">
        <v>0</v>
      </c>
      <c r="I182" s="280" t="s">
        <v>554</v>
      </c>
    </row>
    <row r="183" spans="1:11" ht="24" customHeight="1" x14ac:dyDescent="0.3">
      <c r="A183" s="322" t="s">
        <v>19</v>
      </c>
      <c r="B183" s="68" t="s">
        <v>444</v>
      </c>
      <c r="C183" s="323"/>
      <c r="D183" s="323"/>
      <c r="E183" s="324">
        <v>6</v>
      </c>
      <c r="F183" s="324">
        <v>5</v>
      </c>
      <c r="G183" s="325"/>
      <c r="H183" s="326">
        <f>(H184+H188+H189+H191+H192+H195)/6</f>
        <v>0.98716666666666664</v>
      </c>
      <c r="I183" s="327"/>
    </row>
    <row r="184" spans="1:11" s="26" customFormat="1" ht="23.4" customHeight="1" x14ac:dyDescent="0.25">
      <c r="A184" s="71">
        <v>1</v>
      </c>
      <c r="B184" s="113" t="s">
        <v>372</v>
      </c>
      <c r="C184" s="328" t="s">
        <v>228</v>
      </c>
      <c r="D184" s="77">
        <v>24782.9</v>
      </c>
      <c r="E184" s="222">
        <v>25334</v>
      </c>
      <c r="F184" s="64">
        <v>25344</v>
      </c>
      <c r="G184" s="151">
        <f>E184/F184</f>
        <v>0.99960542929292928</v>
      </c>
      <c r="H184" s="329">
        <v>1</v>
      </c>
      <c r="I184" s="160"/>
    </row>
    <row r="185" spans="1:11" s="26" customFormat="1" ht="13.95" hidden="1" customHeight="1" x14ac:dyDescent="0.25">
      <c r="A185" s="87"/>
      <c r="B185" s="330"/>
      <c r="C185" s="174"/>
      <c r="D185" s="64"/>
      <c r="E185" s="331"/>
      <c r="F185" s="71"/>
      <c r="G185" s="154" t="e">
        <f>#REF!/E185</f>
        <v>#REF!</v>
      </c>
      <c r="H185" s="332"/>
      <c r="I185" s="333"/>
    </row>
    <row r="186" spans="1:11" s="26" customFormat="1" ht="33.75" hidden="1" customHeight="1" x14ac:dyDescent="0.25">
      <c r="A186" s="87"/>
      <c r="B186" s="330"/>
      <c r="C186" s="174"/>
      <c r="D186" s="64"/>
      <c r="E186" s="331"/>
      <c r="F186" s="71"/>
      <c r="G186" s="154" t="e">
        <f>#REF!/E186</f>
        <v>#REF!</v>
      </c>
      <c r="H186" s="332"/>
      <c r="I186" s="333"/>
    </row>
    <row r="187" spans="1:11" s="26" customFormat="1" ht="9.6" hidden="1" customHeight="1" x14ac:dyDescent="0.25">
      <c r="A187" s="87"/>
      <c r="B187" s="330"/>
      <c r="C187" s="174"/>
      <c r="D187" s="64"/>
      <c r="E187" s="331"/>
      <c r="F187" s="71"/>
      <c r="G187" s="154" t="e">
        <f>#REF!/E187</f>
        <v>#REF!</v>
      </c>
      <c r="H187" s="332"/>
      <c r="I187" s="333"/>
    </row>
    <row r="188" spans="1:11" s="26" customFormat="1" ht="29.4" customHeight="1" x14ac:dyDescent="0.3">
      <c r="A188" s="71">
        <v>2</v>
      </c>
      <c r="B188" s="113" t="s">
        <v>353</v>
      </c>
      <c r="C188" s="174" t="s">
        <v>216</v>
      </c>
      <c r="D188" s="64">
        <v>13</v>
      </c>
      <c r="E188" s="334">
        <v>13</v>
      </c>
      <c r="F188" s="64">
        <v>12</v>
      </c>
      <c r="G188" s="151">
        <f>F188/E188</f>
        <v>0.92307692307692313</v>
      </c>
      <c r="H188" s="151">
        <v>0.92300000000000004</v>
      </c>
      <c r="I188" s="280" t="s">
        <v>575</v>
      </c>
      <c r="J188" s="49"/>
      <c r="K188" s="46"/>
    </row>
    <row r="189" spans="1:11" ht="37.799999999999997" customHeight="1" x14ac:dyDescent="0.3">
      <c r="A189" s="71">
        <v>3</v>
      </c>
      <c r="B189" s="113" t="s">
        <v>418</v>
      </c>
      <c r="C189" s="328" t="s">
        <v>228</v>
      </c>
      <c r="D189" s="63">
        <v>12117</v>
      </c>
      <c r="E189" s="171">
        <v>12117</v>
      </c>
      <c r="F189" s="63">
        <v>11250</v>
      </c>
      <c r="G189" s="311">
        <f>E189/F189</f>
        <v>1.0770666666666666</v>
      </c>
      <c r="H189" s="321">
        <v>1</v>
      </c>
      <c r="I189" s="57"/>
      <c r="J189" s="48"/>
    </row>
    <row r="190" spans="1:11" ht="34.200000000000003" customHeight="1" x14ac:dyDescent="0.25">
      <c r="A190" s="71">
        <v>4</v>
      </c>
      <c r="B190" s="113" t="s">
        <v>373</v>
      </c>
      <c r="C190" s="149" t="s">
        <v>229</v>
      </c>
      <c r="D190" s="63">
        <v>0.12</v>
      </c>
      <c r="E190" s="335">
        <v>0.12</v>
      </c>
      <c r="F190" s="63">
        <v>0.12</v>
      </c>
      <c r="G190" s="311">
        <f>F190/E190</f>
        <v>1</v>
      </c>
      <c r="H190" s="321">
        <v>1</v>
      </c>
      <c r="I190" s="53"/>
    </row>
    <row r="191" spans="1:11" x14ac:dyDescent="0.25">
      <c r="A191" s="71"/>
      <c r="B191" s="336" t="s">
        <v>225</v>
      </c>
      <c r="C191" s="149" t="s">
        <v>230</v>
      </c>
      <c r="D191" s="63">
        <v>96.49</v>
      </c>
      <c r="E191" s="337">
        <v>96.49</v>
      </c>
      <c r="F191" s="63">
        <v>96.49</v>
      </c>
      <c r="G191" s="311">
        <f t="shared" ref="G191:G195" si="13">F191/E191</f>
        <v>1</v>
      </c>
      <c r="H191" s="338">
        <v>1</v>
      </c>
      <c r="I191" s="53"/>
    </row>
    <row r="192" spans="1:11" x14ac:dyDescent="0.25">
      <c r="A192" s="101"/>
      <c r="B192" s="113" t="s">
        <v>226</v>
      </c>
      <c r="C192" s="149" t="s">
        <v>230</v>
      </c>
      <c r="D192" s="63">
        <v>23.91</v>
      </c>
      <c r="E192" s="337">
        <v>23.91</v>
      </c>
      <c r="F192" s="63">
        <v>23.91</v>
      </c>
      <c r="G192" s="311">
        <f t="shared" si="13"/>
        <v>1</v>
      </c>
      <c r="H192" s="338">
        <v>1</v>
      </c>
      <c r="I192" s="53"/>
    </row>
    <row r="193" spans="1:11" ht="43.95" hidden="1" customHeight="1" x14ac:dyDescent="0.25">
      <c r="A193" s="71">
        <v>5</v>
      </c>
      <c r="B193" s="254" t="s">
        <v>227</v>
      </c>
      <c r="C193" s="63" t="s">
        <v>209</v>
      </c>
      <c r="D193" s="339"/>
      <c r="E193" s="340" t="s">
        <v>333</v>
      </c>
      <c r="F193" s="341"/>
      <c r="G193" s="342" t="e">
        <f t="shared" si="13"/>
        <v>#VALUE!</v>
      </c>
      <c r="H193" s="343"/>
      <c r="I193" s="57"/>
    </row>
    <row r="194" spans="1:11" ht="17.399999999999999" hidden="1" customHeight="1" x14ac:dyDescent="0.25">
      <c r="A194" s="71">
        <v>6</v>
      </c>
      <c r="B194" s="254" t="s">
        <v>374</v>
      </c>
      <c r="C194" s="344" t="s">
        <v>209</v>
      </c>
      <c r="D194" s="339"/>
      <c r="E194" s="340" t="s">
        <v>333</v>
      </c>
      <c r="F194" s="341"/>
      <c r="G194" s="342" t="e">
        <f t="shared" si="13"/>
        <v>#VALUE!</v>
      </c>
      <c r="H194" s="318"/>
      <c r="I194" s="53"/>
    </row>
    <row r="195" spans="1:11" ht="30.6" customHeight="1" x14ac:dyDescent="0.3">
      <c r="A195" s="71">
        <v>7</v>
      </c>
      <c r="B195" s="113" t="s">
        <v>354</v>
      </c>
      <c r="C195" s="63" t="s">
        <v>209</v>
      </c>
      <c r="D195" s="63">
        <v>4609</v>
      </c>
      <c r="E195" s="320">
        <v>4619</v>
      </c>
      <c r="F195" s="63">
        <v>4623</v>
      </c>
      <c r="G195" s="311">
        <f t="shared" si="13"/>
        <v>1.0008659883091577</v>
      </c>
      <c r="H195" s="321">
        <v>1</v>
      </c>
      <c r="I195" s="57"/>
      <c r="J195" s="50"/>
      <c r="K195" s="47"/>
    </row>
    <row r="196" spans="1:11" ht="45.6" hidden="1" customHeight="1" x14ac:dyDescent="0.3">
      <c r="A196" s="71">
        <v>8</v>
      </c>
      <c r="B196" s="290" t="s">
        <v>507</v>
      </c>
      <c r="C196" s="63" t="s">
        <v>209</v>
      </c>
      <c r="D196" s="63"/>
      <c r="E196" s="320"/>
      <c r="F196" s="88"/>
      <c r="G196" s="342"/>
      <c r="H196" s="318"/>
      <c r="I196" s="57"/>
      <c r="J196" s="50"/>
      <c r="K196" s="47"/>
    </row>
    <row r="197" spans="1:11" s="2" customFormat="1" ht="34.200000000000003" customHeight="1" x14ac:dyDescent="0.3">
      <c r="A197" s="345" t="s">
        <v>23</v>
      </c>
      <c r="B197" s="68" t="s">
        <v>377</v>
      </c>
      <c r="C197" s="323"/>
      <c r="D197" s="323"/>
      <c r="E197" s="324">
        <v>20</v>
      </c>
      <c r="F197" s="346">
        <v>16</v>
      </c>
      <c r="G197" s="323"/>
      <c r="H197" s="97">
        <f>(H200+H201+H202+H203+H204+H207+H208+H209+H211+H212+H214+H215+H216+H217+H219+H220+H221+H223+H224+H225)/20</f>
        <v>0.87130000000000007</v>
      </c>
      <c r="I197" s="81"/>
    </row>
    <row r="198" spans="1:11" ht="20.399999999999999" customHeight="1" x14ac:dyDescent="0.3">
      <c r="A198" s="347"/>
      <c r="B198" s="115" t="s">
        <v>7</v>
      </c>
      <c r="C198" s="348"/>
      <c r="D198" s="218"/>
      <c r="E198" s="218"/>
      <c r="F198" s="349"/>
      <c r="G198" s="349"/>
      <c r="H198" s="350"/>
      <c r="I198" s="53"/>
    </row>
    <row r="199" spans="1:11" ht="36" customHeight="1" x14ac:dyDescent="0.25">
      <c r="A199" s="64"/>
      <c r="B199" s="351" t="s">
        <v>145</v>
      </c>
      <c r="C199" s="163"/>
      <c r="D199" s="163"/>
      <c r="E199" s="352">
        <v>5</v>
      </c>
      <c r="F199" s="352">
        <v>4</v>
      </c>
      <c r="G199" s="163"/>
      <c r="H199" s="241">
        <f>(H200+H201+H202+H203+H204)/5</f>
        <v>0.82020000000000004</v>
      </c>
      <c r="I199" s="53"/>
    </row>
    <row r="200" spans="1:11" ht="46.8" customHeight="1" x14ac:dyDescent="0.25">
      <c r="A200" s="64">
        <v>1</v>
      </c>
      <c r="B200" s="113" t="s">
        <v>545</v>
      </c>
      <c r="C200" s="149" t="s">
        <v>294</v>
      </c>
      <c r="D200" s="329">
        <v>69</v>
      </c>
      <c r="E200" s="334">
        <v>10</v>
      </c>
      <c r="F200" s="63">
        <v>99</v>
      </c>
      <c r="G200" s="151">
        <f>E200/F200</f>
        <v>0.10101010101010101</v>
      </c>
      <c r="H200" s="151">
        <v>0.10100000000000001</v>
      </c>
      <c r="I200" s="141" t="s">
        <v>546</v>
      </c>
    </row>
    <row r="201" spans="1:11" ht="50.4" customHeight="1" x14ac:dyDescent="0.25">
      <c r="A201" s="64">
        <v>2</v>
      </c>
      <c r="B201" s="113" t="s">
        <v>547</v>
      </c>
      <c r="C201" s="149" t="s">
        <v>217</v>
      </c>
      <c r="D201" s="329">
        <v>0</v>
      </c>
      <c r="E201" s="334">
        <v>1</v>
      </c>
      <c r="F201" s="63">
        <v>1</v>
      </c>
      <c r="G201" s="151">
        <f>E201/F201</f>
        <v>1</v>
      </c>
      <c r="H201" s="353">
        <v>1</v>
      </c>
      <c r="I201" s="53"/>
    </row>
    <row r="202" spans="1:11" ht="36.6" customHeight="1" x14ac:dyDescent="0.25">
      <c r="A202" s="64">
        <v>3</v>
      </c>
      <c r="B202" s="113" t="s">
        <v>292</v>
      </c>
      <c r="C202" s="65" t="s">
        <v>475</v>
      </c>
      <c r="D202" s="329">
        <v>0</v>
      </c>
      <c r="E202" s="222">
        <v>0.4</v>
      </c>
      <c r="F202" s="63">
        <v>0.1</v>
      </c>
      <c r="G202" s="151">
        <f>E202/F202</f>
        <v>4</v>
      </c>
      <c r="H202" s="353">
        <v>1</v>
      </c>
      <c r="I202" s="53"/>
    </row>
    <row r="203" spans="1:11" ht="42" customHeight="1" x14ac:dyDescent="0.25">
      <c r="A203" s="64">
        <v>4</v>
      </c>
      <c r="B203" s="113" t="s">
        <v>293</v>
      </c>
      <c r="C203" s="65" t="s">
        <v>476</v>
      </c>
      <c r="D203" s="166">
        <v>0</v>
      </c>
      <c r="E203" s="222">
        <v>0.1</v>
      </c>
      <c r="F203" s="63">
        <v>0.1</v>
      </c>
      <c r="G203" s="151">
        <f>E203/F203</f>
        <v>1</v>
      </c>
      <c r="H203" s="353">
        <v>1</v>
      </c>
      <c r="I203" s="53"/>
    </row>
    <row r="204" spans="1:11" ht="27.6" customHeight="1" x14ac:dyDescent="0.25">
      <c r="A204" s="64">
        <v>5</v>
      </c>
      <c r="B204" s="113" t="s">
        <v>305</v>
      </c>
      <c r="C204" s="65" t="s">
        <v>477</v>
      </c>
      <c r="D204" s="353">
        <v>0</v>
      </c>
      <c r="E204" s="222">
        <v>0.3</v>
      </c>
      <c r="F204" s="63">
        <v>0.1</v>
      </c>
      <c r="G204" s="151">
        <f>E204/F204</f>
        <v>2.9999999999999996</v>
      </c>
      <c r="H204" s="353">
        <v>1</v>
      </c>
      <c r="I204" s="53"/>
    </row>
    <row r="205" spans="1:11" ht="19.8" customHeight="1" x14ac:dyDescent="0.25">
      <c r="A205" s="71"/>
      <c r="B205" s="75" t="s">
        <v>303</v>
      </c>
      <c r="C205" s="157"/>
      <c r="D205" s="331"/>
      <c r="E205" s="354">
        <v>15</v>
      </c>
      <c r="F205" s="152">
        <v>12</v>
      </c>
      <c r="G205" s="169"/>
      <c r="H205" s="241">
        <f>(H207+H208+H209+H211+H212+H214+H215+H216+H217+H219+H220+H221+H223+H224+H225)/15</f>
        <v>0.88833333333333331</v>
      </c>
      <c r="I205" s="53"/>
    </row>
    <row r="206" spans="1:11" ht="18" customHeight="1" x14ac:dyDescent="0.25">
      <c r="A206" s="64"/>
      <c r="B206" s="355" t="s">
        <v>306</v>
      </c>
      <c r="C206" s="157"/>
      <c r="D206" s="331"/>
      <c r="E206" s="331"/>
      <c r="F206" s="169"/>
      <c r="G206" s="169"/>
      <c r="H206" s="356"/>
      <c r="I206" s="53"/>
    </row>
    <row r="207" spans="1:11" ht="33" customHeight="1" x14ac:dyDescent="0.25">
      <c r="A207" s="64">
        <v>6</v>
      </c>
      <c r="B207" s="113" t="s">
        <v>295</v>
      </c>
      <c r="C207" s="149" t="s">
        <v>289</v>
      </c>
      <c r="D207" s="329">
        <v>173</v>
      </c>
      <c r="E207" s="149">
        <v>140</v>
      </c>
      <c r="F207" s="63">
        <v>149</v>
      </c>
      <c r="G207" s="151">
        <f>E207/F207</f>
        <v>0.93959731543624159</v>
      </c>
      <c r="H207" s="151">
        <v>0.94</v>
      </c>
      <c r="I207" s="357" t="s">
        <v>551</v>
      </c>
    </row>
    <row r="208" spans="1:11" ht="27.6" customHeight="1" x14ac:dyDescent="0.25">
      <c r="A208" s="64">
        <v>7</v>
      </c>
      <c r="B208" s="113" t="s">
        <v>296</v>
      </c>
      <c r="C208" s="149" t="s">
        <v>289</v>
      </c>
      <c r="D208" s="329">
        <v>14</v>
      </c>
      <c r="E208" s="149">
        <v>14</v>
      </c>
      <c r="F208" s="63">
        <v>14</v>
      </c>
      <c r="G208" s="151">
        <f>E208/F208</f>
        <v>1</v>
      </c>
      <c r="H208" s="329">
        <v>1</v>
      </c>
      <c r="I208" s="358"/>
    </row>
    <row r="209" spans="1:9" ht="30.6" customHeight="1" x14ac:dyDescent="0.25">
      <c r="A209" s="64">
        <v>8</v>
      </c>
      <c r="B209" s="113" t="s">
        <v>297</v>
      </c>
      <c r="C209" s="149" t="s">
        <v>289</v>
      </c>
      <c r="D209" s="329">
        <v>40</v>
      </c>
      <c r="E209" s="149">
        <v>15</v>
      </c>
      <c r="F209" s="63">
        <v>39</v>
      </c>
      <c r="G209" s="151">
        <f>E209/F209</f>
        <v>0.38461538461538464</v>
      </c>
      <c r="H209" s="151">
        <v>0.38500000000000001</v>
      </c>
      <c r="I209" s="357" t="s">
        <v>551</v>
      </c>
    </row>
    <row r="210" spans="1:9" ht="27" customHeight="1" x14ac:dyDescent="0.25">
      <c r="A210" s="100"/>
      <c r="B210" s="359" t="s">
        <v>307</v>
      </c>
      <c r="C210" s="149"/>
      <c r="D210" s="149"/>
      <c r="E210" s="149"/>
      <c r="F210" s="166"/>
      <c r="G210" s="151"/>
      <c r="H210" s="164"/>
      <c r="I210" s="53"/>
    </row>
    <row r="211" spans="1:9" ht="34.200000000000003" customHeight="1" x14ac:dyDescent="0.25">
      <c r="A211" s="64">
        <v>9</v>
      </c>
      <c r="B211" s="113" t="s">
        <v>298</v>
      </c>
      <c r="C211" s="149" t="s">
        <v>289</v>
      </c>
      <c r="D211" s="329">
        <v>0</v>
      </c>
      <c r="E211" s="149">
        <v>0</v>
      </c>
      <c r="F211" s="63">
        <v>0</v>
      </c>
      <c r="G211" s="151">
        <v>1</v>
      </c>
      <c r="H211" s="329">
        <v>1</v>
      </c>
      <c r="I211" s="53"/>
    </row>
    <row r="212" spans="1:9" ht="43.8" customHeight="1" x14ac:dyDescent="0.25">
      <c r="A212" s="64">
        <v>10</v>
      </c>
      <c r="B212" s="113" t="s">
        <v>299</v>
      </c>
      <c r="C212" s="149" t="s">
        <v>289</v>
      </c>
      <c r="D212" s="329">
        <v>9</v>
      </c>
      <c r="E212" s="149">
        <v>9</v>
      </c>
      <c r="F212" s="63">
        <v>9</v>
      </c>
      <c r="G212" s="151">
        <f>F212/E212</f>
        <v>1</v>
      </c>
      <c r="H212" s="329">
        <v>1</v>
      </c>
      <c r="I212" s="53"/>
    </row>
    <row r="213" spans="1:9" ht="22.2" customHeight="1" x14ac:dyDescent="0.25">
      <c r="A213" s="100"/>
      <c r="B213" s="359" t="s">
        <v>308</v>
      </c>
      <c r="C213" s="360"/>
      <c r="D213" s="166"/>
      <c r="E213" s="157"/>
      <c r="F213" s="29"/>
      <c r="G213" s="154"/>
      <c r="H213" s="154"/>
      <c r="I213" s="53"/>
    </row>
    <row r="214" spans="1:9" ht="30.6" customHeight="1" x14ac:dyDescent="0.25">
      <c r="A214" s="64">
        <v>11</v>
      </c>
      <c r="B214" s="113" t="s">
        <v>300</v>
      </c>
      <c r="C214" s="149" t="s">
        <v>289</v>
      </c>
      <c r="D214" s="329">
        <v>0</v>
      </c>
      <c r="E214" s="149">
        <v>0</v>
      </c>
      <c r="F214" s="63">
        <v>0</v>
      </c>
      <c r="G214" s="151">
        <v>1</v>
      </c>
      <c r="H214" s="329">
        <v>1</v>
      </c>
      <c r="I214" s="53"/>
    </row>
    <row r="215" spans="1:9" ht="43.2" customHeight="1" x14ac:dyDescent="0.25">
      <c r="A215" s="63">
        <v>12</v>
      </c>
      <c r="B215" s="113" t="s">
        <v>301</v>
      </c>
      <c r="C215" s="149" t="s">
        <v>289</v>
      </c>
      <c r="D215" s="329">
        <v>5</v>
      </c>
      <c r="E215" s="149">
        <v>6</v>
      </c>
      <c r="F215" s="63">
        <v>6</v>
      </c>
      <c r="G215" s="151">
        <f>F215/E215</f>
        <v>1</v>
      </c>
      <c r="H215" s="329">
        <v>1</v>
      </c>
      <c r="I215" s="53"/>
    </row>
    <row r="216" spans="1:9" ht="51.6" customHeight="1" x14ac:dyDescent="0.25">
      <c r="A216" s="63"/>
      <c r="B216" s="361" t="s">
        <v>576</v>
      </c>
      <c r="C216" s="149" t="s">
        <v>273</v>
      </c>
      <c r="D216" s="149">
        <v>0</v>
      </c>
      <c r="E216" s="149">
        <v>0</v>
      </c>
      <c r="F216" s="329">
        <v>0</v>
      </c>
      <c r="G216" s="151">
        <v>1</v>
      </c>
      <c r="H216" s="329">
        <v>1</v>
      </c>
      <c r="I216" s="53"/>
    </row>
    <row r="217" spans="1:9" x14ac:dyDescent="0.25">
      <c r="A217" s="63"/>
      <c r="B217" s="266" t="s">
        <v>484</v>
      </c>
      <c r="C217" s="149" t="s">
        <v>273</v>
      </c>
      <c r="D217" s="149">
        <v>0</v>
      </c>
      <c r="E217" s="149">
        <v>1</v>
      </c>
      <c r="F217" s="329">
        <v>1</v>
      </c>
      <c r="G217" s="151">
        <v>1</v>
      </c>
      <c r="H217" s="329">
        <v>1</v>
      </c>
      <c r="I217" s="53"/>
    </row>
    <row r="218" spans="1:9" ht="27" customHeight="1" x14ac:dyDescent="0.25">
      <c r="A218" s="63"/>
      <c r="B218" s="359" t="s">
        <v>309</v>
      </c>
      <c r="C218" s="157"/>
      <c r="D218" s="149"/>
      <c r="E218" s="149"/>
      <c r="F218" s="332"/>
      <c r="G218" s="154"/>
      <c r="H218" s="154"/>
      <c r="I218" s="53"/>
    </row>
    <row r="219" spans="1:9" ht="63" customHeight="1" x14ac:dyDescent="0.25">
      <c r="A219" s="63"/>
      <c r="B219" s="113" t="s">
        <v>508</v>
      </c>
      <c r="C219" s="149" t="s">
        <v>209</v>
      </c>
      <c r="D219" s="149">
        <v>0</v>
      </c>
      <c r="E219" s="149">
        <v>1</v>
      </c>
      <c r="F219" s="338">
        <v>0</v>
      </c>
      <c r="G219" s="151">
        <v>0</v>
      </c>
      <c r="H219" s="329">
        <v>0</v>
      </c>
      <c r="I219" s="179" t="s">
        <v>550</v>
      </c>
    </row>
    <row r="220" spans="1:9" ht="34.200000000000003" customHeight="1" x14ac:dyDescent="0.25">
      <c r="A220" s="63"/>
      <c r="B220" s="113" t="s">
        <v>485</v>
      </c>
      <c r="C220" s="149" t="s">
        <v>289</v>
      </c>
      <c r="D220" s="329">
        <v>0</v>
      </c>
      <c r="E220" s="320">
        <v>1</v>
      </c>
      <c r="F220" s="329">
        <v>0</v>
      </c>
      <c r="G220" s="151">
        <v>1</v>
      </c>
      <c r="H220" s="329">
        <v>1</v>
      </c>
      <c r="I220" s="53"/>
    </row>
    <row r="221" spans="1:9" ht="35.4" customHeight="1" x14ac:dyDescent="0.25">
      <c r="A221" s="63"/>
      <c r="B221" s="113" t="s">
        <v>474</v>
      </c>
      <c r="C221" s="149" t="s">
        <v>213</v>
      </c>
      <c r="D221" s="166">
        <v>92</v>
      </c>
      <c r="E221" s="171">
        <v>92</v>
      </c>
      <c r="F221" s="329">
        <v>92</v>
      </c>
      <c r="G221" s="151">
        <v>1</v>
      </c>
      <c r="H221" s="329">
        <v>1</v>
      </c>
      <c r="I221" s="53"/>
    </row>
    <row r="222" spans="1:9" s="2" customFormat="1" ht="31.8" customHeight="1" x14ac:dyDescent="0.25">
      <c r="A222" s="347"/>
      <c r="B222" s="359" t="s">
        <v>310</v>
      </c>
      <c r="C222" s="362"/>
      <c r="D222" s="362"/>
      <c r="E222" s="362"/>
      <c r="F222" s="363"/>
      <c r="G222" s="154"/>
      <c r="H222" s="154"/>
      <c r="I222" s="59"/>
    </row>
    <row r="223" spans="1:9" ht="33" customHeight="1" x14ac:dyDescent="0.25">
      <c r="A223" s="63">
        <v>13</v>
      </c>
      <c r="B223" s="113" t="s">
        <v>509</v>
      </c>
      <c r="C223" s="149" t="s">
        <v>213</v>
      </c>
      <c r="D223" s="166">
        <v>100</v>
      </c>
      <c r="E223" s="150">
        <v>95</v>
      </c>
      <c r="F223" s="63">
        <v>100</v>
      </c>
      <c r="G223" s="151">
        <f>F223/E223</f>
        <v>1.0526315789473684</v>
      </c>
      <c r="H223" s="321">
        <v>1</v>
      </c>
      <c r="I223" s="53"/>
    </row>
    <row r="224" spans="1:9" ht="27.6" customHeight="1" x14ac:dyDescent="0.25">
      <c r="A224" s="63">
        <v>14</v>
      </c>
      <c r="B224" s="113" t="s">
        <v>510</v>
      </c>
      <c r="C224" s="149" t="s">
        <v>290</v>
      </c>
      <c r="D224" s="364">
        <v>0</v>
      </c>
      <c r="E224" s="149">
        <v>300</v>
      </c>
      <c r="F224" s="63">
        <v>0</v>
      </c>
      <c r="G224" s="365">
        <v>1</v>
      </c>
      <c r="H224" s="321">
        <v>1</v>
      </c>
      <c r="I224" s="53"/>
    </row>
    <row r="225" spans="1:11" ht="31.2" customHeight="1" x14ac:dyDescent="0.25">
      <c r="A225" s="63">
        <v>15</v>
      </c>
      <c r="B225" s="113" t="s">
        <v>302</v>
      </c>
      <c r="C225" s="149" t="s">
        <v>273</v>
      </c>
      <c r="D225" s="329">
        <v>0</v>
      </c>
      <c r="E225" s="149">
        <v>0</v>
      </c>
      <c r="F225" s="63">
        <v>0</v>
      </c>
      <c r="G225" s="365">
        <v>1</v>
      </c>
      <c r="H225" s="321">
        <v>1</v>
      </c>
      <c r="I225" s="53"/>
    </row>
    <row r="226" spans="1:11" ht="37.799999999999997" customHeight="1" x14ac:dyDescent="0.25">
      <c r="A226" s="366" t="s">
        <v>26</v>
      </c>
      <c r="B226" s="367" t="s">
        <v>378</v>
      </c>
      <c r="C226" s="118"/>
      <c r="D226" s="118"/>
      <c r="E226" s="102">
        <v>2</v>
      </c>
      <c r="F226" s="96">
        <v>2</v>
      </c>
      <c r="G226" s="118"/>
      <c r="H226" s="368">
        <f>(H227+H228)/2</f>
        <v>1</v>
      </c>
      <c r="I226" s="81"/>
    </row>
    <row r="227" spans="1:11" s="26" customFormat="1" ht="31.8" customHeight="1" x14ac:dyDescent="0.25">
      <c r="A227" s="148">
        <v>1</v>
      </c>
      <c r="B227" s="115" t="s">
        <v>231</v>
      </c>
      <c r="C227" s="149" t="s">
        <v>233</v>
      </c>
      <c r="D227" s="64">
        <v>545</v>
      </c>
      <c r="E227" s="149">
        <v>560</v>
      </c>
      <c r="F227" s="64">
        <v>740</v>
      </c>
      <c r="G227" s="151">
        <f>F227/E227</f>
        <v>1.3214285714285714</v>
      </c>
      <c r="H227" s="369">
        <v>1</v>
      </c>
      <c r="I227" s="56"/>
    </row>
    <row r="228" spans="1:11" s="26" customFormat="1" ht="29.4" customHeight="1" x14ac:dyDescent="0.25">
      <c r="A228" s="370" t="s">
        <v>533</v>
      </c>
      <c r="B228" s="111" t="s">
        <v>232</v>
      </c>
      <c r="C228" s="149" t="s">
        <v>213</v>
      </c>
      <c r="D228" s="64">
        <v>100</v>
      </c>
      <c r="E228" s="371">
        <v>60</v>
      </c>
      <c r="F228" s="64">
        <v>100</v>
      </c>
      <c r="G228" s="151">
        <f>F228/E228</f>
        <v>1.6666666666666667</v>
      </c>
      <c r="H228" s="369">
        <v>1</v>
      </c>
      <c r="I228" s="56"/>
    </row>
    <row r="229" spans="1:11" s="2" customFormat="1" ht="28.2" customHeight="1" x14ac:dyDescent="0.25">
      <c r="A229" s="183" t="s">
        <v>28</v>
      </c>
      <c r="B229" s="72" t="s">
        <v>379</v>
      </c>
      <c r="C229" s="372"/>
      <c r="D229" s="372"/>
      <c r="E229" s="373">
        <v>14</v>
      </c>
      <c r="F229" s="373">
        <v>13</v>
      </c>
      <c r="G229" s="72"/>
      <c r="H229" s="374">
        <f>(H232+H233+H234+H235+H236+H237+H238+H240+H242+H243+H245+H246+H251+H249+H253)/14</f>
        <v>0.92385714285714282</v>
      </c>
      <c r="I229" s="81"/>
      <c r="J229" s="38"/>
      <c r="K229" s="38"/>
    </row>
    <row r="230" spans="1:11" x14ac:dyDescent="0.25">
      <c r="A230" s="63"/>
      <c r="B230" s="168" t="s">
        <v>208</v>
      </c>
      <c r="C230" s="375"/>
      <c r="D230" s="218"/>
      <c r="E230" s="376"/>
      <c r="F230" s="377"/>
      <c r="G230" s="378"/>
      <c r="H230" s="379"/>
      <c r="I230" s="53"/>
    </row>
    <row r="231" spans="1:11" s="26" customFormat="1" ht="23.4" customHeight="1" x14ac:dyDescent="0.3">
      <c r="A231" s="380"/>
      <c r="B231" s="351" t="s">
        <v>211</v>
      </c>
      <c r="C231" s="381"/>
      <c r="D231" s="381"/>
      <c r="E231" s="382">
        <v>6</v>
      </c>
      <c r="F231" s="382">
        <v>6</v>
      </c>
      <c r="G231" s="383"/>
      <c r="H231" s="384">
        <f>(H232+H233+H234+H235+H236+H238)/6</f>
        <v>1</v>
      </c>
      <c r="I231" s="52"/>
    </row>
    <row r="232" spans="1:11" s="26" customFormat="1" ht="34.799999999999997" customHeight="1" x14ac:dyDescent="0.25">
      <c r="A232" s="223">
        <v>1</v>
      </c>
      <c r="B232" s="385" t="s">
        <v>355</v>
      </c>
      <c r="C232" s="174" t="s">
        <v>587</v>
      </c>
      <c r="D232" s="64">
        <v>1.27</v>
      </c>
      <c r="E232" s="149">
        <v>1.23</v>
      </c>
      <c r="F232" s="64">
        <v>1.2909999999999999</v>
      </c>
      <c r="G232" s="151">
        <f>F232/E232</f>
        <v>1.0495934959349593</v>
      </c>
      <c r="H232" s="329">
        <v>1</v>
      </c>
      <c r="I232" s="93"/>
    </row>
    <row r="233" spans="1:11" s="26" customFormat="1" ht="38.4" customHeight="1" x14ac:dyDescent="0.25">
      <c r="A233" s="223">
        <v>2</v>
      </c>
      <c r="B233" s="111" t="s">
        <v>356</v>
      </c>
      <c r="C233" s="149" t="s">
        <v>209</v>
      </c>
      <c r="D233" s="64">
        <v>295.7</v>
      </c>
      <c r="E233" s="149">
        <v>328.2</v>
      </c>
      <c r="F233" s="64">
        <v>523.9</v>
      </c>
      <c r="G233" s="151">
        <f t="shared" ref="G233:G238" si="14">F233/E233</f>
        <v>1.5962827544180378</v>
      </c>
      <c r="H233" s="152">
        <v>1</v>
      </c>
      <c r="I233" s="200"/>
    </row>
    <row r="234" spans="1:11" s="26" customFormat="1" ht="30" customHeight="1" x14ac:dyDescent="0.25">
      <c r="A234" s="223">
        <v>3</v>
      </c>
      <c r="B234" s="385" t="s">
        <v>358</v>
      </c>
      <c r="C234" s="149" t="s">
        <v>209</v>
      </c>
      <c r="D234" s="64">
        <v>8</v>
      </c>
      <c r="E234" s="149">
        <v>3</v>
      </c>
      <c r="F234" s="64">
        <v>14</v>
      </c>
      <c r="G234" s="151">
        <f t="shared" si="14"/>
        <v>4.666666666666667</v>
      </c>
      <c r="H234" s="329">
        <v>1</v>
      </c>
      <c r="I234" s="93"/>
    </row>
    <row r="235" spans="1:11" s="26" customFormat="1" ht="24.6" customHeight="1" x14ac:dyDescent="0.25">
      <c r="A235" s="223">
        <v>4</v>
      </c>
      <c r="B235" s="115" t="s">
        <v>357</v>
      </c>
      <c r="C235" s="158" t="s">
        <v>210</v>
      </c>
      <c r="D235" s="64">
        <v>3262</v>
      </c>
      <c r="E235" s="149">
        <v>3295</v>
      </c>
      <c r="F235" s="64">
        <v>3691</v>
      </c>
      <c r="G235" s="151">
        <f t="shared" si="14"/>
        <v>1.1201820940819422</v>
      </c>
      <c r="H235" s="329">
        <v>1</v>
      </c>
      <c r="I235" s="386"/>
    </row>
    <row r="236" spans="1:11" s="26" customFormat="1" ht="38.4" customHeight="1" x14ac:dyDescent="0.25">
      <c r="A236" s="223">
        <v>5</v>
      </c>
      <c r="B236" s="385" t="s">
        <v>359</v>
      </c>
      <c r="C236" s="149" t="s">
        <v>209</v>
      </c>
      <c r="D236" s="64">
        <v>8</v>
      </c>
      <c r="E236" s="149">
        <v>3</v>
      </c>
      <c r="F236" s="64">
        <v>14</v>
      </c>
      <c r="G236" s="151">
        <f t="shared" si="14"/>
        <v>4.666666666666667</v>
      </c>
      <c r="H236" s="329">
        <v>1</v>
      </c>
      <c r="I236" s="93"/>
    </row>
    <row r="237" spans="1:11" s="26" customFormat="1" ht="27" customHeight="1" x14ac:dyDescent="0.25">
      <c r="A237" s="223">
        <v>6</v>
      </c>
      <c r="B237" s="385" t="s">
        <v>360</v>
      </c>
      <c r="C237" s="149" t="s">
        <v>209</v>
      </c>
      <c r="D237" s="64">
        <v>1</v>
      </c>
      <c r="E237" s="149">
        <v>0</v>
      </c>
      <c r="F237" s="64">
        <v>0</v>
      </c>
      <c r="G237" s="224"/>
      <c r="H237" s="387"/>
      <c r="I237" s="93"/>
    </row>
    <row r="238" spans="1:11" s="26" customFormat="1" ht="30.6" customHeight="1" x14ac:dyDescent="0.25">
      <c r="A238" s="223">
        <v>7</v>
      </c>
      <c r="B238" s="385" t="s">
        <v>361</v>
      </c>
      <c r="C238" s="149" t="s">
        <v>209</v>
      </c>
      <c r="D238" s="64">
        <v>51</v>
      </c>
      <c r="E238" s="149">
        <v>35</v>
      </c>
      <c r="F238" s="64">
        <v>68</v>
      </c>
      <c r="G238" s="151">
        <f t="shared" si="14"/>
        <v>1.9428571428571428</v>
      </c>
      <c r="H238" s="329">
        <v>1</v>
      </c>
      <c r="I238" s="93"/>
    </row>
    <row r="239" spans="1:11" s="26" customFormat="1" ht="41.4" customHeight="1" x14ac:dyDescent="0.25">
      <c r="A239" s="388"/>
      <c r="B239" s="389" t="s">
        <v>212</v>
      </c>
      <c r="C239" s="240"/>
      <c r="D239" s="163"/>
      <c r="E239" s="347">
        <v>5</v>
      </c>
      <c r="F239" s="347">
        <v>4</v>
      </c>
      <c r="G239" s="390"/>
      <c r="H239" s="279">
        <f>(H240+H242+H243+H245+H246)/5</f>
        <v>0.78680000000000005</v>
      </c>
      <c r="I239" s="52"/>
    </row>
    <row r="240" spans="1:11" s="26" customFormat="1" ht="20.399999999999999" customHeight="1" x14ac:dyDescent="0.25">
      <c r="A240" s="223">
        <v>8</v>
      </c>
      <c r="B240" s="391" t="s">
        <v>451</v>
      </c>
      <c r="C240" s="158" t="s">
        <v>213</v>
      </c>
      <c r="D240" s="64">
        <v>105.5</v>
      </c>
      <c r="E240" s="67">
        <v>94</v>
      </c>
      <c r="F240" s="64">
        <v>173.3</v>
      </c>
      <c r="G240" s="109">
        <f>F240/E240</f>
        <v>1.8436170212765959</v>
      </c>
      <c r="H240" s="392">
        <v>1</v>
      </c>
      <c r="I240" s="93"/>
    </row>
    <row r="241" spans="1:9" s="26" customFormat="1" ht="21" hidden="1" customHeight="1" x14ac:dyDescent="0.25">
      <c r="A241" s="223" t="s">
        <v>27</v>
      </c>
      <c r="B241" s="393" t="s">
        <v>336</v>
      </c>
      <c r="C241" s="158" t="s">
        <v>213</v>
      </c>
      <c r="D241" s="71"/>
      <c r="E241" s="149"/>
      <c r="F241" s="89"/>
      <c r="G241" s="283" t="e">
        <f t="shared" ref="G241:G245" si="15">F241/E241</f>
        <v>#DIV/0!</v>
      </c>
      <c r="H241" s="394"/>
      <c r="I241" s="93"/>
    </row>
    <row r="242" spans="1:9" s="26" customFormat="1" ht="33.6" customHeight="1" x14ac:dyDescent="0.25">
      <c r="A242" s="223">
        <v>9</v>
      </c>
      <c r="B242" s="111" t="s">
        <v>486</v>
      </c>
      <c r="C242" s="158" t="s">
        <v>213</v>
      </c>
      <c r="D242" s="77">
        <v>90</v>
      </c>
      <c r="E242" s="150">
        <v>91</v>
      </c>
      <c r="F242" s="77">
        <v>280.3</v>
      </c>
      <c r="G242" s="109">
        <f t="shared" si="15"/>
        <v>3.0802197802197804</v>
      </c>
      <c r="H242" s="395">
        <v>1</v>
      </c>
      <c r="I242" s="93"/>
    </row>
    <row r="243" spans="1:9" s="26" customFormat="1" ht="38.4" customHeight="1" x14ac:dyDescent="0.25">
      <c r="A243" s="223">
        <v>10</v>
      </c>
      <c r="B243" s="111" t="s">
        <v>385</v>
      </c>
      <c r="C243" s="158" t="s">
        <v>213</v>
      </c>
      <c r="D243" s="64">
        <v>116.18</v>
      </c>
      <c r="E243" s="149">
        <v>98.5</v>
      </c>
      <c r="F243" s="77">
        <v>92</v>
      </c>
      <c r="G243" s="109">
        <f t="shared" si="15"/>
        <v>0.93401015228426398</v>
      </c>
      <c r="H243" s="304">
        <v>0.93400000000000005</v>
      </c>
      <c r="I243" s="141" t="s">
        <v>522</v>
      </c>
    </row>
    <row r="244" spans="1:9" s="26" customFormat="1" ht="1.2" hidden="1" customHeight="1" x14ac:dyDescent="0.25">
      <c r="A244" s="223">
        <v>11</v>
      </c>
      <c r="B244" s="393" t="s">
        <v>450</v>
      </c>
      <c r="C244" s="158" t="s">
        <v>452</v>
      </c>
      <c r="D244" s="71"/>
      <c r="E244" s="149"/>
      <c r="F244" s="89"/>
      <c r="G244" s="283" t="e">
        <f t="shared" si="15"/>
        <v>#DIV/0!</v>
      </c>
      <c r="H244" s="396">
        <v>0</v>
      </c>
      <c r="I244" s="93"/>
    </row>
    <row r="245" spans="1:9" s="26" customFormat="1" ht="48" customHeight="1" x14ac:dyDescent="0.25">
      <c r="A245" s="223">
        <v>11</v>
      </c>
      <c r="B245" s="111" t="s">
        <v>453</v>
      </c>
      <c r="C245" s="158" t="s">
        <v>454</v>
      </c>
      <c r="D245" s="64">
        <v>0</v>
      </c>
      <c r="E245" s="149">
        <v>1</v>
      </c>
      <c r="F245" s="64">
        <v>0</v>
      </c>
      <c r="G245" s="109">
        <f t="shared" si="15"/>
        <v>0</v>
      </c>
      <c r="H245" s="303">
        <v>0</v>
      </c>
      <c r="I245" s="179" t="s">
        <v>523</v>
      </c>
    </row>
    <row r="246" spans="1:9" s="26" customFormat="1" ht="51.6" customHeight="1" x14ac:dyDescent="0.25">
      <c r="A246" s="397">
        <v>12</v>
      </c>
      <c r="B246" s="111" t="s">
        <v>488</v>
      </c>
      <c r="C246" s="158" t="s">
        <v>487</v>
      </c>
      <c r="D246" s="64">
        <v>129.04</v>
      </c>
      <c r="E246" s="149" t="s">
        <v>511</v>
      </c>
      <c r="F246" s="64">
        <v>217.3</v>
      </c>
      <c r="G246" s="109">
        <v>1.3580000000000001</v>
      </c>
      <c r="H246" s="398">
        <v>1</v>
      </c>
      <c r="I246" s="93"/>
    </row>
    <row r="247" spans="1:9" s="26" customFormat="1" x14ac:dyDescent="0.25">
      <c r="A247" s="399"/>
      <c r="B247" s="252" t="s">
        <v>512</v>
      </c>
      <c r="C247" s="158"/>
      <c r="D247" s="149"/>
      <c r="E247" s="360">
        <v>3</v>
      </c>
      <c r="F247" s="98">
        <v>3</v>
      </c>
      <c r="G247" s="400"/>
      <c r="H247" s="401">
        <f>(H251+H249+H253)/3</f>
        <v>1</v>
      </c>
      <c r="I247" s="52"/>
    </row>
    <row r="248" spans="1:9" s="26" customFormat="1" ht="41.4" x14ac:dyDescent="0.25">
      <c r="A248" s="399"/>
      <c r="B248" s="252" t="s">
        <v>513</v>
      </c>
      <c r="C248" s="158"/>
      <c r="D248" s="149"/>
      <c r="E248" s="157"/>
      <c r="F248" s="35"/>
      <c r="G248" s="402"/>
      <c r="H248" s="403"/>
      <c r="I248" s="52"/>
    </row>
    <row r="249" spans="1:9" s="26" customFormat="1" ht="31.2" customHeight="1" x14ac:dyDescent="0.25">
      <c r="A249" s="397">
        <v>13</v>
      </c>
      <c r="B249" s="404" t="s">
        <v>386</v>
      </c>
      <c r="C249" s="158" t="s">
        <v>213</v>
      </c>
      <c r="D249" s="64">
        <v>2.23</v>
      </c>
      <c r="E249" s="149">
        <v>2.2000000000000002</v>
      </c>
      <c r="F249" s="64">
        <v>2.7</v>
      </c>
      <c r="G249" s="151">
        <f>F249/E249</f>
        <v>1.2272727272727273</v>
      </c>
      <c r="H249" s="405">
        <v>1</v>
      </c>
      <c r="I249" s="52"/>
    </row>
    <row r="250" spans="1:9" s="26" customFormat="1" ht="54" customHeight="1" x14ac:dyDescent="0.25">
      <c r="A250" s="397"/>
      <c r="B250" s="406" t="s">
        <v>514</v>
      </c>
      <c r="C250" s="158"/>
      <c r="D250" s="64"/>
      <c r="E250" s="149"/>
      <c r="F250" s="89"/>
      <c r="G250" s="224"/>
      <c r="H250" s="407"/>
      <c r="I250" s="52"/>
    </row>
    <row r="251" spans="1:9" s="26" customFormat="1" ht="28.2" customHeight="1" x14ac:dyDescent="0.25">
      <c r="A251" s="397">
        <v>14</v>
      </c>
      <c r="B251" s="111" t="s">
        <v>387</v>
      </c>
      <c r="C251" s="174" t="s">
        <v>577</v>
      </c>
      <c r="D251" s="64">
        <v>710.1</v>
      </c>
      <c r="E251" s="149">
        <v>625</v>
      </c>
      <c r="F251" s="64">
        <v>681.23</v>
      </c>
      <c r="G251" s="151">
        <f>F251/E251</f>
        <v>1.089968</v>
      </c>
      <c r="H251" s="329">
        <v>1</v>
      </c>
      <c r="I251" s="93"/>
    </row>
    <row r="252" spans="1:9" s="26" customFormat="1" ht="52.8" customHeight="1" x14ac:dyDescent="0.25">
      <c r="A252" s="397">
        <v>15</v>
      </c>
      <c r="B252" s="408" t="s">
        <v>515</v>
      </c>
      <c r="C252" s="35"/>
      <c r="D252" s="35"/>
      <c r="E252" s="35"/>
      <c r="F252" s="35"/>
      <c r="G252" s="35"/>
      <c r="H252" s="35"/>
      <c r="I252" s="93"/>
    </row>
    <row r="253" spans="1:9" s="26" customFormat="1" ht="54" customHeight="1" x14ac:dyDescent="0.25">
      <c r="A253" s="397">
        <v>16</v>
      </c>
      <c r="B253" s="404" t="s">
        <v>337</v>
      </c>
      <c r="C253" s="158" t="s">
        <v>496</v>
      </c>
      <c r="D253" s="64">
        <v>100</v>
      </c>
      <c r="E253" s="149">
        <v>100</v>
      </c>
      <c r="F253" s="64">
        <v>100</v>
      </c>
      <c r="G253" s="151">
        <f>F253/E253</f>
        <v>1</v>
      </c>
      <c r="H253" s="405">
        <v>1</v>
      </c>
      <c r="I253" s="93"/>
    </row>
    <row r="254" spans="1:9" s="26" customFormat="1" ht="69" hidden="1" x14ac:dyDescent="0.25">
      <c r="A254" s="397">
        <v>16</v>
      </c>
      <c r="B254" s="409" t="s">
        <v>339</v>
      </c>
      <c r="C254" s="158" t="s">
        <v>338</v>
      </c>
      <c r="D254" s="66"/>
      <c r="E254" s="263" t="s">
        <v>333</v>
      </c>
      <c r="F254" s="93"/>
      <c r="G254" s="224" t="e">
        <f>F254/E254</f>
        <v>#VALUE!</v>
      </c>
      <c r="H254" s="407">
        <v>1</v>
      </c>
      <c r="I254" s="93"/>
    </row>
    <row r="255" spans="1:9" s="26" customFormat="1" ht="94.8" customHeight="1" x14ac:dyDescent="0.25">
      <c r="A255" s="397">
        <v>17</v>
      </c>
      <c r="B255" s="111" t="s">
        <v>340</v>
      </c>
      <c r="C255" s="174" t="s">
        <v>341</v>
      </c>
      <c r="D255" s="65" t="s">
        <v>494</v>
      </c>
      <c r="E255" s="149" t="s">
        <v>455</v>
      </c>
      <c r="F255" s="65" t="s">
        <v>494</v>
      </c>
      <c r="G255" s="151" t="s">
        <v>493</v>
      </c>
      <c r="H255" s="288"/>
      <c r="I255" s="410" t="s">
        <v>524</v>
      </c>
    </row>
    <row r="256" spans="1:9" ht="48.6" customHeight="1" x14ac:dyDescent="0.25">
      <c r="A256" s="411" t="s">
        <v>97</v>
      </c>
      <c r="B256" s="412" t="s">
        <v>411</v>
      </c>
      <c r="C256" s="182"/>
      <c r="D256" s="182"/>
      <c r="E256" s="183">
        <v>10</v>
      </c>
      <c r="F256" s="413">
        <v>8</v>
      </c>
      <c r="G256" s="414"/>
      <c r="H256" s="415">
        <f>(H257+H258+H259+H262+H263+H264+H265+H268+H269+H270)/10</f>
        <v>0.9919</v>
      </c>
      <c r="I256" s="79"/>
    </row>
    <row r="257" spans="1:11" s="26" customFormat="1" ht="55.8" customHeight="1" x14ac:dyDescent="0.25">
      <c r="A257" s="64">
        <v>1</v>
      </c>
      <c r="B257" s="385" t="s">
        <v>465</v>
      </c>
      <c r="C257" s="149" t="s">
        <v>213</v>
      </c>
      <c r="D257" s="64">
        <v>36.700000000000003</v>
      </c>
      <c r="E257" s="149">
        <v>38</v>
      </c>
      <c r="F257" s="64">
        <v>36.700000000000003</v>
      </c>
      <c r="G257" s="249">
        <f>F257/E257</f>
        <v>0.96578947368421064</v>
      </c>
      <c r="H257" s="249">
        <v>0.96599999999999997</v>
      </c>
      <c r="I257" s="416" t="s">
        <v>541</v>
      </c>
    </row>
    <row r="258" spans="1:11" s="26" customFormat="1" ht="55.2" customHeight="1" x14ac:dyDescent="0.25">
      <c r="A258" s="64">
        <v>2</v>
      </c>
      <c r="B258" s="385" t="s">
        <v>466</v>
      </c>
      <c r="C258" s="149" t="s">
        <v>213</v>
      </c>
      <c r="D258" s="71">
        <v>43</v>
      </c>
      <c r="E258" s="150">
        <v>43.1</v>
      </c>
      <c r="F258" s="64">
        <v>43</v>
      </c>
      <c r="G258" s="249">
        <f>F258/E258</f>
        <v>0.99767981438515074</v>
      </c>
      <c r="H258" s="151">
        <v>0.998</v>
      </c>
      <c r="I258" s="35"/>
    </row>
    <row r="259" spans="1:11" s="26" customFormat="1" ht="64.2" customHeight="1" x14ac:dyDescent="0.25">
      <c r="A259" s="64">
        <v>3</v>
      </c>
      <c r="B259" s="385" t="s">
        <v>467</v>
      </c>
      <c r="C259" s="149" t="s">
        <v>412</v>
      </c>
      <c r="D259" s="71">
        <v>82.37</v>
      </c>
      <c r="E259" s="149">
        <v>86.23</v>
      </c>
      <c r="F259" s="64">
        <v>82.37</v>
      </c>
      <c r="G259" s="249">
        <f t="shared" ref="G259:G262" si="16">F259/E259</f>
        <v>0.95523599675287019</v>
      </c>
      <c r="H259" s="151">
        <v>0.95499999999999996</v>
      </c>
      <c r="I259" s="417" t="s">
        <v>548</v>
      </c>
    </row>
    <row r="260" spans="1:11" s="26" customFormat="1" ht="0.6" hidden="1" customHeight="1" x14ac:dyDescent="0.25">
      <c r="A260" s="64">
        <v>4</v>
      </c>
      <c r="B260" s="385" t="s">
        <v>468</v>
      </c>
      <c r="C260" s="149" t="s">
        <v>413</v>
      </c>
      <c r="D260" s="71"/>
      <c r="E260" s="150">
        <v>0</v>
      </c>
      <c r="F260" s="64"/>
      <c r="G260" s="249" t="e">
        <f t="shared" si="16"/>
        <v>#DIV/0!</v>
      </c>
      <c r="H260" s="387"/>
      <c r="I260" s="200"/>
    </row>
    <row r="261" spans="1:11" s="26" customFormat="1" ht="36.6" hidden="1" customHeight="1" x14ac:dyDescent="0.25">
      <c r="A261" s="64">
        <v>4</v>
      </c>
      <c r="B261" s="385" t="s">
        <v>469</v>
      </c>
      <c r="C261" s="149" t="s">
        <v>414</v>
      </c>
      <c r="D261" s="71">
        <v>0.8</v>
      </c>
      <c r="E261" s="150">
        <v>1.3</v>
      </c>
      <c r="F261" s="64">
        <v>0.8</v>
      </c>
      <c r="G261" s="249">
        <f t="shared" si="16"/>
        <v>0.61538461538461542</v>
      </c>
      <c r="H261" s="387">
        <v>1</v>
      </c>
      <c r="I261" s="200"/>
    </row>
    <row r="262" spans="1:11" s="26" customFormat="1" ht="30" customHeight="1" x14ac:dyDescent="0.25">
      <c r="A262" s="64">
        <v>5</v>
      </c>
      <c r="B262" s="385" t="s">
        <v>470</v>
      </c>
      <c r="C262" s="291" t="s">
        <v>538</v>
      </c>
      <c r="D262" s="64">
        <v>0.84</v>
      </c>
      <c r="E262" s="150">
        <v>1.3</v>
      </c>
      <c r="F262" s="64">
        <v>1.35</v>
      </c>
      <c r="G262" s="249">
        <f t="shared" si="16"/>
        <v>1.0384615384615385</v>
      </c>
      <c r="H262" s="329">
        <v>1</v>
      </c>
      <c r="I262" s="57"/>
    </row>
    <row r="263" spans="1:11" s="26" customFormat="1" ht="43.8" customHeight="1" x14ac:dyDescent="0.25">
      <c r="A263" s="64">
        <v>11</v>
      </c>
      <c r="B263" s="385" t="s">
        <v>291</v>
      </c>
      <c r="C263" s="149" t="s">
        <v>578</v>
      </c>
      <c r="D263" s="71">
        <v>100</v>
      </c>
      <c r="E263" s="150">
        <v>100</v>
      </c>
      <c r="F263" s="77">
        <v>100</v>
      </c>
      <c r="G263" s="249">
        <f t="shared" ref="G263:G270" si="17">F263/E263</f>
        <v>1</v>
      </c>
      <c r="H263" s="329">
        <v>1</v>
      </c>
      <c r="I263" s="93"/>
    </row>
    <row r="264" spans="1:11" s="26" customFormat="1" ht="38.4" customHeight="1" x14ac:dyDescent="0.25">
      <c r="A264" s="64">
        <v>12</v>
      </c>
      <c r="B264" s="385" t="s">
        <v>321</v>
      </c>
      <c r="C264" s="149" t="s">
        <v>579</v>
      </c>
      <c r="D264" s="71">
        <v>33</v>
      </c>
      <c r="E264" s="210">
        <v>20</v>
      </c>
      <c r="F264" s="64">
        <v>30</v>
      </c>
      <c r="G264" s="249">
        <f t="shared" si="17"/>
        <v>1.5</v>
      </c>
      <c r="H264" s="329">
        <v>1</v>
      </c>
      <c r="I264" s="93"/>
    </row>
    <row r="265" spans="1:11" s="26" customFormat="1" ht="34.200000000000003" customHeight="1" x14ac:dyDescent="0.25">
      <c r="A265" s="418">
        <v>14</v>
      </c>
      <c r="B265" s="419" t="s">
        <v>415</v>
      </c>
      <c r="C265" s="114" t="s">
        <v>580</v>
      </c>
      <c r="D265" s="71">
        <v>5867</v>
      </c>
      <c r="E265" s="76">
        <v>5900</v>
      </c>
      <c r="F265" s="64">
        <v>5900</v>
      </c>
      <c r="G265" s="249">
        <f t="shared" si="17"/>
        <v>1</v>
      </c>
      <c r="H265" s="420">
        <v>1</v>
      </c>
      <c r="I265" s="94"/>
    </row>
    <row r="266" spans="1:11" s="26" customFormat="1" ht="36" customHeight="1" x14ac:dyDescent="0.25">
      <c r="A266" s="418">
        <v>15</v>
      </c>
      <c r="B266" s="419" t="s">
        <v>416</v>
      </c>
      <c r="C266" s="114" t="s">
        <v>581</v>
      </c>
      <c r="D266" s="71">
        <v>41</v>
      </c>
      <c r="E266" s="76">
        <v>0</v>
      </c>
      <c r="F266" s="64">
        <v>0</v>
      </c>
      <c r="G266" s="256"/>
      <c r="H266" s="421"/>
      <c r="I266" s="93"/>
    </row>
    <row r="267" spans="1:11" s="26" customFormat="1" ht="25.8" customHeight="1" x14ac:dyDescent="0.25">
      <c r="A267" s="418">
        <v>16</v>
      </c>
      <c r="B267" s="106" t="s">
        <v>417</v>
      </c>
      <c r="C267" s="114" t="s">
        <v>582</v>
      </c>
      <c r="D267" s="71">
        <v>51</v>
      </c>
      <c r="E267" s="76">
        <v>0</v>
      </c>
      <c r="F267" s="64">
        <v>0</v>
      </c>
      <c r="G267" s="256"/>
      <c r="H267" s="421"/>
      <c r="I267" s="93"/>
    </row>
    <row r="268" spans="1:11" s="26" customFormat="1" ht="35.4" customHeight="1" x14ac:dyDescent="0.25">
      <c r="A268" s="418">
        <v>17</v>
      </c>
      <c r="B268" s="422" t="s">
        <v>516</v>
      </c>
      <c r="C268" s="114" t="s">
        <v>583</v>
      </c>
      <c r="D268" s="71" t="s">
        <v>333</v>
      </c>
      <c r="E268" s="76">
        <v>1</v>
      </c>
      <c r="F268" s="64">
        <v>1</v>
      </c>
      <c r="G268" s="249">
        <f t="shared" si="17"/>
        <v>1</v>
      </c>
      <c r="H268" s="420">
        <v>1</v>
      </c>
      <c r="I268" s="93"/>
    </row>
    <row r="269" spans="1:11" s="26" customFormat="1" ht="35.4" customHeight="1" x14ac:dyDescent="0.25">
      <c r="A269" s="418">
        <v>18</v>
      </c>
      <c r="B269" s="423" t="s">
        <v>471</v>
      </c>
      <c r="C269" s="114" t="s">
        <v>472</v>
      </c>
      <c r="D269" s="71">
        <v>24</v>
      </c>
      <c r="E269" s="76">
        <v>8</v>
      </c>
      <c r="F269" s="64">
        <v>21</v>
      </c>
      <c r="G269" s="249">
        <f t="shared" si="17"/>
        <v>2.625</v>
      </c>
      <c r="H269" s="420">
        <v>1</v>
      </c>
      <c r="I269" s="200"/>
    </row>
    <row r="270" spans="1:11" s="26" customFormat="1" ht="39.6" customHeight="1" x14ac:dyDescent="0.25">
      <c r="A270" s="418">
        <v>19</v>
      </c>
      <c r="B270" s="423" t="s">
        <v>539</v>
      </c>
      <c r="C270" s="114" t="s">
        <v>584</v>
      </c>
      <c r="D270" s="71" t="s">
        <v>333</v>
      </c>
      <c r="E270" s="76">
        <v>90</v>
      </c>
      <c r="F270" s="64">
        <v>90</v>
      </c>
      <c r="G270" s="249">
        <f t="shared" si="17"/>
        <v>1</v>
      </c>
      <c r="H270" s="420">
        <v>1</v>
      </c>
      <c r="I270" s="200"/>
    </row>
    <row r="271" spans="1:11" ht="30" customHeight="1" x14ac:dyDescent="0.25">
      <c r="A271" s="366" t="s">
        <v>39</v>
      </c>
      <c r="B271" s="72" t="s">
        <v>380</v>
      </c>
      <c r="C271" s="182"/>
      <c r="D271" s="182"/>
      <c r="E271" s="96">
        <v>14</v>
      </c>
      <c r="F271" s="96">
        <v>11</v>
      </c>
      <c r="G271" s="182"/>
      <c r="H271" s="424">
        <f>(H272+H273+H274+H275+H276+H278+H279+H280+H281+H282+H283+H284+H285+H286)/14</f>
        <v>0.93835714285714278</v>
      </c>
      <c r="I271" s="84"/>
    </row>
    <row r="272" spans="1:11" ht="54.6" customHeight="1" x14ac:dyDescent="0.3">
      <c r="A272" s="64">
        <v>1</v>
      </c>
      <c r="B272" s="425" t="s">
        <v>281</v>
      </c>
      <c r="C272" s="149" t="s">
        <v>233</v>
      </c>
      <c r="D272" s="329">
        <v>55</v>
      </c>
      <c r="E272" s="251" t="s">
        <v>489</v>
      </c>
      <c r="F272" s="63">
        <v>378</v>
      </c>
      <c r="G272" s="311">
        <v>2.1</v>
      </c>
      <c r="H272" s="321">
        <v>1</v>
      </c>
      <c r="I272" s="141" t="s">
        <v>525</v>
      </c>
      <c r="J272" s="48"/>
      <c r="K272" s="48"/>
    </row>
    <row r="273" spans="1:11" s="26" customFormat="1" ht="82.8" customHeight="1" x14ac:dyDescent="0.25">
      <c r="A273" s="64">
        <v>2</v>
      </c>
      <c r="B273" s="425" t="s">
        <v>282</v>
      </c>
      <c r="C273" s="149" t="s">
        <v>233</v>
      </c>
      <c r="D273" s="329">
        <v>102</v>
      </c>
      <c r="E273" s="251" t="s">
        <v>526</v>
      </c>
      <c r="F273" s="64">
        <v>86</v>
      </c>
      <c r="G273" s="310">
        <v>1024</v>
      </c>
      <c r="H273" s="329">
        <v>1</v>
      </c>
      <c r="I273" s="142"/>
    </row>
    <row r="274" spans="1:11" s="26" customFormat="1" ht="54.6" customHeight="1" x14ac:dyDescent="0.25">
      <c r="A274" s="64">
        <v>3</v>
      </c>
      <c r="B274" s="425" t="s">
        <v>283</v>
      </c>
      <c r="C274" s="149" t="s">
        <v>233</v>
      </c>
      <c r="D274" s="329">
        <v>304</v>
      </c>
      <c r="E274" s="251" t="s">
        <v>490</v>
      </c>
      <c r="F274" s="64">
        <v>477</v>
      </c>
      <c r="G274" s="311">
        <v>4.7699999999999996</v>
      </c>
      <c r="H274" s="426">
        <v>1</v>
      </c>
      <c r="I274" s="141" t="s">
        <v>525</v>
      </c>
    </row>
    <row r="275" spans="1:11" s="26" customFormat="1" ht="37.200000000000003" customHeight="1" x14ac:dyDescent="0.25">
      <c r="A275" s="64">
        <v>4</v>
      </c>
      <c r="B275" s="425" t="s">
        <v>284</v>
      </c>
      <c r="C275" s="149" t="s">
        <v>233</v>
      </c>
      <c r="D275" s="329">
        <v>1</v>
      </c>
      <c r="E275" s="251" t="s">
        <v>517</v>
      </c>
      <c r="F275" s="64">
        <v>1</v>
      </c>
      <c r="G275" s="311">
        <v>0.5</v>
      </c>
      <c r="H275" s="427">
        <v>0.5</v>
      </c>
      <c r="I275" s="56"/>
    </row>
    <row r="276" spans="1:11" s="26" customFormat="1" ht="38.4" customHeight="1" x14ac:dyDescent="0.3">
      <c r="A276" s="64">
        <v>5</v>
      </c>
      <c r="B276" s="425" t="s">
        <v>527</v>
      </c>
      <c r="C276" s="149" t="s">
        <v>233</v>
      </c>
      <c r="D276" s="338" t="s">
        <v>528</v>
      </c>
      <c r="E276" s="428" t="s">
        <v>518</v>
      </c>
      <c r="F276" s="101" t="s">
        <v>532</v>
      </c>
      <c r="G276" s="311">
        <v>1</v>
      </c>
      <c r="H276" s="426">
        <v>1</v>
      </c>
      <c r="I276" s="57"/>
      <c r="J276" s="49"/>
      <c r="K276" s="45"/>
    </row>
    <row r="277" spans="1:11" s="26" customFormat="1" ht="31.8" customHeight="1" x14ac:dyDescent="0.25">
      <c r="A277" s="429">
        <v>6</v>
      </c>
      <c r="B277" s="115" t="s">
        <v>445</v>
      </c>
      <c r="C277" s="276" t="s">
        <v>213</v>
      </c>
      <c r="D277" s="222"/>
      <c r="E277" s="149"/>
      <c r="F277" s="166"/>
      <c r="G277" s="311"/>
      <c r="H277" s="166"/>
      <c r="I277" s="52"/>
    </row>
    <row r="278" spans="1:11" s="26" customFormat="1" ht="19.2" customHeight="1" x14ac:dyDescent="0.25">
      <c r="A278" s="430"/>
      <c r="B278" s="115" t="s">
        <v>287</v>
      </c>
      <c r="C278" s="431"/>
      <c r="D278" s="166">
        <v>1</v>
      </c>
      <c r="E278" s="149">
        <v>1</v>
      </c>
      <c r="F278" s="64">
        <v>1</v>
      </c>
      <c r="G278" s="311">
        <f t="shared" ref="G278:G284" si="18">F278/E278</f>
        <v>1</v>
      </c>
      <c r="H278" s="329">
        <v>1</v>
      </c>
      <c r="I278" s="52"/>
    </row>
    <row r="279" spans="1:11" s="26" customFormat="1" ht="20.399999999999999" customHeight="1" x14ac:dyDescent="0.25">
      <c r="A279" s="430"/>
      <c r="B279" s="115" t="s">
        <v>288</v>
      </c>
      <c r="C279" s="431"/>
      <c r="D279" s="166">
        <v>1.3</v>
      </c>
      <c r="E279" s="149">
        <v>1.5</v>
      </c>
      <c r="F279" s="64">
        <v>1.5</v>
      </c>
      <c r="G279" s="311">
        <f t="shared" si="18"/>
        <v>1</v>
      </c>
      <c r="H279" s="329">
        <v>1</v>
      </c>
      <c r="I279" s="52"/>
    </row>
    <row r="280" spans="1:11" s="26" customFormat="1" ht="34.799999999999997" customHeight="1" x14ac:dyDescent="0.25">
      <c r="A280" s="432"/>
      <c r="B280" s="115" t="s">
        <v>567</v>
      </c>
      <c r="C280" s="433"/>
      <c r="D280" s="166">
        <v>1</v>
      </c>
      <c r="E280" s="149">
        <v>1.2</v>
      </c>
      <c r="F280" s="64">
        <v>1.2</v>
      </c>
      <c r="G280" s="311">
        <f t="shared" si="18"/>
        <v>1</v>
      </c>
      <c r="H280" s="329">
        <v>1</v>
      </c>
      <c r="I280" s="52"/>
    </row>
    <row r="281" spans="1:11" s="26" customFormat="1" ht="45.6" customHeight="1" x14ac:dyDescent="0.25">
      <c r="A281" s="228">
        <v>7</v>
      </c>
      <c r="B281" s="434" t="s">
        <v>285</v>
      </c>
      <c r="C281" s="149" t="s">
        <v>233</v>
      </c>
      <c r="D281" s="329">
        <v>23</v>
      </c>
      <c r="E281" s="251">
        <v>20</v>
      </c>
      <c r="F281" s="71">
        <v>17</v>
      </c>
      <c r="G281" s="311">
        <f t="shared" si="18"/>
        <v>0.85</v>
      </c>
      <c r="H281" s="151">
        <v>0.85</v>
      </c>
      <c r="I281" s="74" t="s">
        <v>566</v>
      </c>
    </row>
    <row r="282" spans="1:11" s="26" customFormat="1" ht="33.6" customHeight="1" x14ac:dyDescent="0.25">
      <c r="A282" s="64">
        <v>8</v>
      </c>
      <c r="B282" s="425" t="s">
        <v>286</v>
      </c>
      <c r="C282" s="149" t="s">
        <v>273</v>
      </c>
      <c r="D282" s="338">
        <v>75</v>
      </c>
      <c r="E282" s="251" t="s">
        <v>491</v>
      </c>
      <c r="F282" s="71">
        <v>171</v>
      </c>
      <c r="G282" s="311">
        <v>3.109</v>
      </c>
      <c r="H282" s="329">
        <v>1</v>
      </c>
      <c r="I282" s="57"/>
      <c r="J282" s="43"/>
      <c r="K282" s="27"/>
    </row>
    <row r="283" spans="1:11" s="26" customFormat="1" ht="59.4" customHeight="1" x14ac:dyDescent="0.25">
      <c r="A283" s="64">
        <v>9</v>
      </c>
      <c r="B283" s="290" t="s">
        <v>324</v>
      </c>
      <c r="C283" s="149" t="s">
        <v>290</v>
      </c>
      <c r="D283" s="77">
        <v>4300.7</v>
      </c>
      <c r="E283" s="435" t="s">
        <v>529</v>
      </c>
      <c r="F283" s="64">
        <v>4201.2</v>
      </c>
      <c r="G283" s="311">
        <v>0.99199999999999999</v>
      </c>
      <c r="H283" s="151">
        <v>0.99199999999999999</v>
      </c>
      <c r="I283" s="436" t="s">
        <v>562</v>
      </c>
    </row>
    <row r="284" spans="1:11" s="26" customFormat="1" ht="37.799999999999997" customHeight="1" x14ac:dyDescent="0.25">
      <c r="A284" s="64">
        <v>10</v>
      </c>
      <c r="B284" s="113" t="s">
        <v>332</v>
      </c>
      <c r="C284" s="149" t="s">
        <v>209</v>
      </c>
      <c r="D284" s="329">
        <v>22</v>
      </c>
      <c r="E284" s="76">
        <v>22</v>
      </c>
      <c r="F284" s="64">
        <v>22</v>
      </c>
      <c r="G284" s="311">
        <f t="shared" si="18"/>
        <v>1</v>
      </c>
      <c r="H284" s="232">
        <v>1</v>
      </c>
      <c r="I284" s="142"/>
    </row>
    <row r="285" spans="1:11" s="26" customFormat="1" ht="37.799999999999997" customHeight="1" x14ac:dyDescent="0.25">
      <c r="A285" s="64">
        <v>11</v>
      </c>
      <c r="B285" s="385" t="s">
        <v>334</v>
      </c>
      <c r="C285" s="149" t="s">
        <v>209</v>
      </c>
      <c r="D285" s="329">
        <v>0</v>
      </c>
      <c r="E285" s="63">
        <v>0</v>
      </c>
      <c r="F285" s="64">
        <v>0</v>
      </c>
      <c r="G285" s="311">
        <v>1</v>
      </c>
      <c r="H285" s="232">
        <v>1</v>
      </c>
      <c r="I285" s="142"/>
    </row>
    <row r="286" spans="1:11" s="26" customFormat="1" ht="40.200000000000003" customHeight="1" x14ac:dyDescent="0.25">
      <c r="A286" s="64">
        <v>12</v>
      </c>
      <c r="B286" s="385" t="s">
        <v>335</v>
      </c>
      <c r="C286" s="149" t="s">
        <v>209</v>
      </c>
      <c r="D286" s="329">
        <v>795</v>
      </c>
      <c r="E286" s="251" t="s">
        <v>473</v>
      </c>
      <c r="F286" s="71">
        <v>795</v>
      </c>
      <c r="G286" s="311">
        <v>0.79500000000000004</v>
      </c>
      <c r="H286" s="301">
        <v>0.79500000000000004</v>
      </c>
      <c r="I286" s="141" t="s">
        <v>530</v>
      </c>
    </row>
    <row r="287" spans="1:11" ht="30.6" customHeight="1" x14ac:dyDescent="0.25">
      <c r="A287" s="180" t="s">
        <v>189</v>
      </c>
      <c r="B287" s="437" t="s">
        <v>381</v>
      </c>
      <c r="C287" s="438"/>
      <c r="D287" s="438"/>
      <c r="E287" s="439">
        <v>7</v>
      </c>
      <c r="F287" s="439">
        <v>5</v>
      </c>
      <c r="G287" s="438"/>
      <c r="H287" s="440">
        <f>(H288+H289+H299+H300+H301+H302+H303)/7</f>
        <v>0.7142857142857143</v>
      </c>
      <c r="I287" s="84"/>
    </row>
    <row r="288" spans="1:11" s="26" customFormat="1" ht="30" customHeight="1" x14ac:dyDescent="0.25">
      <c r="A288" s="64">
        <v>1</v>
      </c>
      <c r="B288" s="441" t="s">
        <v>388</v>
      </c>
      <c r="C288" s="114" t="s">
        <v>213</v>
      </c>
      <c r="D288" s="435">
        <v>63</v>
      </c>
      <c r="E288" s="435">
        <v>65</v>
      </c>
      <c r="F288" s="77">
        <v>65</v>
      </c>
      <c r="G288" s="151">
        <f>F288/E288</f>
        <v>1</v>
      </c>
      <c r="H288" s="199">
        <v>1</v>
      </c>
      <c r="I288" s="52"/>
    </row>
    <row r="289" spans="1:9" s="26" customFormat="1" ht="39" customHeight="1" x14ac:dyDescent="0.25">
      <c r="A289" s="71">
        <v>2</v>
      </c>
      <c r="B289" s="115" t="s">
        <v>214</v>
      </c>
      <c r="C289" s="149" t="s">
        <v>213</v>
      </c>
      <c r="D289" s="149">
        <v>85</v>
      </c>
      <c r="E289" s="150">
        <v>90</v>
      </c>
      <c r="F289" s="77">
        <v>90</v>
      </c>
      <c r="G289" s="151">
        <f t="shared" ref="G289:G303" si="19">F289/E289</f>
        <v>1</v>
      </c>
      <c r="H289" s="199">
        <v>1</v>
      </c>
      <c r="I289" s="52"/>
    </row>
    <row r="290" spans="1:9" s="26" customFormat="1" ht="1.2" hidden="1" customHeight="1" x14ac:dyDescent="0.25">
      <c r="A290" s="71" t="s">
        <v>190</v>
      </c>
      <c r="B290" s="201" t="s">
        <v>199</v>
      </c>
      <c r="C290" s="158"/>
      <c r="D290" s="442"/>
      <c r="E290" s="443"/>
      <c r="F290" s="99"/>
      <c r="G290" s="169" t="e">
        <f t="shared" si="19"/>
        <v>#DIV/0!</v>
      </c>
      <c r="H290" s="444"/>
      <c r="I290" s="52"/>
    </row>
    <row r="291" spans="1:9" s="26" customFormat="1" ht="21" hidden="1" customHeight="1" x14ac:dyDescent="0.25">
      <c r="A291" s="71"/>
      <c r="B291" s="201" t="s">
        <v>152</v>
      </c>
      <c r="C291" s="158"/>
      <c r="D291" s="442"/>
      <c r="E291" s="443"/>
      <c r="F291" s="99"/>
      <c r="G291" s="169" t="e">
        <f t="shared" si="19"/>
        <v>#DIV/0!</v>
      </c>
      <c r="H291" s="444"/>
      <c r="I291" s="52"/>
    </row>
    <row r="292" spans="1:9" s="26" customFormat="1" ht="27" hidden="1" customHeight="1" x14ac:dyDescent="0.25">
      <c r="A292" s="71"/>
      <c r="B292" s="201" t="s">
        <v>154</v>
      </c>
      <c r="C292" s="158"/>
      <c r="D292" s="442"/>
      <c r="E292" s="443"/>
      <c r="F292" s="99"/>
      <c r="G292" s="169" t="e">
        <f t="shared" si="19"/>
        <v>#DIV/0!</v>
      </c>
      <c r="H292" s="444"/>
      <c r="I292" s="52"/>
    </row>
    <row r="293" spans="1:9" s="26" customFormat="1" ht="25.2" hidden="1" customHeight="1" x14ac:dyDescent="0.25">
      <c r="A293" s="71"/>
      <c r="B293" s="201" t="s">
        <v>155</v>
      </c>
      <c r="C293" s="158"/>
      <c r="D293" s="442"/>
      <c r="E293" s="443"/>
      <c r="F293" s="99"/>
      <c r="G293" s="169" t="e">
        <f t="shared" si="19"/>
        <v>#DIV/0!</v>
      </c>
      <c r="H293" s="444"/>
      <c r="I293" s="52"/>
    </row>
    <row r="294" spans="1:9" s="26" customFormat="1" ht="27" hidden="1" customHeight="1" x14ac:dyDescent="0.25">
      <c r="A294" s="71"/>
      <c r="B294" s="201" t="s">
        <v>153</v>
      </c>
      <c r="C294" s="158"/>
      <c r="D294" s="442"/>
      <c r="E294" s="443"/>
      <c r="F294" s="99"/>
      <c r="G294" s="169" t="e">
        <f t="shared" si="19"/>
        <v>#DIV/0!</v>
      </c>
      <c r="H294" s="444"/>
      <c r="I294" s="52"/>
    </row>
    <row r="295" spans="1:9" s="26" customFormat="1" ht="21" hidden="1" customHeight="1" x14ac:dyDescent="0.25">
      <c r="A295" s="71"/>
      <c r="B295" s="201" t="s">
        <v>146</v>
      </c>
      <c r="C295" s="158"/>
      <c r="D295" s="442"/>
      <c r="E295" s="443"/>
      <c r="F295" s="99"/>
      <c r="G295" s="169" t="e">
        <f t="shared" si="19"/>
        <v>#DIV/0!</v>
      </c>
      <c r="H295" s="444"/>
      <c r="I295" s="52"/>
    </row>
    <row r="296" spans="1:9" s="26" customFormat="1" ht="31.2" hidden="1" customHeight="1" x14ac:dyDescent="0.25">
      <c r="A296" s="71" t="s">
        <v>191</v>
      </c>
      <c r="B296" s="201" t="s">
        <v>200</v>
      </c>
      <c r="C296" s="158"/>
      <c r="D296" s="442"/>
      <c r="E296" s="443"/>
      <c r="F296" s="99"/>
      <c r="G296" s="169" t="e">
        <f t="shared" si="19"/>
        <v>#DIV/0!</v>
      </c>
      <c r="H296" s="444"/>
      <c r="I296" s="52"/>
    </row>
    <row r="297" spans="1:9" s="26" customFormat="1" ht="22.2" hidden="1" customHeight="1" x14ac:dyDescent="0.25">
      <c r="A297" s="71" t="s">
        <v>192</v>
      </c>
      <c r="B297" s="201" t="s">
        <v>201</v>
      </c>
      <c r="C297" s="158"/>
      <c r="D297" s="442"/>
      <c r="E297" s="443"/>
      <c r="F297" s="99"/>
      <c r="G297" s="169" t="e">
        <f t="shared" si="19"/>
        <v>#DIV/0!</v>
      </c>
      <c r="H297" s="444"/>
      <c r="I297" s="52"/>
    </row>
    <row r="298" spans="1:9" s="26" customFormat="1" ht="38.4" hidden="1" customHeight="1" x14ac:dyDescent="0.25">
      <c r="A298" s="71" t="s">
        <v>193</v>
      </c>
      <c r="B298" s="201" t="s">
        <v>202</v>
      </c>
      <c r="C298" s="158"/>
      <c r="D298" s="442"/>
      <c r="E298" s="443"/>
      <c r="F298" s="99"/>
      <c r="G298" s="169" t="e">
        <f t="shared" si="19"/>
        <v>#DIV/0!</v>
      </c>
      <c r="H298" s="444"/>
      <c r="I298" s="52"/>
    </row>
    <row r="299" spans="1:9" s="26" customFormat="1" ht="35.4" customHeight="1" x14ac:dyDescent="0.25">
      <c r="A299" s="71">
        <v>3</v>
      </c>
      <c r="B299" s="115" t="s">
        <v>215</v>
      </c>
      <c r="C299" s="149" t="s">
        <v>213</v>
      </c>
      <c r="D299" s="149">
        <v>80</v>
      </c>
      <c r="E299" s="435">
        <v>90</v>
      </c>
      <c r="F299" s="77">
        <v>90</v>
      </c>
      <c r="G299" s="151">
        <f t="shared" si="19"/>
        <v>1</v>
      </c>
      <c r="H299" s="199">
        <v>1</v>
      </c>
      <c r="I299" s="52"/>
    </row>
    <row r="300" spans="1:9" s="34" customFormat="1" ht="25.8" customHeight="1" x14ac:dyDescent="0.25">
      <c r="A300" s="71">
        <v>4</v>
      </c>
      <c r="B300" s="111" t="s">
        <v>389</v>
      </c>
      <c r="C300" s="149" t="s">
        <v>217</v>
      </c>
      <c r="D300" s="149">
        <v>160</v>
      </c>
      <c r="E300" s="114">
        <v>170</v>
      </c>
      <c r="F300" s="64">
        <v>170</v>
      </c>
      <c r="G300" s="151">
        <f t="shared" si="19"/>
        <v>1</v>
      </c>
      <c r="H300" s="199">
        <v>1</v>
      </c>
      <c r="I300" s="52"/>
    </row>
    <row r="301" spans="1:9" s="34" customFormat="1" ht="31.2" customHeight="1" x14ac:dyDescent="0.25">
      <c r="A301" s="64">
        <v>5</v>
      </c>
      <c r="B301" s="173" t="s">
        <v>463</v>
      </c>
      <c r="C301" s="158" t="s">
        <v>585</v>
      </c>
      <c r="D301" s="338">
        <v>5</v>
      </c>
      <c r="E301" s="320">
        <v>5</v>
      </c>
      <c r="F301" s="64">
        <v>0</v>
      </c>
      <c r="G301" s="151">
        <f t="shared" si="19"/>
        <v>0</v>
      </c>
      <c r="H301" s="199">
        <v>0</v>
      </c>
      <c r="I301" s="436" t="s">
        <v>561</v>
      </c>
    </row>
    <row r="302" spans="1:9" s="34" customFormat="1" ht="38.4" customHeight="1" x14ac:dyDescent="0.25">
      <c r="A302" s="64">
        <v>6</v>
      </c>
      <c r="B302" s="445" t="s">
        <v>322</v>
      </c>
      <c r="C302" s="174" t="s">
        <v>213</v>
      </c>
      <c r="D302" s="166">
        <v>16.600000000000001</v>
      </c>
      <c r="E302" s="222">
        <v>17.7</v>
      </c>
      <c r="F302" s="64">
        <v>17.7</v>
      </c>
      <c r="G302" s="151">
        <f t="shared" si="19"/>
        <v>1</v>
      </c>
      <c r="H302" s="199">
        <v>1</v>
      </c>
      <c r="I302" s="55"/>
    </row>
    <row r="303" spans="1:9" s="26" customFormat="1" ht="34.799999999999997" customHeight="1" x14ac:dyDescent="0.25">
      <c r="A303" s="64" t="s">
        <v>23</v>
      </c>
      <c r="B303" s="446" t="s">
        <v>375</v>
      </c>
      <c r="C303" s="64" t="s">
        <v>217</v>
      </c>
      <c r="D303" s="64">
        <v>7</v>
      </c>
      <c r="E303" s="64">
        <v>8</v>
      </c>
      <c r="F303" s="64">
        <v>0</v>
      </c>
      <c r="G303" s="151">
        <f t="shared" si="19"/>
        <v>0</v>
      </c>
      <c r="H303" s="100">
        <v>0</v>
      </c>
      <c r="I303" s="436" t="s">
        <v>561</v>
      </c>
    </row>
    <row r="304" spans="1:9" ht="28.8" customHeight="1" x14ac:dyDescent="0.25">
      <c r="A304" s="447" t="s">
        <v>194</v>
      </c>
      <c r="B304" s="437" t="s">
        <v>382</v>
      </c>
      <c r="C304" s="448"/>
      <c r="D304" s="448"/>
      <c r="E304" s="183">
        <v>6</v>
      </c>
      <c r="F304" s="183">
        <v>6</v>
      </c>
      <c r="G304" s="449"/>
      <c r="H304" s="450">
        <v>1</v>
      </c>
      <c r="I304" s="81"/>
    </row>
    <row r="305" spans="1:11" x14ac:dyDescent="0.25">
      <c r="A305" s="63"/>
      <c r="B305" s="451" t="s">
        <v>7</v>
      </c>
      <c r="C305" s="452"/>
      <c r="D305" s="453"/>
      <c r="E305" s="453"/>
      <c r="F305" s="454"/>
      <c r="G305" s="454"/>
      <c r="H305" s="455"/>
      <c r="I305" s="53"/>
    </row>
    <row r="306" spans="1:11" ht="37.799999999999997" customHeight="1" x14ac:dyDescent="0.25">
      <c r="A306" s="456"/>
      <c r="B306" s="457" t="s">
        <v>456</v>
      </c>
      <c r="C306" s="458" t="s">
        <v>457</v>
      </c>
      <c r="D306" s="459">
        <v>1</v>
      </c>
      <c r="E306" s="459">
        <v>1</v>
      </c>
      <c r="F306" s="460">
        <v>1</v>
      </c>
      <c r="G306" s="461">
        <v>1</v>
      </c>
      <c r="H306" s="321">
        <v>1</v>
      </c>
      <c r="I306" s="53"/>
    </row>
    <row r="307" spans="1:11" s="26" customFormat="1" ht="21.6" customHeight="1" x14ac:dyDescent="0.25">
      <c r="A307" s="148"/>
      <c r="B307" s="462" t="s">
        <v>234</v>
      </c>
      <c r="C307" s="463"/>
      <c r="D307" s="463"/>
      <c r="E307" s="463"/>
      <c r="F307" s="463"/>
      <c r="G307" s="464"/>
      <c r="H307" s="338">
        <f>+(H308+H309)/2</f>
        <v>1</v>
      </c>
      <c r="I307" s="66"/>
    </row>
    <row r="308" spans="1:11" s="26" customFormat="1" ht="33.6" customHeight="1" x14ac:dyDescent="0.25">
      <c r="A308" s="465" t="s">
        <v>134</v>
      </c>
      <c r="B308" s="385" t="s">
        <v>458</v>
      </c>
      <c r="C308" s="149" t="s">
        <v>213</v>
      </c>
      <c r="D308" s="64">
        <v>99.2</v>
      </c>
      <c r="E308" s="63" t="s">
        <v>459</v>
      </c>
      <c r="F308" s="64">
        <v>103.6</v>
      </c>
      <c r="G308" s="304">
        <v>1.0569999999999999</v>
      </c>
      <c r="H308" s="329">
        <v>1</v>
      </c>
      <c r="I308" s="66"/>
    </row>
    <row r="309" spans="1:11" s="26" customFormat="1" ht="48" customHeight="1" x14ac:dyDescent="0.25">
      <c r="A309" s="148" t="s">
        <v>2</v>
      </c>
      <c r="B309" s="385" t="s">
        <v>236</v>
      </c>
      <c r="C309" s="149" t="s">
        <v>213</v>
      </c>
      <c r="D309" s="64">
        <v>92.6</v>
      </c>
      <c r="E309" s="63" t="s">
        <v>460</v>
      </c>
      <c r="F309" s="77">
        <v>95</v>
      </c>
      <c r="G309" s="304">
        <v>1.056</v>
      </c>
      <c r="H309" s="329">
        <v>1</v>
      </c>
      <c r="I309" s="52"/>
    </row>
    <row r="310" spans="1:11" s="26" customFormat="1" ht="19.2" customHeight="1" x14ac:dyDescent="0.25">
      <c r="A310" s="148"/>
      <c r="B310" s="466" t="s">
        <v>311</v>
      </c>
      <c r="C310" s="467"/>
      <c r="D310" s="467"/>
      <c r="E310" s="467"/>
      <c r="F310" s="467"/>
      <c r="G310" s="468"/>
      <c r="H310" s="338">
        <v>1</v>
      </c>
      <c r="I310" s="52"/>
    </row>
    <row r="311" spans="1:11" s="26" customFormat="1" ht="31.2" customHeight="1" x14ac:dyDescent="0.25">
      <c r="A311" s="148">
        <v>3</v>
      </c>
      <c r="B311" s="385" t="s">
        <v>237</v>
      </c>
      <c r="C311" s="158" t="s">
        <v>213</v>
      </c>
      <c r="D311" s="150">
        <v>96.7</v>
      </c>
      <c r="E311" s="63" t="s">
        <v>531</v>
      </c>
      <c r="F311" s="64">
        <v>94.4</v>
      </c>
      <c r="G311" s="304">
        <v>1.0149999999999999</v>
      </c>
      <c r="H311" s="329">
        <v>1</v>
      </c>
      <c r="I311" s="52"/>
    </row>
    <row r="312" spans="1:11" s="26" customFormat="1" ht="30.6" customHeight="1" x14ac:dyDescent="0.25">
      <c r="A312" s="148"/>
      <c r="B312" s="469" t="s">
        <v>235</v>
      </c>
      <c r="C312" s="470"/>
      <c r="D312" s="470"/>
      <c r="E312" s="470"/>
      <c r="F312" s="470"/>
      <c r="G312" s="471"/>
      <c r="H312" s="338">
        <f>(H313+H314)/2</f>
        <v>1</v>
      </c>
      <c r="I312" s="52"/>
    </row>
    <row r="313" spans="1:11" s="2" customFormat="1" ht="41.4" customHeight="1" x14ac:dyDescent="0.25">
      <c r="A313" s="148">
        <v>4</v>
      </c>
      <c r="B313" s="385" t="s">
        <v>238</v>
      </c>
      <c r="C313" s="174" t="s">
        <v>213</v>
      </c>
      <c r="D313" s="196">
        <v>0</v>
      </c>
      <c r="E313" s="63" t="s">
        <v>461</v>
      </c>
      <c r="F313" s="472">
        <v>0</v>
      </c>
      <c r="G313" s="151">
        <v>1</v>
      </c>
      <c r="H313" s="329">
        <v>1</v>
      </c>
      <c r="I313" s="59"/>
    </row>
    <row r="314" spans="1:11" s="2" customFormat="1" ht="66" customHeight="1" x14ac:dyDescent="0.25">
      <c r="A314" s="148">
        <v>5</v>
      </c>
      <c r="B314" s="385" t="s">
        <v>239</v>
      </c>
      <c r="C314" s="174" t="s">
        <v>213</v>
      </c>
      <c r="D314" s="196">
        <v>0</v>
      </c>
      <c r="E314" s="63" t="s">
        <v>462</v>
      </c>
      <c r="F314" s="472">
        <v>0</v>
      </c>
      <c r="G314" s="151">
        <v>1</v>
      </c>
      <c r="H314" s="303">
        <v>1</v>
      </c>
      <c r="I314" s="59"/>
    </row>
    <row r="315" spans="1:11" ht="35.4" customHeight="1" x14ac:dyDescent="0.3">
      <c r="A315" s="347" t="s">
        <v>167</v>
      </c>
      <c r="B315" s="264" t="s">
        <v>383</v>
      </c>
      <c r="C315" s="473"/>
      <c r="D315" s="473"/>
      <c r="E315" s="183">
        <v>1</v>
      </c>
      <c r="F315" s="183">
        <v>0</v>
      </c>
      <c r="G315" s="474"/>
      <c r="H315" s="475">
        <v>0.60599999999999998</v>
      </c>
      <c r="I315" s="79"/>
    </row>
    <row r="316" spans="1:11" ht="50.4" customHeight="1" x14ac:dyDescent="0.25">
      <c r="A316" s="476">
        <v>1</v>
      </c>
      <c r="B316" s="385" t="s">
        <v>591</v>
      </c>
      <c r="C316" s="477" t="s">
        <v>315</v>
      </c>
      <c r="D316" s="76">
        <v>74484.5</v>
      </c>
      <c r="E316" s="67">
        <v>15000</v>
      </c>
      <c r="F316" s="478">
        <v>9087.7330000000002</v>
      </c>
      <c r="G316" s="268">
        <f>F316/E316</f>
        <v>0.60584886666666671</v>
      </c>
      <c r="H316" s="268">
        <v>0.60599999999999998</v>
      </c>
      <c r="I316" s="179" t="s">
        <v>499</v>
      </c>
      <c r="J316" s="27"/>
      <c r="K316" s="27"/>
    </row>
    <row r="317" spans="1:11" x14ac:dyDescent="0.25">
      <c r="A317" s="110"/>
      <c r="B317" s="63" t="s">
        <v>7</v>
      </c>
      <c r="C317" s="63"/>
      <c r="D317" s="479">
        <v>11.984</v>
      </c>
      <c r="E317" s="479">
        <v>11.988</v>
      </c>
      <c r="F317" s="479">
        <v>11.282999999999999</v>
      </c>
      <c r="G317" s="268"/>
      <c r="H317" s="480"/>
      <c r="I317" s="94"/>
      <c r="J317" s="27"/>
      <c r="K317" s="27"/>
    </row>
    <row r="318" spans="1:11" ht="25.2" customHeight="1" x14ac:dyDescent="0.25">
      <c r="A318" s="110"/>
      <c r="B318" s="336" t="s">
        <v>312</v>
      </c>
      <c r="C318" s="149" t="s">
        <v>316</v>
      </c>
      <c r="D318" s="63">
        <v>6.22</v>
      </c>
      <c r="E318" s="82">
        <f>E316/E317/1000</f>
        <v>1.2512512512512513</v>
      </c>
      <c r="F318" s="82">
        <f>F316/F317/1000</f>
        <v>0.80543587698307195</v>
      </c>
      <c r="G318" s="268">
        <f t="shared" ref="G318" si="20">F318/E318</f>
        <v>0.64370435288487116</v>
      </c>
      <c r="H318" s="480"/>
      <c r="I318" s="481"/>
      <c r="J318" s="27"/>
      <c r="K318" s="27"/>
    </row>
    <row r="319" spans="1:11" s="39" customFormat="1" ht="28.8" customHeight="1" x14ac:dyDescent="0.25">
      <c r="A319" s="110">
        <v>2</v>
      </c>
      <c r="B319" s="482" t="s">
        <v>449</v>
      </c>
      <c r="C319" s="149" t="s">
        <v>217</v>
      </c>
      <c r="D319" s="63">
        <v>11</v>
      </c>
      <c r="E319" s="63" t="s">
        <v>333</v>
      </c>
      <c r="F319" s="63"/>
      <c r="G319" s="268"/>
      <c r="H319" s="269"/>
      <c r="I319" s="103"/>
      <c r="J319" s="104"/>
      <c r="K319" s="104"/>
    </row>
    <row r="320" spans="1:11" ht="35.4" customHeight="1" x14ac:dyDescent="0.25">
      <c r="A320" s="483" t="s">
        <v>323</v>
      </c>
      <c r="B320" s="367" t="s">
        <v>384</v>
      </c>
      <c r="C320" s="116"/>
      <c r="D320" s="116"/>
      <c r="E320" s="183">
        <v>3</v>
      </c>
      <c r="F320" s="183">
        <v>3</v>
      </c>
      <c r="G320" s="116"/>
      <c r="H320" s="484">
        <f>(H321+H322+H323)/3</f>
        <v>1</v>
      </c>
      <c r="I320" s="485"/>
    </row>
    <row r="321" spans="1:9" ht="48.6" customHeight="1" x14ac:dyDescent="0.25">
      <c r="A321" s="110">
        <v>1</v>
      </c>
      <c r="B321" s="144" t="s">
        <v>327</v>
      </c>
      <c r="C321" s="149" t="s">
        <v>213</v>
      </c>
      <c r="D321" s="63">
        <v>75</v>
      </c>
      <c r="E321" s="63">
        <v>80</v>
      </c>
      <c r="F321" s="63">
        <v>84</v>
      </c>
      <c r="G321" s="82">
        <f>F321/E321</f>
        <v>1.05</v>
      </c>
      <c r="H321" s="303">
        <v>1</v>
      </c>
      <c r="I321" s="53"/>
    </row>
    <row r="322" spans="1:9" ht="33" customHeight="1" x14ac:dyDescent="0.25">
      <c r="A322" s="110">
        <v>2</v>
      </c>
      <c r="B322" s="144" t="s">
        <v>328</v>
      </c>
      <c r="C322" s="149" t="s">
        <v>213</v>
      </c>
      <c r="D322" s="63">
        <v>112</v>
      </c>
      <c r="E322" s="63">
        <v>100</v>
      </c>
      <c r="F322" s="63">
        <v>100.8</v>
      </c>
      <c r="G322" s="82">
        <f t="shared" ref="G322:G327" si="21">F322/E322</f>
        <v>1.008</v>
      </c>
      <c r="H322" s="303">
        <v>1</v>
      </c>
      <c r="I322" s="53"/>
    </row>
    <row r="323" spans="1:9" ht="41.4" customHeight="1" x14ac:dyDescent="0.25">
      <c r="A323" s="110">
        <v>3</v>
      </c>
      <c r="B323" s="144" t="s">
        <v>534</v>
      </c>
      <c r="C323" s="149" t="s">
        <v>216</v>
      </c>
      <c r="D323" s="63">
        <v>15</v>
      </c>
      <c r="E323" s="63">
        <v>15</v>
      </c>
      <c r="F323" s="63">
        <v>15</v>
      </c>
      <c r="G323" s="82">
        <f t="shared" si="21"/>
        <v>1</v>
      </c>
      <c r="H323" s="303">
        <v>1</v>
      </c>
      <c r="I323" s="53"/>
    </row>
    <row r="324" spans="1:9" ht="3" hidden="1" customHeight="1" x14ac:dyDescent="0.25">
      <c r="A324" s="40" t="s">
        <v>317</v>
      </c>
      <c r="B324" s="486" t="s">
        <v>313</v>
      </c>
      <c r="C324" s="487" t="s">
        <v>209</v>
      </c>
      <c r="D324" s="119">
        <v>0</v>
      </c>
      <c r="E324" s="119">
        <v>0</v>
      </c>
      <c r="F324" s="119">
        <v>0</v>
      </c>
      <c r="G324" s="82" t="e">
        <f t="shared" si="21"/>
        <v>#DIV/0!</v>
      </c>
      <c r="H324" s="488"/>
      <c r="I324" s="53"/>
    </row>
    <row r="325" spans="1:9" hidden="1" x14ac:dyDescent="0.25">
      <c r="A325" s="37" t="s">
        <v>318</v>
      </c>
      <c r="B325" s="489" t="s">
        <v>314</v>
      </c>
      <c r="C325" s="477" t="s">
        <v>315</v>
      </c>
      <c r="D325" s="63">
        <v>0</v>
      </c>
      <c r="E325" s="63">
        <v>0</v>
      </c>
      <c r="F325" s="63">
        <v>0</v>
      </c>
      <c r="G325" s="82" t="e">
        <f t="shared" si="21"/>
        <v>#DIV/0!</v>
      </c>
      <c r="H325" s="490"/>
      <c r="I325" s="53"/>
    </row>
    <row r="326" spans="1:9" ht="34.799999999999997" customHeight="1" x14ac:dyDescent="0.25">
      <c r="A326" s="105" t="s">
        <v>13</v>
      </c>
      <c r="B326" s="491" t="s">
        <v>536</v>
      </c>
      <c r="C326" s="63" t="s">
        <v>213</v>
      </c>
      <c r="D326" s="63">
        <v>0</v>
      </c>
      <c r="E326" s="63">
        <v>100</v>
      </c>
      <c r="F326" s="63">
        <v>0</v>
      </c>
      <c r="G326" s="82">
        <f t="shared" si="21"/>
        <v>0</v>
      </c>
      <c r="H326" s="303"/>
      <c r="I326" s="336" t="s">
        <v>537</v>
      </c>
    </row>
    <row r="327" spans="1:9" ht="40.799999999999997" customHeight="1" x14ac:dyDescent="0.25">
      <c r="A327" s="29">
        <v>5</v>
      </c>
      <c r="B327" s="385" t="s">
        <v>535</v>
      </c>
      <c r="C327" s="63" t="s">
        <v>213</v>
      </c>
      <c r="D327" s="63">
        <v>0</v>
      </c>
      <c r="E327" s="63">
        <v>100</v>
      </c>
      <c r="F327" s="63">
        <v>0</v>
      </c>
      <c r="G327" s="82">
        <f t="shared" si="21"/>
        <v>0</v>
      </c>
      <c r="H327" s="303"/>
      <c r="I327" s="336" t="s">
        <v>537</v>
      </c>
    </row>
    <row r="328" spans="1:9" ht="23.4" customHeight="1" x14ac:dyDescent="0.25">
      <c r="A328" s="42" t="s">
        <v>329</v>
      </c>
      <c r="B328" s="143" t="s">
        <v>390</v>
      </c>
      <c r="C328" s="117"/>
      <c r="D328" s="117"/>
      <c r="E328" s="96">
        <v>5</v>
      </c>
      <c r="F328" s="96">
        <v>4</v>
      </c>
      <c r="G328" s="118"/>
      <c r="H328" s="492">
        <f>(H329+H332+H333+H334)/4</f>
        <v>1</v>
      </c>
      <c r="I328" s="485"/>
    </row>
    <row r="329" spans="1:9" ht="51.6" customHeight="1" x14ac:dyDescent="0.25">
      <c r="A329" s="29">
        <v>2</v>
      </c>
      <c r="B329" s="111" t="s">
        <v>558</v>
      </c>
      <c r="C329" s="149" t="s">
        <v>213</v>
      </c>
      <c r="D329" s="67">
        <v>100</v>
      </c>
      <c r="E329" s="67">
        <v>100</v>
      </c>
      <c r="F329" s="67">
        <v>100</v>
      </c>
      <c r="G329" s="67">
        <v>1</v>
      </c>
      <c r="H329" s="110">
        <v>1</v>
      </c>
      <c r="I329" s="386"/>
    </row>
    <row r="330" spans="1:9" ht="19.8" hidden="1" customHeight="1" x14ac:dyDescent="0.25">
      <c r="A330" s="29">
        <v>2</v>
      </c>
      <c r="B330" s="111" t="s">
        <v>330</v>
      </c>
      <c r="C330" s="149" t="s">
        <v>213</v>
      </c>
      <c r="D330" s="67"/>
      <c r="E330" s="90"/>
      <c r="F330" s="90"/>
      <c r="G330" s="90"/>
      <c r="H330" s="95"/>
      <c r="I330" s="88"/>
    </row>
    <row r="331" spans="1:9" ht="74.400000000000006" customHeight="1" x14ac:dyDescent="0.25">
      <c r="A331" s="29">
        <v>4</v>
      </c>
      <c r="B331" s="111" t="s">
        <v>331</v>
      </c>
      <c r="C331" s="149" t="s">
        <v>213</v>
      </c>
      <c r="D331" s="63">
        <v>100</v>
      </c>
      <c r="E331" s="67">
        <v>100</v>
      </c>
      <c r="F331" s="63">
        <v>0</v>
      </c>
      <c r="G331" s="109">
        <f>F331/E331</f>
        <v>0</v>
      </c>
      <c r="H331" s="110">
        <v>0</v>
      </c>
      <c r="I331" s="436" t="s">
        <v>557</v>
      </c>
    </row>
    <row r="332" spans="1:9" ht="24.6" customHeight="1" x14ac:dyDescent="0.25">
      <c r="A332" s="29">
        <v>5</v>
      </c>
      <c r="B332" s="144" t="s">
        <v>391</v>
      </c>
      <c r="C332" s="149" t="s">
        <v>216</v>
      </c>
      <c r="D332" s="63">
        <v>2</v>
      </c>
      <c r="E332" s="110">
        <v>1</v>
      </c>
      <c r="F332" s="63">
        <v>1</v>
      </c>
      <c r="G332" s="109">
        <v>1</v>
      </c>
      <c r="H332" s="110">
        <v>1</v>
      </c>
      <c r="I332" s="88"/>
    </row>
    <row r="333" spans="1:9" ht="23.4" customHeight="1" x14ac:dyDescent="0.25">
      <c r="A333" s="29">
        <v>6</v>
      </c>
      <c r="B333" s="144" t="s">
        <v>392</v>
      </c>
      <c r="C333" s="63" t="s">
        <v>216</v>
      </c>
      <c r="D333" s="63">
        <v>1</v>
      </c>
      <c r="E333" s="63">
        <v>2</v>
      </c>
      <c r="F333" s="63">
        <v>2</v>
      </c>
      <c r="G333" s="109">
        <f t="shared" ref="G333" si="22">F333/E333</f>
        <v>1</v>
      </c>
      <c r="H333" s="110">
        <v>1</v>
      </c>
      <c r="I333" s="88"/>
    </row>
    <row r="334" spans="1:9" ht="38.4" customHeight="1" x14ac:dyDescent="0.25">
      <c r="A334" s="29">
        <v>8</v>
      </c>
      <c r="B334" s="144" t="s">
        <v>559</v>
      </c>
      <c r="C334" s="63" t="s">
        <v>209</v>
      </c>
      <c r="D334" s="63" t="s">
        <v>333</v>
      </c>
      <c r="E334" s="63">
        <v>2</v>
      </c>
      <c r="F334" s="63">
        <v>1</v>
      </c>
      <c r="G334" s="109">
        <v>1</v>
      </c>
      <c r="H334" s="63">
        <v>1</v>
      </c>
      <c r="I334" s="53"/>
    </row>
    <row r="335" spans="1:9" ht="24" customHeight="1" x14ac:dyDescent="0.25">
      <c r="A335" s="500"/>
      <c r="B335" s="501" t="s">
        <v>448</v>
      </c>
      <c r="C335" s="502" t="s">
        <v>209</v>
      </c>
      <c r="D335" s="503"/>
      <c r="E335" s="512">
        <f>(E6+E54+E73+E95+E125+E183+E197+E226+E229+E256+E271+E287+E304+E315+E320+E328)</f>
        <v>160</v>
      </c>
      <c r="F335" s="504"/>
      <c r="G335" s="505"/>
      <c r="H335" s="505"/>
      <c r="I335" s="62"/>
    </row>
    <row r="336" spans="1:9" ht="16.8" customHeight="1" x14ac:dyDescent="0.25">
      <c r="A336" s="506"/>
      <c r="B336" s="507" t="s">
        <v>447</v>
      </c>
      <c r="C336" s="508" t="s">
        <v>209</v>
      </c>
      <c r="D336" s="509"/>
      <c r="E336" s="510"/>
      <c r="F336" s="513">
        <f>(F6+F54+F73+F95+F125+F183+F197+F226+F229+F256+F271+F287+F304+F315+F320+F328)</f>
        <v>123</v>
      </c>
      <c r="G336" s="514">
        <f>F336/E335*100</f>
        <v>76.875</v>
      </c>
      <c r="H336" s="511"/>
      <c r="I336" s="62"/>
    </row>
    <row r="337" spans="2:9" ht="18" customHeight="1" x14ac:dyDescent="0.25">
      <c r="B337" s="60"/>
      <c r="C337" s="60"/>
      <c r="D337" s="61"/>
      <c r="E337" s="112"/>
      <c r="F337" s="112"/>
      <c r="G337" s="112"/>
      <c r="H337" s="61"/>
      <c r="I337" s="62"/>
    </row>
  </sheetData>
  <mergeCells count="25">
    <mergeCell ref="A150:A153"/>
    <mergeCell ref="I135:I136"/>
    <mergeCell ref="B135:B136"/>
    <mergeCell ref="A135:A138"/>
    <mergeCell ref="H135:H136"/>
    <mergeCell ref="G135:G136"/>
    <mergeCell ref="D135:D136"/>
    <mergeCell ref="E135:E136"/>
    <mergeCell ref="F135:F136"/>
    <mergeCell ref="A3:A5"/>
    <mergeCell ref="A2:I2"/>
    <mergeCell ref="A1:I1"/>
    <mergeCell ref="I3:I5"/>
    <mergeCell ref="B312:G312"/>
    <mergeCell ref="B307:G307"/>
    <mergeCell ref="B310:G310"/>
    <mergeCell ref="B3:B5"/>
    <mergeCell ref="E4:H4"/>
    <mergeCell ref="D3:H3"/>
    <mergeCell ref="D4:D5"/>
    <mergeCell ref="C135:C138"/>
    <mergeCell ref="C277:C280"/>
    <mergeCell ref="B157:H157"/>
    <mergeCell ref="C3:C5"/>
    <mergeCell ref="E32:E33"/>
  </mergeCells>
  <hyperlinks>
    <hyperlink ref="B312" r:id="rId1" display="http://www.novoshakhtinsk.org/economics/mynicipalnie_programmi/ypravlenie_mynicipalnimi_finansami/pasport_podprogrammi_3.php"/>
  </hyperlinks>
  <pageMargins left="0.25" right="0.25" top="0.75" bottom="0.75" header="0.3" footer="0.3"/>
  <pageSetup paperSize="9" scale="71" orientation="landscape" r:id="rId2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topLeftCell="A54" workbookViewId="0">
      <selection activeCell="F98" sqref="F98"/>
    </sheetView>
  </sheetViews>
  <sheetFormatPr defaultColWidth="9.109375" defaultRowHeight="15.6" x14ac:dyDescent="0.3"/>
  <cols>
    <col min="1" max="1" width="8" style="4" customWidth="1"/>
    <col min="2" max="2" width="59.109375" style="5" customWidth="1"/>
    <col min="3" max="3" width="11.44140625" style="5" customWidth="1"/>
    <col min="4" max="4" width="8.44140625" style="5" customWidth="1"/>
    <col min="5" max="16384" width="9.109375" style="3"/>
  </cols>
  <sheetData>
    <row r="1" spans="1:4" x14ac:dyDescent="0.3">
      <c r="A1" s="138" t="s">
        <v>112</v>
      </c>
      <c r="B1" s="138"/>
      <c r="C1" s="138"/>
      <c r="D1" s="138"/>
    </row>
    <row r="2" spans="1:4" ht="18" customHeight="1" x14ac:dyDescent="0.3">
      <c r="A2" s="139" t="s">
        <v>113</v>
      </c>
      <c r="B2" s="139"/>
      <c r="C2" s="139"/>
      <c r="D2" s="139"/>
    </row>
    <row r="3" spans="1:4" ht="41.25" customHeight="1" x14ac:dyDescent="0.3">
      <c r="A3" s="140" t="s">
        <v>114</v>
      </c>
      <c r="B3" s="140"/>
      <c r="C3" s="140"/>
      <c r="D3" s="140"/>
    </row>
    <row r="4" spans="1:4" ht="48" customHeight="1" x14ac:dyDescent="0.3">
      <c r="A4" s="136" t="s">
        <v>136</v>
      </c>
      <c r="B4" s="131" t="s">
        <v>0</v>
      </c>
      <c r="C4" s="134" t="s">
        <v>117</v>
      </c>
      <c r="D4" s="135"/>
    </row>
    <row r="5" spans="1:4" ht="33" customHeight="1" x14ac:dyDescent="0.3">
      <c r="A5" s="137"/>
      <c r="B5" s="133"/>
      <c r="C5" s="6" t="s">
        <v>115</v>
      </c>
      <c r="D5" s="6" t="s">
        <v>116</v>
      </c>
    </row>
    <row r="6" spans="1:4" ht="30.75" customHeight="1" x14ac:dyDescent="0.3">
      <c r="A6" s="7" t="s">
        <v>3</v>
      </c>
      <c r="B6" s="8" t="s">
        <v>132</v>
      </c>
      <c r="C6" s="16">
        <v>41850</v>
      </c>
      <c r="D6" s="6">
        <v>506</v>
      </c>
    </row>
    <row r="7" spans="1:4" ht="14.25" hidden="1" customHeight="1" x14ac:dyDescent="0.3">
      <c r="A7" s="7"/>
      <c r="B7" s="8" t="s">
        <v>34</v>
      </c>
      <c r="C7" s="6"/>
      <c r="D7" s="6"/>
    </row>
    <row r="8" spans="1:4" ht="24" hidden="1" customHeight="1" x14ac:dyDescent="0.3">
      <c r="A8" s="7" t="s">
        <v>43</v>
      </c>
      <c r="B8" s="9" t="s">
        <v>49</v>
      </c>
      <c r="C8" s="6"/>
      <c r="D8" s="6"/>
    </row>
    <row r="9" spans="1:4" ht="32.25" hidden="1" customHeight="1" x14ac:dyDescent="0.3">
      <c r="A9" s="7" t="s">
        <v>50</v>
      </c>
      <c r="B9" s="9" t="s">
        <v>118</v>
      </c>
      <c r="C9" s="6"/>
      <c r="D9" s="6"/>
    </row>
    <row r="10" spans="1:4" ht="39.75" hidden="1" customHeight="1" x14ac:dyDescent="0.3">
      <c r="A10" s="7" t="s">
        <v>51</v>
      </c>
      <c r="B10" s="9" t="s">
        <v>119</v>
      </c>
      <c r="C10" s="6"/>
      <c r="D10" s="6"/>
    </row>
    <row r="11" spans="1:4" ht="29.25" hidden="1" customHeight="1" x14ac:dyDescent="0.3">
      <c r="A11" s="7" t="s">
        <v>52</v>
      </c>
      <c r="B11" s="9" t="s">
        <v>76</v>
      </c>
      <c r="C11" s="6"/>
      <c r="D11" s="6"/>
    </row>
    <row r="12" spans="1:4" ht="27.75" hidden="1" customHeight="1" x14ac:dyDescent="0.3">
      <c r="A12" s="7" t="s">
        <v>53</v>
      </c>
      <c r="B12" s="9" t="s">
        <v>120</v>
      </c>
      <c r="C12" s="6"/>
      <c r="D12" s="6"/>
    </row>
    <row r="13" spans="1:4" ht="0.75" hidden="1" customHeight="1" x14ac:dyDescent="0.3">
      <c r="A13" s="7" t="s">
        <v>54</v>
      </c>
      <c r="B13" s="9" t="s">
        <v>55</v>
      </c>
      <c r="C13" s="6"/>
      <c r="D13" s="6"/>
    </row>
    <row r="14" spans="1:4" ht="46.5" customHeight="1" x14ac:dyDescent="0.3">
      <c r="A14" s="7" t="s">
        <v>2</v>
      </c>
      <c r="B14" s="8" t="s">
        <v>4</v>
      </c>
      <c r="C14" s="16">
        <v>41851</v>
      </c>
      <c r="D14" s="6">
        <v>511</v>
      </c>
    </row>
    <row r="15" spans="1:4" ht="30.75" hidden="1" customHeight="1" x14ac:dyDescent="0.3">
      <c r="A15" s="7" t="s">
        <v>44</v>
      </c>
      <c r="B15" s="9" t="s">
        <v>30</v>
      </c>
      <c r="C15" s="6"/>
      <c r="D15" s="6"/>
    </row>
    <row r="16" spans="1:4" ht="32.25" customHeight="1" x14ac:dyDescent="0.3">
      <c r="A16" s="7" t="s">
        <v>12</v>
      </c>
      <c r="B16" s="8" t="s">
        <v>5</v>
      </c>
      <c r="C16" s="16">
        <v>41850</v>
      </c>
      <c r="D16" s="6">
        <v>507</v>
      </c>
    </row>
    <row r="17" spans="1:4" ht="32.25" hidden="1" customHeight="1" x14ac:dyDescent="0.3">
      <c r="A17" s="7" t="s">
        <v>45</v>
      </c>
      <c r="B17" s="9" t="s">
        <v>89</v>
      </c>
      <c r="C17" s="6"/>
      <c r="D17" s="6"/>
    </row>
    <row r="18" spans="1:4" ht="49.5" customHeight="1" x14ac:dyDescent="0.3">
      <c r="A18" s="7" t="s">
        <v>13</v>
      </c>
      <c r="B18" s="8" t="s">
        <v>131</v>
      </c>
      <c r="C18" s="16">
        <v>41850</v>
      </c>
      <c r="D18" s="6">
        <v>503</v>
      </c>
    </row>
    <row r="19" spans="1:4" ht="19.5" hidden="1" customHeight="1" x14ac:dyDescent="0.3">
      <c r="A19" s="7"/>
      <c r="B19" s="9" t="s">
        <v>7</v>
      </c>
      <c r="C19" s="17"/>
      <c r="D19" s="17"/>
    </row>
    <row r="20" spans="1:4" ht="30" hidden="1" customHeight="1" x14ac:dyDescent="0.3">
      <c r="A20" s="7" t="s">
        <v>10</v>
      </c>
      <c r="B20" s="9" t="s">
        <v>77</v>
      </c>
      <c r="C20" s="6"/>
      <c r="D20" s="6"/>
    </row>
    <row r="21" spans="1:4" ht="44.25" hidden="1" customHeight="1" x14ac:dyDescent="0.3">
      <c r="A21" s="7" t="s">
        <v>14</v>
      </c>
      <c r="B21" s="8" t="s">
        <v>91</v>
      </c>
      <c r="C21" s="6"/>
      <c r="D21" s="6"/>
    </row>
    <row r="22" spans="1:4" ht="45.75" hidden="1" customHeight="1" x14ac:dyDescent="0.3">
      <c r="A22" s="7" t="s">
        <v>46</v>
      </c>
      <c r="B22" s="9" t="s">
        <v>90</v>
      </c>
      <c r="C22" s="6"/>
      <c r="D22" s="6"/>
    </row>
    <row r="23" spans="1:4" ht="63.75" hidden="1" customHeight="1" x14ac:dyDescent="0.3">
      <c r="A23" s="7" t="s">
        <v>78</v>
      </c>
      <c r="B23" s="10" t="s">
        <v>121</v>
      </c>
      <c r="C23" s="6"/>
      <c r="D23" s="6"/>
    </row>
    <row r="24" spans="1:4" ht="39.75" hidden="1" customHeight="1" x14ac:dyDescent="0.3">
      <c r="A24" s="7" t="s">
        <v>47</v>
      </c>
      <c r="B24" s="10" t="s">
        <v>92</v>
      </c>
      <c r="C24" s="6"/>
      <c r="D24" s="6"/>
    </row>
    <row r="25" spans="1:4" ht="39.75" hidden="1" customHeight="1" x14ac:dyDescent="0.3">
      <c r="A25" s="7" t="s">
        <v>48</v>
      </c>
      <c r="B25" s="9" t="s">
        <v>81</v>
      </c>
      <c r="C25" s="131"/>
      <c r="D25" s="6"/>
    </row>
    <row r="26" spans="1:4" ht="39.75" hidden="1" customHeight="1" x14ac:dyDescent="0.3">
      <c r="A26" s="7" t="s">
        <v>79</v>
      </c>
      <c r="B26" s="9" t="s">
        <v>82</v>
      </c>
      <c r="C26" s="132"/>
      <c r="D26" s="6"/>
    </row>
    <row r="27" spans="1:4" ht="58.5" hidden="1" customHeight="1" x14ac:dyDescent="0.3">
      <c r="A27" s="7" t="s">
        <v>80</v>
      </c>
      <c r="B27" s="9" t="s">
        <v>83</v>
      </c>
      <c r="C27" s="133"/>
      <c r="D27" s="6"/>
    </row>
    <row r="28" spans="1:4" ht="47.25" customHeight="1" x14ac:dyDescent="0.3">
      <c r="A28" s="7" t="s">
        <v>15</v>
      </c>
      <c r="B28" s="8" t="s">
        <v>6</v>
      </c>
      <c r="C28" s="18"/>
      <c r="D28" s="18"/>
    </row>
    <row r="29" spans="1:4" ht="48.75" hidden="1" customHeight="1" x14ac:dyDescent="0.3">
      <c r="A29" s="7"/>
      <c r="B29" s="9" t="s">
        <v>122</v>
      </c>
      <c r="C29" s="6"/>
      <c r="D29" s="6"/>
    </row>
    <row r="30" spans="1:4" ht="57.75" hidden="1" customHeight="1" x14ac:dyDescent="0.3">
      <c r="A30" s="7" t="s">
        <v>16</v>
      </c>
      <c r="B30" s="9" t="s">
        <v>123</v>
      </c>
      <c r="C30" s="6"/>
      <c r="D30" s="6"/>
    </row>
    <row r="31" spans="1:4" ht="83.25" hidden="1" customHeight="1" x14ac:dyDescent="0.3">
      <c r="A31" s="7" t="s">
        <v>17</v>
      </c>
      <c r="B31" s="9" t="s">
        <v>124</v>
      </c>
      <c r="C31" s="6"/>
      <c r="D31" s="6"/>
    </row>
    <row r="32" spans="1:4" ht="35.25" hidden="1" customHeight="1" x14ac:dyDescent="0.3">
      <c r="A32" s="11" t="s">
        <v>18</v>
      </c>
      <c r="B32" s="10" t="s">
        <v>93</v>
      </c>
      <c r="C32" s="18"/>
      <c r="D32" s="18"/>
    </row>
    <row r="33" spans="1:4" ht="43.5" hidden="1" customHeight="1" x14ac:dyDescent="0.3">
      <c r="A33" s="7"/>
      <c r="B33" s="12" t="s">
        <v>58</v>
      </c>
      <c r="C33" s="19"/>
      <c r="D33" s="19"/>
    </row>
    <row r="34" spans="1:4" ht="39" hidden="1" customHeight="1" x14ac:dyDescent="0.3">
      <c r="A34" s="7"/>
      <c r="B34" s="12" t="s">
        <v>84</v>
      </c>
      <c r="C34" s="19"/>
      <c r="D34" s="19"/>
    </row>
    <row r="35" spans="1:4" ht="39" hidden="1" customHeight="1" x14ac:dyDescent="0.3">
      <c r="A35" s="7"/>
      <c r="B35" s="12" t="s">
        <v>85</v>
      </c>
      <c r="C35" s="19"/>
      <c r="D35" s="19"/>
    </row>
    <row r="36" spans="1:4" ht="32.25" hidden="1" customHeight="1" x14ac:dyDescent="0.3">
      <c r="A36" s="7"/>
      <c r="B36" s="12" t="s">
        <v>86</v>
      </c>
      <c r="C36" s="19"/>
      <c r="D36" s="19"/>
    </row>
    <row r="37" spans="1:4" ht="25.5" hidden="1" customHeight="1" x14ac:dyDescent="0.3">
      <c r="A37" s="7"/>
      <c r="B37" s="12" t="s">
        <v>87</v>
      </c>
      <c r="C37" s="19"/>
      <c r="D37" s="19"/>
    </row>
    <row r="38" spans="1:4" ht="33" hidden="1" customHeight="1" x14ac:dyDescent="0.3">
      <c r="A38" s="7" t="s">
        <v>56</v>
      </c>
      <c r="B38" s="10" t="s">
        <v>88</v>
      </c>
      <c r="C38" s="19"/>
      <c r="D38" s="19"/>
    </row>
    <row r="39" spans="1:4" ht="42" hidden="1" customHeight="1" x14ac:dyDescent="0.3">
      <c r="A39" s="7" t="s">
        <v>57</v>
      </c>
      <c r="B39" s="10" t="s">
        <v>59</v>
      </c>
      <c r="C39" s="19"/>
      <c r="D39" s="19"/>
    </row>
    <row r="40" spans="1:4" ht="34.5" customHeight="1" x14ac:dyDescent="0.3">
      <c r="A40" s="7" t="s">
        <v>19</v>
      </c>
      <c r="B40" s="10" t="s">
        <v>130</v>
      </c>
      <c r="C40" s="16">
        <v>41850</v>
      </c>
      <c r="D40" s="6">
        <v>502</v>
      </c>
    </row>
    <row r="41" spans="1:4" ht="17.25" hidden="1" customHeight="1" x14ac:dyDescent="0.3">
      <c r="A41" s="7"/>
      <c r="B41" s="9" t="s">
        <v>7</v>
      </c>
      <c r="C41" s="6"/>
      <c r="D41" s="6"/>
    </row>
    <row r="42" spans="1:4" ht="20.25" hidden="1" customHeight="1" x14ac:dyDescent="0.3">
      <c r="A42" s="7" t="s">
        <v>20</v>
      </c>
      <c r="B42" s="9" t="s">
        <v>75</v>
      </c>
      <c r="C42" s="6"/>
      <c r="D42" s="6"/>
    </row>
    <row r="43" spans="1:4" ht="40.5" hidden="1" customHeight="1" x14ac:dyDescent="0.3">
      <c r="A43" s="7" t="s">
        <v>21</v>
      </c>
      <c r="B43" s="9" t="s">
        <v>94</v>
      </c>
      <c r="C43" s="6"/>
      <c r="D43" s="6"/>
    </row>
    <row r="44" spans="1:4" ht="60.75" hidden="1" customHeight="1" x14ac:dyDescent="0.3">
      <c r="A44" s="7" t="s">
        <v>22</v>
      </c>
      <c r="B44" s="10" t="s">
        <v>95</v>
      </c>
      <c r="C44" s="19"/>
      <c r="D44" s="19"/>
    </row>
    <row r="45" spans="1:4" ht="46.5" customHeight="1" x14ac:dyDescent="0.3">
      <c r="A45" s="7" t="s">
        <v>23</v>
      </c>
      <c r="B45" s="9" t="s">
        <v>1</v>
      </c>
      <c r="C45" s="6"/>
      <c r="D45" s="6"/>
    </row>
    <row r="46" spans="1:4" ht="15.75" hidden="1" customHeight="1" x14ac:dyDescent="0.3">
      <c r="A46" s="7"/>
      <c r="B46" s="9" t="s">
        <v>7</v>
      </c>
      <c r="C46" s="6"/>
      <c r="D46" s="6"/>
    </row>
    <row r="47" spans="1:4" ht="33" hidden="1" customHeight="1" x14ac:dyDescent="0.3">
      <c r="A47" s="7" t="s">
        <v>25</v>
      </c>
      <c r="B47" s="9" t="s">
        <v>96</v>
      </c>
      <c r="C47" s="6"/>
      <c r="D47" s="6"/>
    </row>
    <row r="48" spans="1:4" ht="24.75" hidden="1" customHeight="1" x14ac:dyDescent="0.3">
      <c r="A48" s="7" t="s">
        <v>24</v>
      </c>
      <c r="B48" s="9" t="s">
        <v>60</v>
      </c>
      <c r="C48" s="6"/>
      <c r="D48" s="6"/>
    </row>
    <row r="49" spans="1:4" ht="61.5" customHeight="1" x14ac:dyDescent="0.3">
      <c r="A49" s="7" t="s">
        <v>26</v>
      </c>
      <c r="B49" s="10" t="s">
        <v>133</v>
      </c>
      <c r="C49" s="24">
        <v>41850</v>
      </c>
      <c r="D49" s="19">
        <v>505</v>
      </c>
    </row>
    <row r="50" spans="1:4" ht="27" hidden="1" customHeight="1" x14ac:dyDescent="0.3">
      <c r="A50" s="7"/>
      <c r="B50" s="9" t="s">
        <v>106</v>
      </c>
      <c r="C50" s="18"/>
      <c r="D50" s="18"/>
    </row>
    <row r="51" spans="1:4" ht="27" hidden="1" customHeight="1" x14ac:dyDescent="0.3">
      <c r="A51" s="7" t="s">
        <v>27</v>
      </c>
      <c r="B51" s="9" t="s">
        <v>109</v>
      </c>
      <c r="C51" s="18"/>
      <c r="D51" s="18"/>
    </row>
    <row r="52" spans="1:4" ht="27.75" hidden="1" customHeight="1" x14ac:dyDescent="0.3">
      <c r="A52" s="7" t="s">
        <v>107</v>
      </c>
      <c r="B52" s="9" t="s">
        <v>110</v>
      </c>
      <c r="C52" s="18"/>
      <c r="D52" s="18"/>
    </row>
    <row r="53" spans="1:4" ht="27.75" hidden="1" customHeight="1" x14ac:dyDescent="0.3">
      <c r="A53" s="13" t="s">
        <v>108</v>
      </c>
      <c r="B53" s="9" t="s">
        <v>111</v>
      </c>
      <c r="C53" s="18"/>
      <c r="D53" s="18"/>
    </row>
    <row r="54" spans="1:4" ht="47.25" customHeight="1" x14ac:dyDescent="0.3">
      <c r="A54" s="7" t="s">
        <v>28</v>
      </c>
      <c r="B54" s="9" t="s">
        <v>128</v>
      </c>
      <c r="C54" s="16">
        <v>41845</v>
      </c>
      <c r="D54" s="6">
        <v>487</v>
      </c>
    </row>
    <row r="55" spans="1:4" ht="21.75" hidden="1" customHeight="1" x14ac:dyDescent="0.3">
      <c r="A55" s="7"/>
      <c r="B55" s="8" t="s">
        <v>125</v>
      </c>
      <c r="C55" s="6"/>
      <c r="D55" s="6"/>
    </row>
    <row r="56" spans="1:4" ht="23.25" hidden="1" customHeight="1" x14ac:dyDescent="0.3">
      <c r="A56" s="7" t="s">
        <v>65</v>
      </c>
      <c r="B56" s="9" t="s">
        <v>8</v>
      </c>
      <c r="C56" s="6"/>
      <c r="D56" s="6"/>
    </row>
    <row r="57" spans="1:4" ht="69" hidden="1" customHeight="1" x14ac:dyDescent="0.3">
      <c r="A57" s="7" t="s">
        <v>31</v>
      </c>
      <c r="B57" s="10" t="s">
        <v>61</v>
      </c>
      <c r="C57" s="19"/>
      <c r="D57" s="19"/>
    </row>
    <row r="58" spans="1:4" ht="45.75" customHeight="1" x14ac:dyDescent="0.3">
      <c r="A58" s="7" t="s">
        <v>97</v>
      </c>
      <c r="B58" s="9" t="s">
        <v>9</v>
      </c>
      <c r="C58" s="20"/>
      <c r="D58" s="20"/>
    </row>
    <row r="59" spans="1:4" ht="16.5" hidden="1" customHeight="1" x14ac:dyDescent="0.3">
      <c r="B59" s="9" t="s">
        <v>66</v>
      </c>
      <c r="C59" s="6"/>
      <c r="D59" s="6"/>
    </row>
    <row r="60" spans="1:4" ht="33.75" hidden="1" customHeight="1" x14ac:dyDescent="0.3">
      <c r="A60" s="7" t="s">
        <v>69</v>
      </c>
      <c r="B60" s="9" t="s">
        <v>62</v>
      </c>
      <c r="C60" s="6"/>
      <c r="D60" s="6"/>
    </row>
    <row r="61" spans="1:4" ht="30.75" hidden="1" customHeight="1" x14ac:dyDescent="0.3">
      <c r="A61" s="7" t="s">
        <v>70</v>
      </c>
      <c r="B61" s="9" t="s">
        <v>63</v>
      </c>
      <c r="C61" s="6"/>
      <c r="D61" s="6"/>
    </row>
    <row r="62" spans="1:4" ht="20.25" hidden="1" customHeight="1" x14ac:dyDescent="0.3">
      <c r="A62" s="7" t="s">
        <v>71</v>
      </c>
      <c r="B62" s="9" t="s">
        <v>64</v>
      </c>
      <c r="C62" s="6"/>
      <c r="D62" s="6"/>
    </row>
    <row r="63" spans="1:4" ht="47.25" customHeight="1" x14ac:dyDescent="0.3">
      <c r="A63" s="7" t="s">
        <v>39</v>
      </c>
      <c r="B63" s="9" t="s">
        <v>29</v>
      </c>
      <c r="C63" s="6"/>
      <c r="D63" s="6"/>
    </row>
    <row r="64" spans="1:4" ht="18" hidden="1" customHeight="1" x14ac:dyDescent="0.3">
      <c r="A64" s="7"/>
      <c r="B64" s="9" t="s">
        <v>66</v>
      </c>
      <c r="C64" s="6"/>
      <c r="D64" s="6"/>
    </row>
    <row r="65" spans="1:4" ht="21.75" hidden="1" customHeight="1" x14ac:dyDescent="0.3">
      <c r="A65" s="7" t="s">
        <v>40</v>
      </c>
      <c r="B65" s="9" t="s">
        <v>67</v>
      </c>
      <c r="C65" s="6"/>
      <c r="D65" s="6"/>
    </row>
    <row r="66" spans="1:4" ht="41.25" hidden="1" customHeight="1" x14ac:dyDescent="0.3">
      <c r="A66" s="7" t="s">
        <v>41</v>
      </c>
      <c r="B66" s="9" t="s">
        <v>68</v>
      </c>
      <c r="C66" s="6"/>
      <c r="D66" s="6"/>
    </row>
    <row r="67" spans="1:4" ht="28.5" hidden="1" customHeight="1" x14ac:dyDescent="0.3">
      <c r="A67" s="7" t="s">
        <v>42</v>
      </c>
      <c r="B67" s="9" t="s">
        <v>98</v>
      </c>
      <c r="C67" s="6"/>
      <c r="D67" s="6"/>
    </row>
    <row r="68" spans="1:4" ht="45" customHeight="1" x14ac:dyDescent="0.3">
      <c r="A68" s="7" t="s">
        <v>99</v>
      </c>
      <c r="B68" s="9" t="s">
        <v>129</v>
      </c>
      <c r="C68" s="16">
        <v>41850</v>
      </c>
      <c r="D68" s="6">
        <v>501</v>
      </c>
    </row>
    <row r="69" spans="1:4" ht="18" hidden="1" customHeight="1" x14ac:dyDescent="0.3">
      <c r="A69" s="7"/>
      <c r="B69" s="9" t="s">
        <v>72</v>
      </c>
      <c r="C69" s="9"/>
      <c r="D69" s="9"/>
    </row>
    <row r="70" spans="1:4" ht="21" hidden="1" customHeight="1" x14ac:dyDescent="0.3">
      <c r="A70" s="7" t="s">
        <v>101</v>
      </c>
      <c r="B70" s="9" t="s">
        <v>73</v>
      </c>
      <c r="C70" s="9"/>
      <c r="D70" s="9"/>
    </row>
    <row r="71" spans="1:4" ht="29.25" hidden="1" customHeight="1" x14ac:dyDescent="0.3">
      <c r="A71" s="7" t="s">
        <v>102</v>
      </c>
      <c r="B71" s="9" t="s">
        <v>74</v>
      </c>
      <c r="C71" s="9"/>
      <c r="D71" s="9"/>
    </row>
    <row r="72" spans="1:4" ht="32.25" hidden="1" customHeight="1" x14ac:dyDescent="0.3">
      <c r="A72" s="7" t="s">
        <v>103</v>
      </c>
      <c r="B72" s="9" t="s">
        <v>100</v>
      </c>
      <c r="C72" s="9"/>
      <c r="D72" s="9"/>
    </row>
    <row r="73" spans="1:4" ht="29.25" hidden="1" customHeight="1" x14ac:dyDescent="0.3">
      <c r="A73" s="11" t="s">
        <v>104</v>
      </c>
      <c r="B73" s="10" t="s">
        <v>38</v>
      </c>
      <c r="C73" s="10"/>
      <c r="D73" s="10"/>
    </row>
    <row r="74" spans="1:4" ht="31.5" hidden="1" customHeight="1" x14ac:dyDescent="0.3">
      <c r="A74" s="7"/>
      <c r="B74" s="10" t="s">
        <v>126</v>
      </c>
      <c r="C74" s="10"/>
      <c r="D74" s="10"/>
    </row>
    <row r="75" spans="1:4" ht="29.25" hidden="1" customHeight="1" x14ac:dyDescent="0.3">
      <c r="A75" s="7"/>
      <c r="B75" s="14" t="s">
        <v>33</v>
      </c>
      <c r="C75" s="10"/>
      <c r="D75" s="10"/>
    </row>
    <row r="76" spans="1:4" ht="29.25" hidden="1" customHeight="1" x14ac:dyDescent="0.3">
      <c r="A76" s="7" t="s">
        <v>105</v>
      </c>
      <c r="B76" s="10" t="s">
        <v>127</v>
      </c>
      <c r="C76" s="10"/>
      <c r="D76" s="10"/>
    </row>
    <row r="77" spans="1:4" ht="21" hidden="1" customHeight="1" x14ac:dyDescent="0.3">
      <c r="A77" s="7"/>
      <c r="B77" s="14" t="s">
        <v>35</v>
      </c>
      <c r="C77" s="10"/>
      <c r="D77" s="10"/>
    </row>
    <row r="78" spans="1:4" ht="29.25" hidden="1" customHeight="1" x14ac:dyDescent="0.3">
      <c r="A78" s="7"/>
      <c r="B78" s="14" t="s">
        <v>36</v>
      </c>
      <c r="C78" s="10"/>
      <c r="D78" s="10"/>
    </row>
    <row r="79" spans="1:4" ht="29.25" hidden="1" customHeight="1" x14ac:dyDescent="0.3">
      <c r="A79" s="7"/>
      <c r="B79" s="14" t="s">
        <v>37</v>
      </c>
      <c r="C79" s="10"/>
      <c r="D79" s="10"/>
    </row>
    <row r="80" spans="1:4" hidden="1" x14ac:dyDescent="0.3">
      <c r="A80" s="7"/>
      <c r="B80" s="9" t="s">
        <v>32</v>
      </c>
      <c r="C80" s="9"/>
      <c r="D80" s="9"/>
    </row>
    <row r="81" spans="1:4" ht="31.2" x14ac:dyDescent="0.3">
      <c r="A81" s="11" t="s">
        <v>104</v>
      </c>
      <c r="B81" s="10" t="s">
        <v>135</v>
      </c>
      <c r="C81" s="16">
        <v>41850</v>
      </c>
      <c r="D81" s="6">
        <v>504</v>
      </c>
    </row>
    <row r="82" spans="1:4" hidden="1" x14ac:dyDescent="0.3">
      <c r="A82" s="22"/>
      <c r="B82" s="21" t="s">
        <v>126</v>
      </c>
      <c r="C82" s="9"/>
      <c r="D82" s="9"/>
    </row>
    <row r="83" spans="1:4" ht="31.2" hidden="1" x14ac:dyDescent="0.3">
      <c r="A83" s="22"/>
      <c r="B83" s="23" t="s">
        <v>33</v>
      </c>
      <c r="C83" s="9"/>
      <c r="D83" s="9"/>
    </row>
    <row r="84" spans="1:4" ht="31.2" hidden="1" x14ac:dyDescent="0.3">
      <c r="A84" s="22" t="s">
        <v>105</v>
      </c>
      <c r="B84" s="21" t="s">
        <v>127</v>
      </c>
      <c r="C84" s="9"/>
      <c r="D84" s="9"/>
    </row>
    <row r="85" spans="1:4" hidden="1" x14ac:dyDescent="0.3">
      <c r="A85" s="22"/>
      <c r="B85" s="23" t="s">
        <v>35</v>
      </c>
      <c r="C85" s="9"/>
      <c r="D85" s="9"/>
    </row>
    <row r="86" spans="1:4" ht="31.2" hidden="1" x14ac:dyDescent="0.3">
      <c r="A86" s="22"/>
      <c r="B86" s="23" t="s">
        <v>36</v>
      </c>
      <c r="C86" s="9"/>
      <c r="D86" s="9"/>
    </row>
    <row r="87" spans="1:4" ht="31.2" hidden="1" x14ac:dyDescent="0.3">
      <c r="A87" s="22"/>
      <c r="B87" s="23" t="s">
        <v>37</v>
      </c>
      <c r="C87" s="9"/>
      <c r="D87" s="9"/>
    </row>
    <row r="88" spans="1:4" x14ac:dyDescent="0.3">
      <c r="B88" s="15"/>
      <c r="C88" s="15"/>
      <c r="D88" s="15"/>
    </row>
    <row r="89" spans="1:4" x14ac:dyDescent="0.3">
      <c r="B89" s="15"/>
      <c r="C89" s="15"/>
      <c r="D89" s="15"/>
    </row>
    <row r="90" spans="1:4" x14ac:dyDescent="0.3">
      <c r="B90" s="15"/>
      <c r="C90" s="15"/>
      <c r="D90" s="15"/>
    </row>
    <row r="91" spans="1:4" x14ac:dyDescent="0.3">
      <c r="B91" s="15"/>
      <c r="C91" s="15"/>
      <c r="D91" s="15"/>
    </row>
    <row r="92" spans="1:4" x14ac:dyDescent="0.3">
      <c r="B92" s="15"/>
      <c r="C92" s="15"/>
      <c r="D92" s="15"/>
    </row>
    <row r="93" spans="1:4" x14ac:dyDescent="0.3">
      <c r="B93" s="15"/>
      <c r="C93" s="15"/>
      <c r="D93" s="15"/>
    </row>
    <row r="94" spans="1:4" x14ac:dyDescent="0.3">
      <c r="B94" s="15"/>
      <c r="C94" s="15"/>
      <c r="D94" s="15"/>
    </row>
    <row r="95" spans="1:4" x14ac:dyDescent="0.3">
      <c r="B95" s="15"/>
      <c r="C95" s="15"/>
      <c r="D95" s="15"/>
    </row>
  </sheetData>
  <mergeCells count="7">
    <mergeCell ref="C25:C27"/>
    <mergeCell ref="C4:D4"/>
    <mergeCell ref="A4:A5"/>
    <mergeCell ref="B4:B5"/>
    <mergeCell ref="A1:D1"/>
    <mergeCell ref="A2:D2"/>
    <mergeCell ref="A3:D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0" workbookViewId="0">
      <selection activeCell="G18" sqref="G18"/>
    </sheetView>
  </sheetViews>
  <sheetFormatPr defaultColWidth="9.109375" defaultRowHeight="15.6" x14ac:dyDescent="0.3"/>
  <cols>
    <col min="1" max="1" width="6.6640625" style="4" customWidth="1"/>
    <col min="2" max="2" width="57.6640625" style="5" customWidth="1"/>
    <col min="3" max="3" width="12" style="5" customWidth="1"/>
    <col min="4" max="4" width="10.88671875" style="5" customWidth="1"/>
    <col min="5" max="16384" width="9.109375" style="3"/>
  </cols>
  <sheetData>
    <row r="1" spans="1:4" x14ac:dyDescent="0.3">
      <c r="A1" s="138" t="s">
        <v>112</v>
      </c>
      <c r="B1" s="138"/>
      <c r="C1" s="138"/>
      <c r="D1" s="138"/>
    </row>
    <row r="2" spans="1:4" ht="18" customHeight="1" x14ac:dyDescent="0.3">
      <c r="A2" s="139" t="s">
        <v>113</v>
      </c>
      <c r="B2" s="139"/>
      <c r="C2" s="139"/>
      <c r="D2" s="139"/>
    </row>
    <row r="3" spans="1:4" ht="41.25" customHeight="1" x14ac:dyDescent="0.3">
      <c r="A3" s="140" t="s">
        <v>114</v>
      </c>
      <c r="B3" s="140"/>
      <c r="C3" s="140"/>
      <c r="D3" s="140"/>
    </row>
    <row r="4" spans="1:4" ht="49.5" customHeight="1" x14ac:dyDescent="0.3">
      <c r="A4" s="136" t="s">
        <v>137</v>
      </c>
      <c r="B4" s="131" t="s">
        <v>0</v>
      </c>
      <c r="C4" s="134" t="s">
        <v>117</v>
      </c>
      <c r="D4" s="135"/>
    </row>
    <row r="5" spans="1:4" ht="30" customHeight="1" x14ac:dyDescent="0.3">
      <c r="A5" s="137"/>
      <c r="B5" s="133"/>
      <c r="C5" s="6" t="s">
        <v>115</v>
      </c>
      <c r="D5" s="6" t="s">
        <v>116</v>
      </c>
    </row>
    <row r="6" spans="1:4" ht="47.25" customHeight="1" x14ac:dyDescent="0.3">
      <c r="A6" s="7" t="s">
        <v>134</v>
      </c>
      <c r="B6" s="9" t="s">
        <v>128</v>
      </c>
      <c r="C6" s="16">
        <v>41845</v>
      </c>
      <c r="D6" s="6">
        <v>487</v>
      </c>
    </row>
    <row r="7" spans="1:4" ht="48" customHeight="1" x14ac:dyDescent="0.3">
      <c r="A7" s="7" t="s">
        <v>2</v>
      </c>
      <c r="B7" s="9" t="s">
        <v>129</v>
      </c>
      <c r="C7" s="16">
        <v>41850</v>
      </c>
      <c r="D7" s="6">
        <v>501</v>
      </c>
    </row>
    <row r="8" spans="1:4" ht="34.5" customHeight="1" x14ac:dyDescent="0.3">
      <c r="A8" s="7" t="s">
        <v>12</v>
      </c>
      <c r="B8" s="10" t="s">
        <v>130</v>
      </c>
      <c r="C8" s="16">
        <v>41850</v>
      </c>
      <c r="D8" s="6">
        <v>502</v>
      </c>
    </row>
    <row r="9" spans="1:4" ht="47.25" customHeight="1" x14ac:dyDescent="0.3">
      <c r="A9" s="7" t="s">
        <v>13</v>
      </c>
      <c r="B9" s="8" t="s">
        <v>131</v>
      </c>
      <c r="C9" s="16">
        <v>41850</v>
      </c>
      <c r="D9" s="6">
        <v>503</v>
      </c>
    </row>
    <row r="10" spans="1:4" ht="30" customHeight="1" x14ac:dyDescent="0.3">
      <c r="A10" s="11" t="s">
        <v>15</v>
      </c>
      <c r="B10" s="25" t="s">
        <v>135</v>
      </c>
      <c r="C10" s="16">
        <v>41850</v>
      </c>
      <c r="D10" s="6">
        <v>504</v>
      </c>
    </row>
    <row r="11" spans="1:4" ht="65.25" customHeight="1" x14ac:dyDescent="0.3">
      <c r="A11" s="7" t="s">
        <v>19</v>
      </c>
      <c r="B11" s="10" t="s">
        <v>133</v>
      </c>
      <c r="C11" s="24">
        <v>41850</v>
      </c>
      <c r="D11" s="19">
        <v>505</v>
      </c>
    </row>
    <row r="12" spans="1:4" ht="33.75" customHeight="1" x14ac:dyDescent="0.3">
      <c r="A12" s="7" t="s">
        <v>23</v>
      </c>
      <c r="B12" s="8" t="s">
        <v>132</v>
      </c>
      <c r="C12" s="16">
        <v>41850</v>
      </c>
      <c r="D12" s="6">
        <v>506</v>
      </c>
    </row>
    <row r="13" spans="1:4" ht="33.75" customHeight="1" x14ac:dyDescent="0.3">
      <c r="A13" s="7" t="s">
        <v>26</v>
      </c>
      <c r="B13" s="8" t="s">
        <v>5</v>
      </c>
      <c r="C13" s="16">
        <v>41850</v>
      </c>
      <c r="D13" s="6">
        <v>507</v>
      </c>
    </row>
    <row r="14" spans="1:4" ht="51" customHeight="1" x14ac:dyDescent="0.3">
      <c r="A14" s="7" t="s">
        <v>28</v>
      </c>
      <c r="B14" s="8" t="s">
        <v>4</v>
      </c>
      <c r="C14" s="16">
        <v>41851</v>
      </c>
      <c r="D14" s="6">
        <v>511</v>
      </c>
    </row>
    <row r="15" spans="1:4" ht="46.5" customHeight="1" x14ac:dyDescent="0.3">
      <c r="A15" s="7"/>
      <c r="B15" s="8" t="s">
        <v>6</v>
      </c>
      <c r="C15" s="18"/>
      <c r="D15" s="18"/>
    </row>
    <row r="16" spans="1:4" ht="46.5" customHeight="1" x14ac:dyDescent="0.3">
      <c r="A16" s="7"/>
      <c r="B16" s="9" t="s">
        <v>1</v>
      </c>
      <c r="C16" s="6"/>
      <c r="D16" s="6"/>
    </row>
    <row r="17" spans="1:4" ht="47.25" customHeight="1" x14ac:dyDescent="0.3">
      <c r="A17" s="7"/>
      <c r="B17" s="9" t="s">
        <v>9</v>
      </c>
      <c r="C17" s="20"/>
      <c r="D17" s="20"/>
    </row>
    <row r="18" spans="1:4" ht="47.25" customHeight="1" x14ac:dyDescent="0.3">
      <c r="A18" s="7"/>
      <c r="B18" s="9" t="s">
        <v>29</v>
      </c>
      <c r="C18" s="6"/>
      <c r="D18" s="6"/>
    </row>
    <row r="19" spans="1:4" x14ac:dyDescent="0.3">
      <c r="B19" s="15"/>
      <c r="C19" s="15"/>
      <c r="D19" s="15"/>
    </row>
    <row r="20" spans="1:4" x14ac:dyDescent="0.3">
      <c r="B20" s="15"/>
      <c r="C20" s="15"/>
      <c r="D20" s="15"/>
    </row>
    <row r="21" spans="1:4" x14ac:dyDescent="0.3">
      <c r="B21" s="15"/>
      <c r="C21" s="15"/>
      <c r="D21" s="15"/>
    </row>
    <row r="22" spans="1:4" x14ac:dyDescent="0.3">
      <c r="B22" s="15"/>
      <c r="C22" s="15"/>
      <c r="D22" s="15"/>
    </row>
    <row r="23" spans="1:4" x14ac:dyDescent="0.3">
      <c r="B23" s="15"/>
      <c r="C23" s="15"/>
      <c r="D23" s="15"/>
    </row>
    <row r="24" spans="1:4" x14ac:dyDescent="0.3">
      <c r="B24" s="15"/>
      <c r="C24" s="15"/>
      <c r="D24" s="15"/>
    </row>
    <row r="25" spans="1:4" x14ac:dyDescent="0.3">
      <c r="B25" s="15"/>
      <c r="C25" s="15"/>
      <c r="D25" s="15"/>
    </row>
    <row r="26" spans="1:4" x14ac:dyDescent="0.3">
      <c r="B26" s="15"/>
      <c r="C26" s="15"/>
      <c r="D26" s="15"/>
    </row>
  </sheetData>
  <mergeCells count="6">
    <mergeCell ref="A1:D1"/>
    <mergeCell ref="A2:D2"/>
    <mergeCell ref="A3:D3"/>
    <mergeCell ref="A4:A5"/>
    <mergeCell ref="B4:B5"/>
    <mergeCell ref="C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Целевые индикаторы</vt:lpstr>
      <vt:lpstr>Перечень МП по списку</vt:lpstr>
      <vt:lpstr>Перечень МП по дате принятия</vt:lpstr>
      <vt:lpstr>'Целевые индикаторы'!Заголовки_для_печати</vt:lpstr>
    </vt:vector>
  </TitlesOfParts>
  <Company>Администрация МО "Городской округ Ногликский"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donets</dc:creator>
  <cp:lastModifiedBy>Елена Г. Визнер</cp:lastModifiedBy>
  <cp:lastPrinted>2023-04-24T04:08:33Z</cp:lastPrinted>
  <dcterms:created xsi:type="dcterms:W3CDTF">2014-06-11T00:06:01Z</dcterms:created>
  <dcterms:modified xsi:type="dcterms:W3CDTF">2023-04-24T04:27:09Z</dcterms:modified>
</cp:coreProperties>
</file>