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I45" i="10" l="1"/>
  <c r="I7" i="10" l="1"/>
  <c r="L43" i="10" l="1"/>
  <c r="L44" i="10"/>
  <c r="L45" i="10"/>
  <c r="L46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I40" i="10"/>
  <c r="I41" i="10"/>
  <c r="I42" i="10"/>
  <c r="I43" i="10"/>
  <c r="I44" i="10"/>
  <c r="I29" i="10"/>
  <c r="I30" i="10"/>
  <c r="I31" i="10"/>
  <c r="I32" i="10"/>
  <c r="I33" i="10"/>
  <c r="I34" i="10"/>
  <c r="I35" i="10"/>
  <c r="I36" i="10"/>
  <c r="I37" i="10"/>
  <c r="I38" i="10"/>
  <c r="I39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11" i="10"/>
  <c r="I12" i="10"/>
  <c r="I46" i="10" l="1"/>
  <c r="M22" i="10" l="1"/>
  <c r="M21" i="10"/>
  <c r="M20" i="10" l="1"/>
  <c r="I13" i="10"/>
  <c r="I14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I15" i="10"/>
  <c r="M15" i="10" s="1"/>
  <c r="M12" i="10"/>
  <c r="I10" i="10"/>
  <c r="M10" i="10" s="1"/>
  <c r="I9" i="10"/>
  <c r="M9" i="10" s="1"/>
  <c r="I8" i="10"/>
  <c r="L7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124,80/0,8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141,80/0,9л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192/380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90,5\0,23 Грин Агро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200/400гр Грин Агро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282/500 тымовск: 633 У.Р.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04"/>
          </rPr>
          <t>Птицефабрика Заря г. Красноярск 1 категория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263/5=52,60; вес.57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137/2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43/400=107,50; 201/2кг=100,50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43,5/5=87; 447/5=89,40; 477/5=95,40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<sst xmlns="http://schemas.openxmlformats.org/spreadsheetml/2006/main" count="132" uniqueCount="87">
  <si>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</si>
  <si>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</si>
  <si>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</si>
  <si>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</si>
  <si>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</si>
  <si>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</si>
  <si>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</si>
  <si>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</si>
  <si>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</si>
  <si>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</si>
  <si>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</si>
  <si>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</si>
  <si>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</si>
  <si>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</si>
  <si>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</si>
  <si>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</si>
  <si>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</si>
  <si>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</si>
  <si>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</si>
  <si>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</si>
  <si>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</si>
  <si>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</si>
  <si>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</si>
  <si>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</si>
  <si>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</si>
  <si>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</si>
  <si>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</si>
  <si>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</si>
  <si>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</si>
  <si>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</si>
  <si>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</si>
  <si>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</si>
  <si>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</si>
  <si>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</si>
  <si>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</si>
  <si>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</si>
  <si>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</si>
  <si>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</si>
  <si>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</si>
  <si>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</si>
  <si>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</si>
  <si>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</si>
  <si>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</si>
  <si>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</si>
  <si>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</si>
  <si>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</si>
  <si>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</si>
  <si>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</si>
  <si>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</si>
  <si>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</si>
  <si>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</si>
  <si>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</si>
  <si>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</si>
  <si>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</si>
  <si>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</si>
  <si>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</si>
  <si>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</si>
  <si>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</si>
  <si>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</si>
  <si>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</si>
  <si>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</si>
  <si>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</si>
  <si>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</si>
  <si>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</si>
  <si>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</si>
  <si>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</si>
  <si>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</si>
  <si>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</si>
  <si>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</si>
  <si>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</si>
  <si>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</si>
  <si>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</si>
  <si>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</si>
  <si>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</si>
  <si>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</si>
  <si>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</si>
  <si>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</si>
  <si>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</si>
  <si>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</si>
  <si>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</si>
  <si>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</si>
  <si>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</si>
  <si>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</si>
  <si>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</si>
  <si>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</si>
  <si>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16.10.2024 г</t>
    </r>
  </si>
  <si>
    <t>товар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</si>
</sst>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17" fillId="2" borderId="1" xfId="0" applyFont="1" applyFill="1" applyBorder="1"/>
    <xf numFmtId="0" fontId="17" fillId="3" borderId="1" xfId="0" applyFont="1" applyFill="1" applyBorder="1"/>
    <xf numFmtId="0" fontId="13" fillId="4" borderId="0" xfId="0" applyFont="1" applyFill="1"/>
    <xf numFmtId="2" fontId="2" fillId="3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1" fontId="2" fillId="2" borderId="1" xfId="1" applyNumberFormat="1" applyFont="1" applyFill="1" applyBorder="1" applyAlignment="1">
      <alignment horizontal="center" vertical="center" wrapText="1"/>
    </xf>
    <xf numFmtId="2" fontId="2" fillId="6" borderId="1" xfId="1" applyNumberFormat="1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horizontal="center" vertical="center" wrapText="1"/>
    </xf>
    <xf numFmtId="0" fontId="0" fillId="6" borderId="0" xfId="0" applyFont="1" applyFill="1"/>
    <xf numFmtId="2" fontId="3" fillId="2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66"/>
      <color rgb="FFFFCC00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E6" sqref="E6:K6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6" width="17" style="27" customWidth="1"/>
    <col min="7" max="8" width="17" style="1" customWidth="1"/>
    <col min="9" max="9" width="16.85546875" style="2" customWidth="1"/>
    <col min="10" max="10" width="17.28515625" style="2" customWidth="1"/>
    <col min="11" max="11" width="16.85546875" style="30" customWidth="1"/>
    <col min="12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45" t="s">
        <v>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5" ht="18.75" customHeight="1" x14ac:dyDescent="0.25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ht="18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ht="28.9" customHeight="1" x14ac:dyDescent="0.25">
      <c r="A4" s="47" t="s">
        <v>0</v>
      </c>
      <c r="B4" s="47" t="s">
        <v>1</v>
      </c>
      <c r="C4" s="47" t="s">
        <v>71</v>
      </c>
      <c r="D4" s="47" t="s">
        <v>19</v>
      </c>
      <c r="E4" s="50" t="s">
        <v>67</v>
      </c>
      <c r="F4" s="50"/>
      <c r="G4" s="50"/>
      <c r="H4" s="50"/>
      <c r="I4" s="50"/>
      <c r="J4" s="50"/>
      <c r="K4" s="50"/>
      <c r="L4" s="50"/>
      <c r="M4" s="51" t="s">
        <v>73</v>
      </c>
      <c r="N4" s="51" t="s">
        <v>82</v>
      </c>
    </row>
    <row r="5" spans="1:15" ht="40.5" customHeight="1" x14ac:dyDescent="0.25">
      <c r="A5" s="48"/>
      <c r="B5" s="48"/>
      <c r="C5" s="48"/>
      <c r="D5" s="48"/>
      <c r="E5" s="52" t="s">
        <v>66</v>
      </c>
      <c r="F5" s="52"/>
      <c r="G5" s="52"/>
      <c r="H5" s="52"/>
      <c r="I5" s="53"/>
      <c r="J5" s="54" t="s">
        <v>14</v>
      </c>
      <c r="K5" s="55"/>
      <c r="L5" s="56"/>
      <c r="M5" s="51"/>
      <c r="N5" s="51"/>
    </row>
    <row r="6" spans="1:15" ht="45" customHeight="1" x14ac:dyDescent="0.25">
      <c r="A6" s="49"/>
      <c r="B6" s="49"/>
      <c r="C6" s="49"/>
      <c r="D6" s="49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51"/>
      <c r="N6" s="51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575</v>
      </c>
      <c r="F7" s="33">
        <v>0</v>
      </c>
      <c r="G7" s="32">
        <v>0</v>
      </c>
      <c r="H7" s="32">
        <v>0</v>
      </c>
      <c r="I7" s="19">
        <f>E7+F7+G7+H7/1</f>
        <v>575</v>
      </c>
      <c r="J7" s="19">
        <v>550</v>
      </c>
      <c r="K7" s="20">
        <v>833</v>
      </c>
      <c r="L7" s="19">
        <f>(J7+K7)/2</f>
        <v>691.5</v>
      </c>
      <c r="M7" s="21">
        <f>I7/L7*100</f>
        <v>83.152566883586417</v>
      </c>
      <c r="N7" s="36">
        <f>SUM(M7+M8+M9+M10+M11+M12)/6</f>
        <v>79.635591917184726</v>
      </c>
      <c r="O7" s="37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28">
        <v>632.5</v>
      </c>
      <c r="F8" s="29">
        <v>730</v>
      </c>
      <c r="G8" s="19">
        <v>604</v>
      </c>
      <c r="H8" s="19">
        <v>660</v>
      </c>
      <c r="I8" s="19">
        <f>(E8+F8+G8+H8)/4</f>
        <v>656.625</v>
      </c>
      <c r="J8" s="19">
        <v>716</v>
      </c>
      <c r="K8" s="20">
        <v>598</v>
      </c>
      <c r="L8" s="19">
        <f t="shared" ref="L8:L46" si="0">(J8+K8)/2</f>
        <v>657</v>
      </c>
      <c r="M8" s="21">
        <f t="shared" ref="M8:M45" si="1">I8/L8*100</f>
        <v>99.942922374429216</v>
      </c>
      <c r="N8" s="36"/>
      <c r="O8" s="37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316.2</v>
      </c>
      <c r="F9" s="32">
        <v>0</v>
      </c>
      <c r="G9" s="19">
        <v>292</v>
      </c>
      <c r="H9" s="19">
        <v>312</v>
      </c>
      <c r="I9" s="19">
        <f>(E9+F9+G9+H9)/3</f>
        <v>306.73333333333335</v>
      </c>
      <c r="J9" s="19">
        <v>314</v>
      </c>
      <c r="K9" s="24">
        <v>613</v>
      </c>
      <c r="L9" s="19">
        <f t="shared" si="0"/>
        <v>463.5</v>
      </c>
      <c r="M9" s="21">
        <f t="shared" si="1"/>
        <v>66.177633944624233</v>
      </c>
      <c r="N9" s="36"/>
      <c r="O9" s="37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29">
        <v>420</v>
      </c>
      <c r="F10" s="28">
        <v>409</v>
      </c>
      <c r="G10" s="19">
        <v>414</v>
      </c>
      <c r="H10" s="19">
        <v>456</v>
      </c>
      <c r="I10" s="19">
        <f t="shared" ref="I10:I46" si="2">(E10+F10+G10+H10)/4</f>
        <v>424.75</v>
      </c>
      <c r="J10" s="19">
        <v>722</v>
      </c>
      <c r="K10" s="31">
        <v>620</v>
      </c>
      <c r="L10" s="19">
        <f t="shared" si="0"/>
        <v>671</v>
      </c>
      <c r="M10" s="21">
        <f t="shared" si="1"/>
        <v>63.301043219076</v>
      </c>
      <c r="N10" s="36"/>
      <c r="O10" s="37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300</v>
      </c>
      <c r="F11" s="19">
        <v>260</v>
      </c>
      <c r="G11" s="19">
        <v>301.5</v>
      </c>
      <c r="H11" s="19">
        <v>335</v>
      </c>
      <c r="I11" s="19">
        <f t="shared" si="2"/>
        <v>299.125</v>
      </c>
      <c r="J11" s="19">
        <v>338</v>
      </c>
      <c r="K11" s="19">
        <v>364</v>
      </c>
      <c r="L11" s="19">
        <f t="shared" si="0"/>
        <v>351</v>
      </c>
      <c r="M11" s="21">
        <f t="shared" si="1"/>
        <v>85.220797720797719</v>
      </c>
      <c r="N11" s="36"/>
      <c r="O11" s="37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662.5</v>
      </c>
      <c r="F12" s="19">
        <v>570.5</v>
      </c>
      <c r="G12" s="19">
        <v>880</v>
      </c>
      <c r="H12" s="19">
        <v>470</v>
      </c>
      <c r="I12" s="19">
        <f t="shared" si="2"/>
        <v>645.75</v>
      </c>
      <c r="J12" s="19">
        <v>753</v>
      </c>
      <c r="K12" s="19">
        <v>861</v>
      </c>
      <c r="L12" s="19">
        <f t="shared" si="0"/>
        <v>807</v>
      </c>
      <c r="M12" s="21">
        <f t="shared" si="1"/>
        <v>80.018587360594793</v>
      </c>
      <c r="N12" s="36"/>
      <c r="O12" s="37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28">
        <v>65</v>
      </c>
      <c r="F13" s="28">
        <v>99</v>
      </c>
      <c r="G13" s="32">
        <v>0</v>
      </c>
      <c r="H13" s="19">
        <v>100</v>
      </c>
      <c r="I13" s="19">
        <f>(E13+F13+G13+H13)/3</f>
        <v>88</v>
      </c>
      <c r="J13" s="19">
        <v>86</v>
      </c>
      <c r="K13" s="19">
        <v>100</v>
      </c>
      <c r="L13" s="19">
        <f t="shared" si="0"/>
        <v>93</v>
      </c>
      <c r="M13" s="21">
        <f t="shared" si="1"/>
        <v>94.623655913978496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29">
        <v>168</v>
      </c>
      <c r="F14" s="19">
        <v>191</v>
      </c>
      <c r="G14" s="32">
        <v>0</v>
      </c>
      <c r="H14" s="19">
        <v>126</v>
      </c>
      <c r="I14" s="19">
        <f>(E14+F14+G14+H14)/3</f>
        <v>161.66666666666666</v>
      </c>
      <c r="J14" s="19">
        <v>157</v>
      </c>
      <c r="K14" s="19">
        <v>193</v>
      </c>
      <c r="L14" s="19">
        <f t="shared" si="0"/>
        <v>175</v>
      </c>
      <c r="M14" s="21">
        <f t="shared" si="1"/>
        <v>92.38095238095238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156.5</v>
      </c>
      <c r="F15" s="19">
        <v>361.5</v>
      </c>
      <c r="G15" s="19">
        <v>389</v>
      </c>
      <c r="H15" s="19">
        <v>396</v>
      </c>
      <c r="I15" s="19">
        <f t="shared" si="2"/>
        <v>325.75</v>
      </c>
      <c r="J15" s="19">
        <v>451</v>
      </c>
      <c r="K15" s="19">
        <v>460</v>
      </c>
      <c r="L15" s="19">
        <f t="shared" si="0"/>
        <v>455.5</v>
      </c>
      <c r="M15" s="21">
        <f t="shared" si="1"/>
        <v>71.514818880351257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650</v>
      </c>
      <c r="F16" s="19">
        <v>776.65</v>
      </c>
      <c r="G16" s="19">
        <v>441</v>
      </c>
      <c r="H16" s="19">
        <v>1725</v>
      </c>
      <c r="I16" s="19">
        <f t="shared" si="2"/>
        <v>898.16250000000002</v>
      </c>
      <c r="J16" s="19">
        <v>902</v>
      </c>
      <c r="K16" s="19">
        <v>1347</v>
      </c>
      <c r="L16" s="19">
        <f t="shared" si="0"/>
        <v>1124.5</v>
      </c>
      <c r="M16" s="21">
        <f t="shared" si="1"/>
        <v>79.8721654068475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156</v>
      </c>
      <c r="F17" s="19">
        <v>162.22</v>
      </c>
      <c r="G17" s="19">
        <v>157.55000000000001</v>
      </c>
      <c r="H17" s="19">
        <v>144</v>
      </c>
      <c r="I17" s="19">
        <f t="shared" si="2"/>
        <v>154.9425</v>
      </c>
      <c r="J17" s="19">
        <v>181</v>
      </c>
      <c r="K17" s="19">
        <v>156</v>
      </c>
      <c r="L17" s="19">
        <f t="shared" si="0"/>
        <v>168.5</v>
      </c>
      <c r="M17" s="21">
        <f t="shared" si="1"/>
        <v>91.954005934718097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2"/>
        <v>262.22249999999997</v>
      </c>
      <c r="J18" s="19">
        <v>308</v>
      </c>
      <c r="K18" s="19">
        <v>344.44</v>
      </c>
      <c r="L18" s="19">
        <f t="shared" si="0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28">
        <v>505</v>
      </c>
      <c r="F19" s="19">
        <v>512</v>
      </c>
      <c r="G19" s="19">
        <v>393.47</v>
      </c>
      <c r="H19" s="19">
        <v>414</v>
      </c>
      <c r="I19" s="19">
        <f t="shared" si="2"/>
        <v>456.11750000000001</v>
      </c>
      <c r="J19" s="19">
        <v>534.21</v>
      </c>
      <c r="K19" s="19">
        <v>500</v>
      </c>
      <c r="L19" s="19">
        <f t="shared" si="0"/>
        <v>517.10500000000002</v>
      </c>
      <c r="M19" s="21">
        <f t="shared" si="1"/>
        <v>88.205973641716866</v>
      </c>
      <c r="N19" s="39">
        <f>SUM(M19:M22)/4</f>
        <v>89.256084543311871</v>
      </c>
      <c r="O19" s="37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545.1</v>
      </c>
      <c r="F20" s="19">
        <v>554</v>
      </c>
      <c r="G20" s="19">
        <v>587.5</v>
      </c>
      <c r="H20" s="19">
        <v>661</v>
      </c>
      <c r="I20" s="19">
        <f t="shared" si="2"/>
        <v>586.9</v>
      </c>
      <c r="J20" s="19">
        <v>480</v>
      </c>
      <c r="K20" s="19">
        <v>564</v>
      </c>
      <c r="L20" s="19">
        <f t="shared" si="0"/>
        <v>522</v>
      </c>
      <c r="M20" s="21">
        <f t="shared" si="1"/>
        <v>112.43295019157087</v>
      </c>
      <c r="N20" s="40"/>
      <c r="O20" s="37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2"/>
        <v>112.375</v>
      </c>
      <c r="J21" s="19">
        <v>134</v>
      </c>
      <c r="K21" s="19">
        <v>108</v>
      </c>
      <c r="L21" s="19">
        <f t="shared" si="0"/>
        <v>121</v>
      </c>
      <c r="M21" s="21">
        <f t="shared" si="1"/>
        <v>92.871900826446279</v>
      </c>
      <c r="N21" s="40"/>
      <c r="O21" s="37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29">
        <v>500</v>
      </c>
      <c r="F22" s="19">
        <v>558</v>
      </c>
      <c r="G22" s="19">
        <v>592</v>
      </c>
      <c r="H22" s="19">
        <v>606</v>
      </c>
      <c r="I22" s="19">
        <f t="shared" si="2"/>
        <v>564</v>
      </c>
      <c r="J22" s="19">
        <v>873</v>
      </c>
      <c r="K22" s="19">
        <v>903</v>
      </c>
      <c r="L22" s="19">
        <f t="shared" si="0"/>
        <v>888</v>
      </c>
      <c r="M22" s="21">
        <f t="shared" si="1"/>
        <v>63.513513513513509</v>
      </c>
      <c r="N22" s="41"/>
      <c r="O22" s="37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29">
        <v>160</v>
      </c>
      <c r="F23" s="29">
        <v>168</v>
      </c>
      <c r="G23" s="29">
        <v>165</v>
      </c>
      <c r="H23" s="19">
        <v>128</v>
      </c>
      <c r="I23" s="19">
        <f t="shared" si="2"/>
        <v>155.25</v>
      </c>
      <c r="J23" s="19">
        <v>210</v>
      </c>
      <c r="K23" s="19">
        <v>155</v>
      </c>
      <c r="L23" s="19">
        <f t="shared" si="0"/>
        <v>182.5</v>
      </c>
      <c r="M23" s="21">
        <f>I23/L23*100</f>
        <v>85.06849315068493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29">
        <v>95.5</v>
      </c>
      <c r="F24" s="19">
        <v>99</v>
      </c>
      <c r="G24" s="28">
        <v>92.54</v>
      </c>
      <c r="H24" s="19">
        <v>99</v>
      </c>
      <c r="I24" s="19">
        <f t="shared" si="2"/>
        <v>96.51</v>
      </c>
      <c r="J24" s="19">
        <v>116</v>
      </c>
      <c r="K24" s="19">
        <v>115</v>
      </c>
      <c r="L24" s="19">
        <f t="shared" si="0"/>
        <v>115.5</v>
      </c>
      <c r="M24" s="21">
        <f t="shared" si="1"/>
        <v>83.558441558441558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29">
        <v>330</v>
      </c>
      <c r="G25" s="19">
        <v>179.5</v>
      </c>
      <c r="H25" s="19">
        <v>276</v>
      </c>
      <c r="I25" s="19">
        <f t="shared" si="2"/>
        <v>267.625</v>
      </c>
      <c r="J25" s="19">
        <v>274</v>
      </c>
      <c r="K25" s="19">
        <v>233</v>
      </c>
      <c r="L25" s="19">
        <f>(J25+K25)/2</f>
        <v>253.5</v>
      </c>
      <c r="M25" s="21">
        <f t="shared" si="1"/>
        <v>105.57199211045365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28">
        <v>222.6</v>
      </c>
      <c r="F26" s="19">
        <v>348.9</v>
      </c>
      <c r="G26" s="19">
        <v>266</v>
      </c>
      <c r="H26" s="19">
        <v>260</v>
      </c>
      <c r="I26" s="19">
        <f t="shared" si="2"/>
        <v>274.375</v>
      </c>
      <c r="J26" s="19">
        <v>456</v>
      </c>
      <c r="K26" s="19">
        <v>335</v>
      </c>
      <c r="L26" s="19">
        <f t="shared" si="0"/>
        <v>395.5</v>
      </c>
      <c r="M26" s="21">
        <f t="shared" si="1"/>
        <v>69.374209860935522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2"/>
        <v>544.25</v>
      </c>
      <c r="J27" s="19">
        <v>500</v>
      </c>
      <c r="K27" s="19">
        <v>650</v>
      </c>
      <c r="L27" s="19">
        <f t="shared" si="0"/>
        <v>575</v>
      </c>
      <c r="M27" s="21">
        <f t="shared" si="1"/>
        <v>94.652173913043484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2"/>
        <v>45.344999999999999</v>
      </c>
      <c r="J28" s="19">
        <v>36</v>
      </c>
      <c r="K28" s="28">
        <v>36</v>
      </c>
      <c r="L28" s="19">
        <f t="shared" si="0"/>
        <v>36</v>
      </c>
      <c r="M28" s="21">
        <f t="shared" si="1"/>
        <v>125.95833333333333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2800</v>
      </c>
      <c r="F29" s="19">
        <v>2000</v>
      </c>
      <c r="G29" s="19">
        <v>2050</v>
      </c>
      <c r="H29" s="19">
        <v>2307</v>
      </c>
      <c r="I29" s="19">
        <f t="shared" si="2"/>
        <v>2289.25</v>
      </c>
      <c r="J29" s="19">
        <v>2938.46</v>
      </c>
      <c r="K29" s="19">
        <v>3100</v>
      </c>
      <c r="L29" s="19">
        <f t="shared" si="0"/>
        <v>3019.23</v>
      </c>
      <c r="M29" s="21">
        <f t="shared" si="1"/>
        <v>75.82231231141715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2"/>
        <v>56.524999999999999</v>
      </c>
      <c r="J30" s="19">
        <v>57</v>
      </c>
      <c r="K30" s="28">
        <v>65</v>
      </c>
      <c r="L30" s="19">
        <f t="shared" si="0"/>
        <v>61</v>
      </c>
      <c r="M30" s="21">
        <f t="shared" si="1"/>
        <v>92.663934426229517</v>
      </c>
      <c r="N30" s="42">
        <f>SUM(M30:M32)/3</f>
        <v>89.612669986893138</v>
      </c>
      <c r="O30" s="37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77</v>
      </c>
      <c r="H31" s="19">
        <v>80</v>
      </c>
      <c r="I31" s="19">
        <f t="shared" si="2"/>
        <v>79.599999999999994</v>
      </c>
      <c r="J31" s="19">
        <v>88</v>
      </c>
      <c r="K31" s="19">
        <v>94</v>
      </c>
      <c r="L31" s="19">
        <f t="shared" si="0"/>
        <v>91</v>
      </c>
      <c r="M31" s="21">
        <f>I31/L31*100</f>
        <v>87.47252747252746</v>
      </c>
      <c r="N31" s="43"/>
      <c r="O31" s="37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2"/>
        <v>73.914999999999992</v>
      </c>
      <c r="J32" s="19">
        <v>80</v>
      </c>
      <c r="K32" s="19">
        <v>86.66</v>
      </c>
      <c r="L32" s="19">
        <f t="shared" si="0"/>
        <v>83.33</v>
      </c>
      <c r="M32" s="21">
        <f t="shared" si="1"/>
        <v>88.701548061922466</v>
      </c>
      <c r="N32" s="44"/>
      <c r="O32" s="37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86.6</v>
      </c>
      <c r="F33" s="19">
        <v>113</v>
      </c>
      <c r="G33" s="19">
        <v>92.5</v>
      </c>
      <c r="H33" s="19">
        <v>107</v>
      </c>
      <c r="I33" s="19">
        <f t="shared" si="2"/>
        <v>99.775000000000006</v>
      </c>
      <c r="J33" s="19">
        <v>128</v>
      </c>
      <c r="K33" s="28">
        <v>119</v>
      </c>
      <c r="L33" s="19">
        <f t="shared" si="0"/>
        <v>123.5</v>
      </c>
      <c r="M33" s="21">
        <f t="shared" si="1"/>
        <v>80.789473684210535</v>
      </c>
      <c r="N33" s="36">
        <f>SUM(M33+M34+M35+M36+M37+M38)/6</f>
        <v>86.005749962991331</v>
      </c>
      <c r="O33" s="37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28">
        <v>55</v>
      </c>
      <c r="F34" s="19">
        <v>70</v>
      </c>
      <c r="G34" s="28">
        <v>53.25</v>
      </c>
      <c r="H34" s="19">
        <v>71</v>
      </c>
      <c r="I34" s="19">
        <f t="shared" si="2"/>
        <v>62.3125</v>
      </c>
      <c r="J34" s="19">
        <v>80</v>
      </c>
      <c r="K34" s="19">
        <v>65</v>
      </c>
      <c r="L34" s="19">
        <f t="shared" si="0"/>
        <v>72.5</v>
      </c>
      <c r="M34" s="21">
        <f t="shared" si="1"/>
        <v>85.948275862068968</v>
      </c>
      <c r="N34" s="36"/>
      <c r="O34" s="37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62</v>
      </c>
      <c r="I35" s="19">
        <f t="shared" si="2"/>
        <v>63.900000000000006</v>
      </c>
      <c r="J35" s="19">
        <v>75</v>
      </c>
      <c r="K35" s="19">
        <v>72</v>
      </c>
      <c r="L35" s="19">
        <f t="shared" si="0"/>
        <v>73.5</v>
      </c>
      <c r="M35" s="21">
        <f t="shared" si="1"/>
        <v>86.938775510204096</v>
      </c>
      <c r="N35" s="36"/>
      <c r="O35" s="37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69.099999999999994</v>
      </c>
      <c r="F36" s="19">
        <v>71</v>
      </c>
      <c r="G36" s="19">
        <v>72.2</v>
      </c>
      <c r="H36" s="19">
        <v>65</v>
      </c>
      <c r="I36" s="19">
        <f t="shared" si="2"/>
        <v>69.325000000000003</v>
      </c>
      <c r="J36" s="19">
        <v>81</v>
      </c>
      <c r="K36" s="19">
        <v>68</v>
      </c>
      <c r="L36" s="19">
        <f t="shared" si="0"/>
        <v>74.5</v>
      </c>
      <c r="M36" s="21">
        <f t="shared" si="1"/>
        <v>93.053691275167793</v>
      </c>
      <c r="N36" s="36"/>
      <c r="O36" s="37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2"/>
        <v>81.924999999999997</v>
      </c>
      <c r="J37" s="19">
        <v>100.5</v>
      </c>
      <c r="K37" s="19">
        <v>217.5</v>
      </c>
      <c r="L37" s="19">
        <f t="shared" si="0"/>
        <v>159</v>
      </c>
      <c r="M37" s="21">
        <f t="shared" si="1"/>
        <v>51.525157232704402</v>
      </c>
      <c r="N37" s="36"/>
      <c r="O37" s="37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2"/>
        <v>97.05</v>
      </c>
      <c r="J38" s="19">
        <v>87</v>
      </c>
      <c r="K38" s="19">
        <v>77.8</v>
      </c>
      <c r="L38" s="19">
        <f t="shared" si="0"/>
        <v>82.4</v>
      </c>
      <c r="M38" s="21">
        <f t="shared" si="1"/>
        <v>117.77912621359221</v>
      </c>
      <c r="N38" s="36"/>
      <c r="O38" s="37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71</v>
      </c>
      <c r="F39" s="19">
        <v>76</v>
      </c>
      <c r="G39" s="19">
        <v>58.5</v>
      </c>
      <c r="H39" s="19">
        <v>85</v>
      </c>
      <c r="I39" s="19">
        <f t="shared" si="2"/>
        <v>72.625</v>
      </c>
      <c r="J39" s="19">
        <v>101</v>
      </c>
      <c r="K39" s="29">
        <v>105</v>
      </c>
      <c r="L39" s="19">
        <f t="shared" si="0"/>
        <v>103</v>
      </c>
      <c r="M39" s="21">
        <f t="shared" si="1"/>
        <v>70.509708737864074</v>
      </c>
      <c r="N39" s="36">
        <f>SUM(M39+M40+M41+M42+M43+M44+M45)/7</f>
        <v>74.904040699976036</v>
      </c>
      <c r="O39" s="37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19">
        <v>48</v>
      </c>
      <c r="F40" s="35">
        <v>54</v>
      </c>
      <c r="G40" s="19">
        <v>47</v>
      </c>
      <c r="H40" s="19">
        <v>53</v>
      </c>
      <c r="I40" s="19">
        <f t="shared" si="2"/>
        <v>50.5</v>
      </c>
      <c r="J40" s="19">
        <v>74</v>
      </c>
      <c r="K40" s="19">
        <v>53</v>
      </c>
      <c r="L40" s="19">
        <f t="shared" si="0"/>
        <v>63.5</v>
      </c>
      <c r="M40" s="21">
        <f t="shared" si="1"/>
        <v>79.527559055118118</v>
      </c>
      <c r="N40" s="36"/>
      <c r="O40" s="37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82</v>
      </c>
      <c r="F41" s="19">
        <v>82</v>
      </c>
      <c r="G41" s="29">
        <v>76</v>
      </c>
      <c r="H41" s="19">
        <v>76</v>
      </c>
      <c r="I41" s="19">
        <f t="shared" si="2"/>
        <v>79</v>
      </c>
      <c r="J41" s="19">
        <v>110</v>
      </c>
      <c r="K41" s="28">
        <v>83</v>
      </c>
      <c r="L41" s="19">
        <f t="shared" si="0"/>
        <v>96.5</v>
      </c>
      <c r="M41" s="21">
        <f t="shared" si="1"/>
        <v>81.865284974093271</v>
      </c>
      <c r="N41" s="36"/>
      <c r="O41" s="37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29">
        <v>104.8</v>
      </c>
      <c r="F42" s="19">
        <v>110</v>
      </c>
      <c r="G42" s="19">
        <v>81.5</v>
      </c>
      <c r="H42" s="19">
        <v>108</v>
      </c>
      <c r="I42" s="19">
        <f t="shared" si="2"/>
        <v>101.075</v>
      </c>
      <c r="J42" s="19">
        <v>131</v>
      </c>
      <c r="K42" s="28">
        <v>120</v>
      </c>
      <c r="L42" s="19">
        <f t="shared" si="0"/>
        <v>125.5</v>
      </c>
      <c r="M42" s="21">
        <f t="shared" si="1"/>
        <v>80.537848605577693</v>
      </c>
      <c r="N42" s="36"/>
      <c r="O42" s="37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28">
        <v>81</v>
      </c>
      <c r="F43" s="19">
        <v>82</v>
      </c>
      <c r="G43" s="19">
        <v>76</v>
      </c>
      <c r="H43" s="19">
        <v>88</v>
      </c>
      <c r="I43" s="19">
        <f t="shared" si="2"/>
        <v>81.75</v>
      </c>
      <c r="J43" s="19">
        <v>104</v>
      </c>
      <c r="K43" s="29">
        <v>115</v>
      </c>
      <c r="L43" s="19">
        <f>(J43+K43)/2</f>
        <v>109.5</v>
      </c>
      <c r="M43" s="21">
        <f t="shared" si="1"/>
        <v>74.657534246575338</v>
      </c>
      <c r="N43" s="36"/>
      <c r="O43" s="37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29">
        <v>168</v>
      </c>
      <c r="F44" s="19">
        <v>179.5</v>
      </c>
      <c r="G44" s="29">
        <v>168</v>
      </c>
      <c r="H44" s="19">
        <v>163</v>
      </c>
      <c r="I44" s="19">
        <f t="shared" si="2"/>
        <v>169.625</v>
      </c>
      <c r="J44" s="29">
        <v>287</v>
      </c>
      <c r="K44" s="29">
        <v>266</v>
      </c>
      <c r="L44" s="19">
        <f t="shared" si="0"/>
        <v>276.5</v>
      </c>
      <c r="M44" s="21">
        <f t="shared" si="1"/>
        <v>61.347197106690778</v>
      </c>
      <c r="N44" s="36"/>
      <c r="O44" s="37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29">
        <v>287.5</v>
      </c>
      <c r="F45" s="32">
        <v>0</v>
      </c>
      <c r="G45" s="19">
        <v>271</v>
      </c>
      <c r="H45" s="32">
        <v>0</v>
      </c>
      <c r="I45" s="19">
        <f>(E45+F45+G45+H45)/2</f>
        <v>279.25</v>
      </c>
      <c r="J45" s="29">
        <v>330</v>
      </c>
      <c r="K45" s="29">
        <v>406</v>
      </c>
      <c r="L45" s="19">
        <f t="shared" si="0"/>
        <v>368</v>
      </c>
      <c r="M45" s="21">
        <f t="shared" si="1"/>
        <v>75.883152173913047</v>
      </c>
      <c r="N45" s="36"/>
      <c r="O45" s="37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9">
        <v>203</v>
      </c>
      <c r="F46" s="29">
        <v>237</v>
      </c>
      <c r="G46" s="19">
        <v>202.5</v>
      </c>
      <c r="H46" s="19">
        <v>203</v>
      </c>
      <c r="I46" s="19">
        <f t="shared" si="2"/>
        <v>211.375</v>
      </c>
      <c r="J46" s="29">
        <v>256</v>
      </c>
      <c r="K46" s="28">
        <v>263</v>
      </c>
      <c r="L46" s="19">
        <f t="shared" si="0"/>
        <v>259.5</v>
      </c>
      <c r="M46" s="21">
        <f>I46/L46*100</f>
        <v>81.454720616570327</v>
      </c>
      <c r="N46" s="22"/>
    </row>
    <row r="47" spans="1:15" ht="34.5" customHeight="1" x14ac:dyDescent="0.3">
      <c r="A47" s="38" t="s">
        <v>59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17">
        <f>SUM(M7:M46)/40</f>
        <v>84.405676594701731</v>
      </c>
    </row>
    <row r="48" spans="1:15" ht="21.75" customHeight="1" x14ac:dyDescent="0.25">
      <c r="F48" s="1"/>
      <c r="K48" s="2"/>
    </row>
    <row r="49" spans="1:13" x14ac:dyDescent="0.25">
      <c r="F49" s="1"/>
      <c r="K49" s="2"/>
    </row>
    <row r="50" spans="1:13" s="14" customFormat="1" ht="12.75" x14ac:dyDescent="0.2">
      <c r="A50" s="13"/>
      <c r="B50" s="13" t="s">
        <v>69</v>
      </c>
      <c r="C50" s="25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26"/>
      <c r="E52" s="15"/>
      <c r="F52" s="15"/>
      <c r="G52" s="15"/>
      <c r="H52" s="15"/>
      <c r="M52" s="18"/>
    </row>
    <row r="53" spans="1:13" x14ac:dyDescent="0.25">
      <c r="F53" s="1"/>
      <c r="K53" s="2"/>
    </row>
    <row r="54" spans="1:13" x14ac:dyDescent="0.25">
      <c r="B54" s="2" t="s">
        <v>86</v>
      </c>
      <c r="C54" s="34"/>
      <c r="F54" s="1"/>
      <c r="K54" s="2"/>
    </row>
    <row r="55" spans="1:13" x14ac:dyDescent="0.25">
      <c r="F55" s="1"/>
      <c r="K55" s="2"/>
    </row>
    <row r="56" spans="1:13" x14ac:dyDescent="0.25">
      <c r="F56" s="1"/>
      <c r="K56" s="2"/>
    </row>
    <row r="57" spans="1:13" x14ac:dyDescent="0.25">
      <c r="F57" s="1"/>
      <c r="K57" s="2"/>
    </row>
    <row r="58" spans="1:13" x14ac:dyDescent="0.25">
      <c r="F58" s="1"/>
      <c r="K58" s="2"/>
    </row>
    <row r="59" spans="1:13" x14ac:dyDescent="0.25">
      <c r="F59" s="1"/>
      <c r="K59" s="2"/>
    </row>
    <row r="60" spans="1:13" x14ac:dyDescent="0.25">
      <c r="F60" s="15"/>
      <c r="K60" s="2"/>
    </row>
    <row r="61" spans="1:13" x14ac:dyDescent="0.25">
      <c r="F61" s="15"/>
      <c r="K61" s="2"/>
    </row>
    <row r="62" spans="1:13" x14ac:dyDescent="0.25">
      <c r="F62" s="15"/>
      <c r="K62" s="2"/>
    </row>
    <row r="63" spans="1:13" x14ac:dyDescent="0.25">
      <c r="F63" s="1"/>
      <c r="K63" s="2"/>
    </row>
    <row r="64" spans="1:13" x14ac:dyDescent="0.25">
      <c r="F64" s="1"/>
      <c r="K64" s="2"/>
    </row>
    <row r="65" spans="6:11" x14ac:dyDescent="0.25">
      <c r="F65" s="1"/>
      <c r="K65" s="2"/>
    </row>
    <row r="66" spans="6:11" x14ac:dyDescent="0.25">
      <c r="F66" s="1"/>
      <c r="K66" s="2"/>
    </row>
    <row r="67" spans="6:11" x14ac:dyDescent="0.25">
      <c r="F67" s="1"/>
      <c r="K67" s="2"/>
    </row>
    <row r="68" spans="6:11" x14ac:dyDescent="0.25">
      <c r="F68" s="1"/>
      <c r="K68" s="2"/>
    </row>
    <row r="69" spans="6:11" x14ac:dyDescent="0.25">
      <c r="F69" s="1"/>
      <c r="K69" s="2"/>
    </row>
    <row r="70" spans="6:11" x14ac:dyDescent="0.25">
      <c r="F70" s="15"/>
      <c r="K70" s="2"/>
    </row>
    <row r="71" spans="6:11" x14ac:dyDescent="0.25">
      <c r="F71" s="15"/>
      <c r="K71" s="2"/>
    </row>
    <row r="72" spans="6:11" x14ac:dyDescent="0.25">
      <c r="F72" s="15"/>
      <c r="K72" s="14"/>
    </row>
    <row r="73" spans="6:11" x14ac:dyDescent="0.25">
      <c r="F73" s="1"/>
      <c r="K73" s="14"/>
    </row>
    <row r="74" spans="6:11" x14ac:dyDescent="0.25">
      <c r="F74" s="1"/>
      <c r="K74" s="14"/>
    </row>
    <row r="75" spans="6:11" x14ac:dyDescent="0.25">
      <c r="F75" s="1"/>
      <c r="K75" s="2"/>
    </row>
    <row r="76" spans="6:11" x14ac:dyDescent="0.25">
      <c r="F76" s="1"/>
      <c r="K76" s="2"/>
    </row>
    <row r="77" spans="6:11" x14ac:dyDescent="0.25">
      <c r="F77" s="1"/>
      <c r="K77" s="2"/>
    </row>
    <row r="78" spans="6:11" x14ac:dyDescent="0.25">
      <c r="F78" s="1"/>
      <c r="K78" s="2"/>
    </row>
    <row r="79" spans="6:11" x14ac:dyDescent="0.25">
      <c r="F79" s="1"/>
      <c r="K79" s="2"/>
    </row>
    <row r="80" spans="6:11" x14ac:dyDescent="0.25">
      <c r="F80" s="1"/>
      <c r="K80" s="2"/>
    </row>
    <row r="81" spans="6:11" x14ac:dyDescent="0.25">
      <c r="F81" s="1"/>
      <c r="K81" s="2"/>
    </row>
    <row r="82" spans="6:11" x14ac:dyDescent="0.25">
      <c r="F82" s="1"/>
      <c r="K82" s="2"/>
    </row>
    <row r="83" spans="6:11" x14ac:dyDescent="0.25">
      <c r="F83" s="1"/>
      <c r="K83" s="2"/>
    </row>
    <row r="84" spans="6:11" x14ac:dyDescent="0.25">
      <c r="F84" s="1"/>
      <c r="K84" s="2"/>
    </row>
    <row r="85" spans="6:11" x14ac:dyDescent="0.25">
      <c r="F85" s="1"/>
      <c r="K85" s="2"/>
    </row>
    <row r="86" spans="6:11" x14ac:dyDescent="0.25">
      <c r="F86" s="1"/>
      <c r="K86" s="2"/>
    </row>
    <row r="87" spans="6:11" x14ac:dyDescent="0.25">
      <c r="F87" s="1"/>
      <c r="K87" s="2"/>
    </row>
    <row r="88" spans="6:11" x14ac:dyDescent="0.25">
      <c r="F88" s="1"/>
      <c r="K88" s="2"/>
    </row>
    <row r="89" spans="6:11" x14ac:dyDescent="0.25">
      <c r="F89" s="1"/>
      <c r="K89" s="2"/>
    </row>
    <row r="90" spans="6:11" x14ac:dyDescent="0.25">
      <c r="F90" s="1"/>
      <c r="K90" s="2"/>
    </row>
    <row r="91" spans="6:11" x14ac:dyDescent="0.25">
      <c r="F91" s="1"/>
      <c r="K91" s="2"/>
    </row>
    <row r="92" spans="6:11" x14ac:dyDescent="0.25">
      <c r="F92" s="1"/>
      <c r="K92" s="2"/>
    </row>
    <row r="93" spans="6:11" x14ac:dyDescent="0.25">
      <c r="F93" s="1"/>
      <c r="K93" s="2"/>
    </row>
    <row r="94" spans="6:11" x14ac:dyDescent="0.25">
      <c r="F94" s="1"/>
      <c r="K94" s="14"/>
    </row>
    <row r="95" spans="6:11" x14ac:dyDescent="0.25">
      <c r="F95" s="1"/>
      <c r="K95" s="14"/>
    </row>
    <row r="96" spans="6:11" x14ac:dyDescent="0.25">
      <c r="F96" s="1"/>
      <c r="K96" s="14"/>
    </row>
    <row r="97" spans="6:11" x14ac:dyDescent="0.25">
      <c r="F97" s="1"/>
      <c r="K97" s="2"/>
    </row>
    <row r="98" spans="6:11" x14ac:dyDescent="0.25">
      <c r="F98" s="1"/>
      <c r="K98" s="2"/>
    </row>
    <row r="99" spans="6:11" x14ac:dyDescent="0.25">
      <c r="F99" s="1"/>
      <c r="K99" s="14"/>
    </row>
    <row r="100" spans="6:11" x14ac:dyDescent="0.25">
      <c r="F100" s="1"/>
      <c r="K100" s="14"/>
    </row>
    <row r="101" spans="6:11" x14ac:dyDescent="0.25">
      <c r="F101" s="1"/>
      <c r="K101" s="14"/>
    </row>
    <row r="102" spans="6:11" x14ac:dyDescent="0.25">
      <c r="F102" s="1"/>
      <c r="K102" s="2"/>
    </row>
    <row r="103" spans="6:11" x14ac:dyDescent="0.25">
      <c r="F103" s="1"/>
      <c r="K103" s="2"/>
    </row>
    <row r="104" spans="6:11" x14ac:dyDescent="0.25">
      <c r="F104" s="1"/>
      <c r="K104" s="2"/>
    </row>
    <row r="105" spans="6:11" x14ac:dyDescent="0.25">
      <c r="F105" s="1"/>
      <c r="K105" s="2"/>
    </row>
    <row r="106" spans="6:11" x14ac:dyDescent="0.25">
      <c r="F106" s="1"/>
      <c r="K106" s="2"/>
    </row>
    <row r="107" spans="6:11" x14ac:dyDescent="0.25">
      <c r="F107" s="1"/>
      <c r="K107" s="2"/>
    </row>
    <row r="108" spans="6:11" x14ac:dyDescent="0.25">
      <c r="F108" s="1"/>
      <c r="K108" s="2"/>
    </row>
    <row r="109" spans="6:11" x14ac:dyDescent="0.25">
      <c r="F109" s="1"/>
      <c r="K109" s="2"/>
    </row>
    <row r="110" spans="6:11" x14ac:dyDescent="0.25">
      <c r="F110" s="1"/>
      <c r="K110" s="2"/>
    </row>
    <row r="111" spans="6:11" x14ac:dyDescent="0.25">
      <c r="F111" s="1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2024-10-16T04:39:47Z</dcterms:modified>
</cp:coreProperties>
</file>