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39" i="10" l="1"/>
  <c r="L40" i="10"/>
  <c r="L41" i="10"/>
  <c r="L42" i="10"/>
  <c r="L43" i="10"/>
  <c r="L44" i="10"/>
  <c r="L45" i="10"/>
  <c r="L4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8" i="10"/>
  <c r="L9" i="10"/>
  <c r="L10" i="10"/>
  <c r="L11" i="10"/>
  <c r="L12" i="10"/>
  <c r="L13" i="10"/>
  <c r="I40" i="10"/>
  <c r="I41" i="10"/>
  <c r="I42" i="10"/>
  <c r="I43" i="10"/>
  <c r="I44" i="10"/>
  <c r="I33" i="10"/>
  <c r="I34" i="10"/>
  <c r="I35" i="10"/>
  <c r="I36" i="10"/>
  <c r="I37" i="10"/>
  <c r="I38" i="10"/>
  <c r="I39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11" i="10"/>
  <c r="I12" i="10"/>
  <c r="I45" i="10" l="1"/>
  <c r="L15" i="10" l="1"/>
  <c r="I15" i="10" l="1"/>
  <c r="L16" i="10" l="1"/>
  <c r="I16" i="10"/>
  <c r="L7" i="10"/>
  <c r="I46" i="10" l="1"/>
  <c r="I14" i="10"/>
  <c r="I13" i="10"/>
  <c r="I31" i="10" l="1"/>
  <c r="L14" i="10" l="1"/>
  <c r="I7" i="10" l="1"/>
  <c r="I32" i="10" l="1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I10" i="10"/>
  <c r="M10" i="10" s="1"/>
  <c r="I9" i="10"/>
  <c r="M9" i="10" s="1"/>
  <c r="I8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сельдь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124,80/0,8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141,80/0,9л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42,55/180 гр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62/180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192/380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128/250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90,5\0,23 Грин Агро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277/0,5</t>
        </r>
      </text>
    </comment>
    <comment ref="G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257/400=642,50, 282/500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Заря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новосибирск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107,50 руб./250 гр.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40р. 500гр.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40,70/500гр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44/600гр Олимпик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34/0,4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
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326/5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красные
</t>
        </r>
      </text>
    </comment>
  </commentList>
</comments>
</file>

<file path=xl/sharedStrings.xml><?xml version="1.0" encoding="utf-8"?>
<sst xmlns="http://schemas.openxmlformats.org/spreadsheetml/2006/main" count="132" uniqueCount="87">
  <si>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</si>
  <si>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</si>
  <si>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</si>
  <si>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</si>
  <si>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</si>
  <si>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</si>
  <si>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</si>
  <si>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</si>
  <si>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</si>
  <si>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</si>
  <si>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</si>
  <si>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</si>
  <si>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</si>
  <si>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</si>
  <si>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</si>
  <si>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</si>
  <si>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</si>
  <si>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</si>
  <si>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</si>
  <si>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</si>
  <si>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</si>
  <si>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</si>
  <si>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</si>
  <si>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</si>
  <si>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</si>
  <si>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</si>
  <si>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</si>
  <si>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</si>
  <si>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</si>
  <si>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</si>
  <si>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</si>
  <si>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</si>
  <si>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</si>
  <si>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</si>
  <si>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</si>
  <si>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</si>
  <si>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</si>
  <si>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</si>
  <si>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</si>
  <si>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</si>
  <si>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</si>
  <si>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</si>
  <si>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</si>
  <si>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</si>
  <si>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</si>
  <si>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</si>
  <si>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</si>
  <si>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</si>
  <si>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</si>
  <si>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</si>
  <si>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</si>
  <si>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</si>
  <si>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</si>
  <si>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</si>
  <si>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</si>
  <si>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</si>
  <si>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</si>
  <si>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</si>
  <si>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</si>
  <si>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</si>
  <si>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</si>
  <si>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</si>
  <si>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</si>
  <si>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</si>
  <si>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</si>
  <si>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</si>
  <si>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Социальные магазины</t>
  </si>
  <si>
    <t>Наименование магазина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</si>
  <si>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</si>
  <si>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</si>
  <si>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</si>
  <si>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</si>
  <si>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</si>
  <si>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</si>
  <si>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</si>
  <si>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</si>
  <si>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</si>
  <si>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</si>
  <si>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</si>
  <si>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</si>
  <si>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</si>
  <si>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</si>
  <si>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</si>
  <si>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</si>
  <si>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</si>
  <si>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t>товар отсутствует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</si>
  <si>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20.11.2024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</si>
</sst>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90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22" zoomScale="80" zoomScaleNormal="80" workbookViewId="0">
      <pane xSplit="1" topLeftCell="C1" activePane="topRight" state="frozen"/>
      <selection activeCell="B1" sqref="B1"/>
      <selection pane="topRight" activeCell="R39" sqref="R39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5" width="17.42578125" style="1" customWidth="1"/>
    <col min="6" max="8" width="17" style="1" customWidth="1"/>
    <col min="9" max="9" width="16.85546875" style="2" customWidth="1"/>
    <col min="10" max="10" width="17.28515625" style="2" customWidth="1"/>
    <col min="11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37" t="s">
        <v>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ht="18.75" customHeight="1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8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5" ht="28.9" customHeight="1" x14ac:dyDescent="0.25">
      <c r="A4" s="39" t="s">
        <v>0</v>
      </c>
      <c r="B4" s="39" t="s">
        <v>1</v>
      </c>
      <c r="C4" s="39" t="s">
        <v>71</v>
      </c>
      <c r="D4" s="39" t="s">
        <v>19</v>
      </c>
      <c r="E4" s="42" t="s">
        <v>67</v>
      </c>
      <c r="F4" s="42"/>
      <c r="G4" s="42"/>
      <c r="H4" s="42"/>
      <c r="I4" s="42"/>
      <c r="J4" s="42"/>
      <c r="K4" s="42"/>
      <c r="L4" s="42"/>
      <c r="M4" s="43" t="s">
        <v>73</v>
      </c>
      <c r="N4" s="43" t="s">
        <v>82</v>
      </c>
    </row>
    <row r="5" spans="1:15" ht="40.5" customHeight="1" x14ac:dyDescent="0.25">
      <c r="A5" s="40"/>
      <c r="B5" s="40"/>
      <c r="C5" s="40"/>
      <c r="D5" s="40"/>
      <c r="E5" s="44" t="s">
        <v>66</v>
      </c>
      <c r="F5" s="44"/>
      <c r="G5" s="44"/>
      <c r="H5" s="44"/>
      <c r="I5" s="45"/>
      <c r="J5" s="46" t="s">
        <v>14</v>
      </c>
      <c r="K5" s="47"/>
      <c r="L5" s="48"/>
      <c r="M5" s="43"/>
      <c r="N5" s="43"/>
    </row>
    <row r="6" spans="1:15" ht="45" customHeight="1" x14ac:dyDescent="0.25">
      <c r="A6" s="41"/>
      <c r="B6" s="41"/>
      <c r="C6" s="41"/>
      <c r="D6" s="41"/>
      <c r="E6" s="11" t="s">
        <v>16</v>
      </c>
      <c r="F6" s="11" t="s">
        <v>68</v>
      </c>
      <c r="G6" s="11" t="s">
        <v>70</v>
      </c>
      <c r="H6" s="11" t="s">
        <v>84</v>
      </c>
      <c r="I6" s="11" t="s">
        <v>74</v>
      </c>
      <c r="J6" s="11" t="s">
        <v>17</v>
      </c>
      <c r="K6" s="12" t="s">
        <v>18</v>
      </c>
      <c r="L6" s="12" t="s">
        <v>75</v>
      </c>
      <c r="M6" s="43"/>
      <c r="N6" s="43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19">
        <v>690</v>
      </c>
      <c r="F7" s="20">
        <v>0</v>
      </c>
      <c r="G7" s="19">
        <v>0</v>
      </c>
      <c r="H7" s="19">
        <v>0</v>
      </c>
      <c r="I7" s="19">
        <f>E7+F7+G7+H7/1</f>
        <v>690</v>
      </c>
      <c r="J7" s="19">
        <v>650</v>
      </c>
      <c r="K7" s="49">
        <v>648</v>
      </c>
      <c r="L7" s="19">
        <f>(J7+K7)/2</f>
        <v>649</v>
      </c>
      <c r="M7" s="21">
        <f>I7/L7*100</f>
        <v>106.31741140215716</v>
      </c>
      <c r="N7" s="28">
        <f>SUM(M7+M8+M9+M10+M11+M12)/6</f>
        <v>87.920537585335396</v>
      </c>
      <c r="O7" s="29" t="s">
        <v>77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19">
        <v>680</v>
      </c>
      <c r="F8" s="19">
        <v>690</v>
      </c>
      <c r="G8" s="19">
        <v>753</v>
      </c>
      <c r="H8" s="19">
        <v>660</v>
      </c>
      <c r="I8" s="19">
        <f>(E8+F8+G8+H8)/4</f>
        <v>695.75</v>
      </c>
      <c r="J8" s="19">
        <v>672</v>
      </c>
      <c r="K8" s="49">
        <v>1033</v>
      </c>
      <c r="L8" s="19">
        <f t="shared" ref="L8:L13" si="0">(J8+K8)/2</f>
        <v>852.5</v>
      </c>
      <c r="M8" s="21">
        <f t="shared" ref="M8:M45" si="1">I8/L8*100</f>
        <v>81.612903225806448</v>
      </c>
      <c r="N8" s="28"/>
      <c r="O8" s="29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19">
        <v>350.7</v>
      </c>
      <c r="F9" s="19">
        <v>0</v>
      </c>
      <c r="G9" s="19">
        <v>292</v>
      </c>
      <c r="H9" s="19">
        <v>312</v>
      </c>
      <c r="I9" s="19">
        <f>(E9+F9+G9+H9)/3</f>
        <v>318.23333333333335</v>
      </c>
      <c r="J9" s="19">
        <v>314</v>
      </c>
      <c r="K9" s="27">
        <v>378</v>
      </c>
      <c r="L9" s="19">
        <f t="shared" si="0"/>
        <v>346</v>
      </c>
      <c r="M9" s="21">
        <f t="shared" si="1"/>
        <v>91.97495183044316</v>
      </c>
      <c r="N9" s="28"/>
      <c r="O9" s="29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9">
        <v>420</v>
      </c>
      <c r="F10" s="19">
        <v>485</v>
      </c>
      <c r="G10" s="19">
        <v>408</v>
      </c>
      <c r="H10" s="19">
        <v>456</v>
      </c>
      <c r="I10" s="19">
        <f t="shared" ref="I10:I46" si="2">(E10+F10+G10+H10)/4</f>
        <v>442.25</v>
      </c>
      <c r="J10" s="19">
        <v>581</v>
      </c>
      <c r="K10" s="50">
        <v>511</v>
      </c>
      <c r="L10" s="19">
        <f t="shared" si="0"/>
        <v>546</v>
      </c>
      <c r="M10" s="21">
        <f t="shared" si="1"/>
        <v>80.998168498168496</v>
      </c>
      <c r="N10" s="28"/>
      <c r="O10" s="29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19">
        <v>300</v>
      </c>
      <c r="F11" s="19">
        <v>260</v>
      </c>
      <c r="G11" s="26">
        <v>299.10000000000002</v>
      </c>
      <c r="H11" s="19">
        <v>335</v>
      </c>
      <c r="I11" s="19">
        <f t="shared" si="2"/>
        <v>298.52499999999998</v>
      </c>
      <c r="J11" s="26">
        <v>288</v>
      </c>
      <c r="K11" s="24">
        <v>357</v>
      </c>
      <c r="L11" s="19">
        <f t="shared" si="0"/>
        <v>322.5</v>
      </c>
      <c r="M11" s="21">
        <f t="shared" si="1"/>
        <v>92.565891472868216</v>
      </c>
      <c r="N11" s="28"/>
      <c r="O11" s="29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9">
        <v>662.5</v>
      </c>
      <c r="F12" s="19">
        <v>570.5</v>
      </c>
      <c r="G12" s="19">
        <v>880</v>
      </c>
      <c r="H12" s="19">
        <v>470</v>
      </c>
      <c r="I12" s="19">
        <f t="shared" si="2"/>
        <v>645.75</v>
      </c>
      <c r="J12" s="19">
        <v>753</v>
      </c>
      <c r="K12" s="24">
        <v>991</v>
      </c>
      <c r="L12" s="19">
        <f t="shared" si="0"/>
        <v>872</v>
      </c>
      <c r="M12" s="21">
        <f t="shared" si="1"/>
        <v>74.053899082568805</v>
      </c>
      <c r="N12" s="28"/>
      <c r="O12" s="29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26">
        <v>112</v>
      </c>
      <c r="F13" s="19">
        <v>100</v>
      </c>
      <c r="G13" s="19">
        <v>0</v>
      </c>
      <c r="H13" s="19">
        <v>128</v>
      </c>
      <c r="I13" s="19">
        <f>(E13+F13+G13+H13)/3</f>
        <v>113.33333333333333</v>
      </c>
      <c r="J13" s="19">
        <v>214</v>
      </c>
      <c r="K13" s="19">
        <v>81</v>
      </c>
      <c r="L13" s="19">
        <f t="shared" si="0"/>
        <v>147.5</v>
      </c>
      <c r="M13" s="21">
        <f t="shared" si="1"/>
        <v>76.83615819209038</v>
      </c>
      <c r="N13" s="22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9">
        <v>168</v>
      </c>
      <c r="F14" s="19">
        <v>191</v>
      </c>
      <c r="G14" s="19">
        <v>0</v>
      </c>
      <c r="H14" s="19">
        <v>167</v>
      </c>
      <c r="I14" s="19">
        <f>(E14+F14+G14+H14)/3</f>
        <v>175.33333333333334</v>
      </c>
      <c r="J14" s="19">
        <v>165</v>
      </c>
      <c r="K14" s="19"/>
      <c r="L14" s="19">
        <f>(J14+K14)/1</f>
        <v>165</v>
      </c>
      <c r="M14" s="21">
        <f t="shared" si="1"/>
        <v>106.26262626262626</v>
      </c>
      <c r="N14" s="22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19">
        <v>0</v>
      </c>
      <c r="F15" s="19">
        <v>361.5</v>
      </c>
      <c r="G15" s="19">
        <v>389</v>
      </c>
      <c r="H15" s="19">
        <v>396</v>
      </c>
      <c r="I15" s="19">
        <f>(E15+F15+G15+H15)/3</f>
        <v>382.16666666666669</v>
      </c>
      <c r="J15" s="19"/>
      <c r="K15" s="24">
        <v>582</v>
      </c>
      <c r="L15" s="19">
        <f>(J15+K15)/1</f>
        <v>582</v>
      </c>
      <c r="M15" s="21">
        <f t="shared" si="1"/>
        <v>65.664375715922105</v>
      </c>
      <c r="N15" s="22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9">
        <v>650</v>
      </c>
      <c r="F16" s="19">
        <v>776.65</v>
      </c>
      <c r="G16" s="19">
        <v>441</v>
      </c>
      <c r="H16" s="19">
        <v>1725</v>
      </c>
      <c r="I16" s="19">
        <f t="shared" si="2"/>
        <v>898.16250000000002</v>
      </c>
      <c r="J16" s="19">
        <v>871</v>
      </c>
      <c r="K16" s="24">
        <v>1120</v>
      </c>
      <c r="L16" s="19">
        <f t="shared" ref="L16:L46" si="3">(J16+K16)/2</f>
        <v>995.5</v>
      </c>
      <c r="M16" s="21">
        <f t="shared" si="1"/>
        <v>90.22225012556504</v>
      </c>
      <c r="N16" s="22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19">
        <v>156</v>
      </c>
      <c r="F17" s="19">
        <v>162.22</v>
      </c>
      <c r="G17" s="19">
        <v>157.55000000000001</v>
      </c>
      <c r="H17" s="19">
        <v>154</v>
      </c>
      <c r="I17" s="19">
        <f t="shared" si="2"/>
        <v>157.4425</v>
      </c>
      <c r="J17" s="19">
        <v>181</v>
      </c>
      <c r="K17" s="19">
        <v>161</v>
      </c>
      <c r="L17" s="19">
        <f t="shared" si="3"/>
        <v>171</v>
      </c>
      <c r="M17" s="21">
        <f t="shared" si="1"/>
        <v>92.07163742690058</v>
      </c>
      <c r="N17" s="22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19">
        <v>265.5</v>
      </c>
      <c r="F18" s="19">
        <v>236.39</v>
      </c>
      <c r="G18" s="19">
        <v>269</v>
      </c>
      <c r="H18" s="19">
        <v>278</v>
      </c>
      <c r="I18" s="19">
        <f t="shared" si="2"/>
        <v>262.22249999999997</v>
      </c>
      <c r="J18" s="19">
        <v>308</v>
      </c>
      <c r="K18" s="19">
        <v>344.44</v>
      </c>
      <c r="L18" s="19">
        <f t="shared" si="3"/>
        <v>326.22000000000003</v>
      </c>
      <c r="M18" s="21">
        <f t="shared" si="1"/>
        <v>80.382104101526565</v>
      </c>
      <c r="N18" s="23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19">
        <v>505</v>
      </c>
      <c r="F19" s="19">
        <v>512</v>
      </c>
      <c r="G19" s="19">
        <v>393.47</v>
      </c>
      <c r="H19" s="19">
        <v>414</v>
      </c>
      <c r="I19" s="19">
        <f t="shared" si="2"/>
        <v>456.11750000000001</v>
      </c>
      <c r="J19" s="19">
        <v>531.58000000000004</v>
      </c>
      <c r="K19" s="19">
        <v>455</v>
      </c>
      <c r="L19" s="19">
        <f t="shared" si="3"/>
        <v>493.29</v>
      </c>
      <c r="M19" s="21">
        <f t="shared" si="1"/>
        <v>92.464371870502134</v>
      </c>
      <c r="N19" s="31">
        <f>SUM(M19:M22)/4</f>
        <v>93.136425192108916</v>
      </c>
      <c r="O19" s="29" t="s">
        <v>78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19">
        <v>545.1</v>
      </c>
      <c r="F20" s="19">
        <v>554</v>
      </c>
      <c r="G20" s="19">
        <v>587.5</v>
      </c>
      <c r="H20" s="19">
        <v>661</v>
      </c>
      <c r="I20" s="19">
        <f t="shared" si="2"/>
        <v>586.9</v>
      </c>
      <c r="J20" s="19">
        <v>480</v>
      </c>
      <c r="K20" s="24">
        <v>642.5</v>
      </c>
      <c r="L20" s="19">
        <f t="shared" si="3"/>
        <v>561.25</v>
      </c>
      <c r="M20" s="21">
        <f t="shared" si="1"/>
        <v>104.57015590200444</v>
      </c>
      <c r="N20" s="32"/>
      <c r="O20" s="29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19">
        <v>119</v>
      </c>
      <c r="F21" s="19">
        <v>103.5</v>
      </c>
      <c r="G21" s="19">
        <v>123</v>
      </c>
      <c r="H21" s="19">
        <v>104</v>
      </c>
      <c r="I21" s="19">
        <f t="shared" si="2"/>
        <v>112.375</v>
      </c>
      <c r="J21" s="19">
        <v>108</v>
      </c>
      <c r="K21" s="19">
        <v>108</v>
      </c>
      <c r="L21" s="19">
        <f t="shared" si="3"/>
        <v>108</v>
      </c>
      <c r="M21" s="21">
        <f t="shared" si="1"/>
        <v>104.05092592592592</v>
      </c>
      <c r="N21" s="32"/>
      <c r="O21" s="29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9">
        <v>500</v>
      </c>
      <c r="F22" s="19">
        <v>558</v>
      </c>
      <c r="G22" s="19">
        <v>592</v>
      </c>
      <c r="H22" s="19">
        <v>606</v>
      </c>
      <c r="I22" s="19">
        <f t="shared" si="2"/>
        <v>564</v>
      </c>
      <c r="J22" s="19">
        <v>612.5</v>
      </c>
      <c r="K22" s="24">
        <v>966</v>
      </c>
      <c r="L22" s="19">
        <f t="shared" si="3"/>
        <v>789.25</v>
      </c>
      <c r="M22" s="21">
        <f t="shared" si="1"/>
        <v>71.460247070003163</v>
      </c>
      <c r="N22" s="33"/>
      <c r="O22" s="29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9">
        <v>160</v>
      </c>
      <c r="F23" s="19">
        <v>156.5</v>
      </c>
      <c r="G23" s="19">
        <v>165</v>
      </c>
      <c r="H23" s="24">
        <v>138</v>
      </c>
      <c r="I23" s="19">
        <f t="shared" si="2"/>
        <v>154.875</v>
      </c>
      <c r="J23" s="19">
        <v>210</v>
      </c>
      <c r="K23" s="19">
        <v>165</v>
      </c>
      <c r="L23" s="19">
        <f t="shared" si="3"/>
        <v>187.5</v>
      </c>
      <c r="M23" s="21">
        <f>I23/L23*100</f>
        <v>82.6</v>
      </c>
      <c r="N23" s="22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24">
        <v>93</v>
      </c>
      <c r="F24" s="19">
        <v>99</v>
      </c>
      <c r="G24" s="19">
        <v>92.54</v>
      </c>
      <c r="H24" s="19">
        <v>99</v>
      </c>
      <c r="I24" s="19">
        <f t="shared" si="2"/>
        <v>95.885000000000005</v>
      </c>
      <c r="J24" s="19">
        <v>116</v>
      </c>
      <c r="K24" s="19">
        <v>110</v>
      </c>
      <c r="L24" s="19">
        <f t="shared" si="3"/>
        <v>113</v>
      </c>
      <c r="M24" s="21">
        <f t="shared" si="1"/>
        <v>84.853982300884951</v>
      </c>
      <c r="N24" s="22"/>
      <c r="Q24" s="2" t="s">
        <v>83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19">
        <v>285</v>
      </c>
      <c r="F25" s="19">
        <v>266.89999999999998</v>
      </c>
      <c r="G25" s="19">
        <v>179.5</v>
      </c>
      <c r="H25" s="19">
        <v>276</v>
      </c>
      <c r="I25" s="19">
        <f t="shared" si="2"/>
        <v>251.85</v>
      </c>
      <c r="J25" s="19">
        <v>310</v>
      </c>
      <c r="K25" s="24">
        <v>374</v>
      </c>
      <c r="L25" s="19">
        <f t="shared" si="3"/>
        <v>342</v>
      </c>
      <c r="M25" s="21">
        <f t="shared" si="1"/>
        <v>73.640350877192986</v>
      </c>
      <c r="N25" s="22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19">
        <v>222.6</v>
      </c>
      <c r="F26" s="19">
        <v>348.9</v>
      </c>
      <c r="G26" s="19">
        <v>271.5</v>
      </c>
      <c r="H26" s="19">
        <v>260</v>
      </c>
      <c r="I26" s="19">
        <f t="shared" si="2"/>
        <v>275.75</v>
      </c>
      <c r="J26" s="19">
        <v>417</v>
      </c>
      <c r="K26" s="24">
        <v>346</v>
      </c>
      <c r="L26" s="19">
        <f t="shared" si="3"/>
        <v>381.5</v>
      </c>
      <c r="M26" s="21">
        <f t="shared" si="1"/>
        <v>72.280471821756223</v>
      </c>
      <c r="N26" s="22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9">
        <v>430</v>
      </c>
      <c r="F27" s="19">
        <v>504</v>
      </c>
      <c r="G27" s="19">
        <v>350</v>
      </c>
      <c r="H27" s="19">
        <v>893</v>
      </c>
      <c r="I27" s="19">
        <f t="shared" si="2"/>
        <v>544.25</v>
      </c>
      <c r="J27" s="19">
        <v>1520</v>
      </c>
      <c r="K27" s="24">
        <v>688</v>
      </c>
      <c r="L27" s="19">
        <f t="shared" si="3"/>
        <v>1104</v>
      </c>
      <c r="M27" s="21">
        <f t="shared" si="1"/>
        <v>49.298007246376812</v>
      </c>
      <c r="N27" s="22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19">
        <v>46</v>
      </c>
      <c r="F28" s="19">
        <v>44</v>
      </c>
      <c r="G28" s="19">
        <v>46.38</v>
      </c>
      <c r="H28" s="19">
        <v>45</v>
      </c>
      <c r="I28" s="19">
        <f t="shared" si="2"/>
        <v>45.344999999999999</v>
      </c>
      <c r="J28" s="19">
        <v>49</v>
      </c>
      <c r="K28" s="19">
        <v>43</v>
      </c>
      <c r="L28" s="19">
        <f t="shared" si="3"/>
        <v>46</v>
      </c>
      <c r="M28" s="21">
        <f t="shared" si="1"/>
        <v>98.576086956521735</v>
      </c>
      <c r="N28" s="22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9">
        <v>2300</v>
      </c>
      <c r="F29" s="19">
        <v>2000</v>
      </c>
      <c r="G29" s="19">
        <v>2050</v>
      </c>
      <c r="H29" s="19">
        <v>2307</v>
      </c>
      <c r="I29" s="19">
        <f t="shared" si="2"/>
        <v>2164.25</v>
      </c>
      <c r="J29" s="19">
        <v>2938.46</v>
      </c>
      <c r="K29" s="26">
        <v>2120</v>
      </c>
      <c r="L29" s="19">
        <f t="shared" si="3"/>
        <v>2529.23</v>
      </c>
      <c r="M29" s="21">
        <f t="shared" si="1"/>
        <v>85.569521158613497</v>
      </c>
      <c r="N29" s="22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19">
        <v>54.1</v>
      </c>
      <c r="F30" s="19">
        <v>54</v>
      </c>
      <c r="G30" s="19">
        <v>51</v>
      </c>
      <c r="H30" s="19">
        <v>67</v>
      </c>
      <c r="I30" s="19">
        <f t="shared" si="2"/>
        <v>56.524999999999999</v>
      </c>
      <c r="J30" s="19">
        <v>57</v>
      </c>
      <c r="K30" s="19">
        <v>57.4</v>
      </c>
      <c r="L30" s="19">
        <f t="shared" si="3"/>
        <v>57.2</v>
      </c>
      <c r="M30" s="21">
        <f t="shared" si="1"/>
        <v>98.819930069930066</v>
      </c>
      <c r="N30" s="34">
        <f>SUM(M30:M32)/3</f>
        <v>91.982128852253652</v>
      </c>
      <c r="O30" s="29" t="s">
        <v>76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19">
        <v>80</v>
      </c>
      <c r="F31" s="19">
        <v>81.400000000000006</v>
      </c>
      <c r="G31" s="19">
        <v>0</v>
      </c>
      <c r="H31" s="19">
        <v>80</v>
      </c>
      <c r="I31" s="19">
        <f>(E31+F31+G31+H31)/3</f>
        <v>80.466666666666669</v>
      </c>
      <c r="J31" s="19">
        <v>88</v>
      </c>
      <c r="K31" s="19">
        <v>94</v>
      </c>
      <c r="L31" s="19">
        <f t="shared" si="3"/>
        <v>91</v>
      </c>
      <c r="M31" s="21">
        <f>I31/L31*100</f>
        <v>88.424908424908423</v>
      </c>
      <c r="N31" s="35"/>
      <c r="O31" s="29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19">
        <v>75</v>
      </c>
      <c r="F32" s="19">
        <v>73.33</v>
      </c>
      <c r="G32" s="19">
        <v>73.33</v>
      </c>
      <c r="H32" s="19">
        <v>74</v>
      </c>
      <c r="I32" s="19">
        <f t="shared" si="2"/>
        <v>73.914999999999992</v>
      </c>
      <c r="J32" s="19">
        <v>80</v>
      </c>
      <c r="K32" s="19">
        <v>86.66</v>
      </c>
      <c r="L32" s="19">
        <f t="shared" si="3"/>
        <v>83.33</v>
      </c>
      <c r="M32" s="21">
        <f t="shared" si="1"/>
        <v>88.701548061922466</v>
      </c>
      <c r="N32" s="36"/>
      <c r="O32" s="29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19">
        <v>86.6</v>
      </c>
      <c r="F33" s="19">
        <v>113</v>
      </c>
      <c r="G33" s="24">
        <v>106.65</v>
      </c>
      <c r="H33" s="19">
        <v>107</v>
      </c>
      <c r="I33" s="19">
        <f t="shared" si="2"/>
        <v>103.3125</v>
      </c>
      <c r="J33" s="19">
        <v>128</v>
      </c>
      <c r="K33" s="19">
        <v>119</v>
      </c>
      <c r="L33" s="19">
        <f t="shared" si="3"/>
        <v>123.5</v>
      </c>
      <c r="M33" s="21">
        <f t="shared" si="1"/>
        <v>83.65384615384616</v>
      </c>
      <c r="N33" s="28">
        <f>SUM(M33+M34+M35+M36+M37+M38)/6</f>
        <v>86.658719024484427</v>
      </c>
      <c r="O33" s="29" t="s">
        <v>79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19">
        <v>55</v>
      </c>
      <c r="F34" s="19">
        <v>70</v>
      </c>
      <c r="G34" s="19">
        <v>53.25</v>
      </c>
      <c r="H34" s="19">
        <v>71</v>
      </c>
      <c r="I34" s="19">
        <f t="shared" si="2"/>
        <v>62.3125</v>
      </c>
      <c r="J34" s="19">
        <v>80</v>
      </c>
      <c r="K34" s="19">
        <v>65</v>
      </c>
      <c r="L34" s="19">
        <f t="shared" si="3"/>
        <v>72.5</v>
      </c>
      <c r="M34" s="21">
        <f t="shared" si="1"/>
        <v>85.948275862068968</v>
      </c>
      <c r="N34" s="28"/>
      <c r="O34" s="29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9">
        <v>64.5</v>
      </c>
      <c r="F35" s="19">
        <v>66.8</v>
      </c>
      <c r="G35" s="19">
        <v>62.3</v>
      </c>
      <c r="H35" s="24">
        <v>68</v>
      </c>
      <c r="I35" s="19">
        <f t="shared" si="2"/>
        <v>65.400000000000006</v>
      </c>
      <c r="J35" s="19">
        <v>75</v>
      </c>
      <c r="K35" s="19">
        <v>72</v>
      </c>
      <c r="L35" s="19">
        <f t="shared" si="3"/>
        <v>73.5</v>
      </c>
      <c r="M35" s="21">
        <f t="shared" si="1"/>
        <v>88.979591836734713</v>
      </c>
      <c r="N35" s="28"/>
      <c r="O35" s="29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9">
        <v>69.099999999999994</v>
      </c>
      <c r="F36" s="19">
        <v>71</v>
      </c>
      <c r="G36" s="19">
        <v>69.75</v>
      </c>
      <c r="H36" s="19">
        <v>65</v>
      </c>
      <c r="I36" s="19">
        <f t="shared" si="2"/>
        <v>68.712500000000006</v>
      </c>
      <c r="J36" s="19">
        <v>81</v>
      </c>
      <c r="K36" s="19">
        <v>68</v>
      </c>
      <c r="L36" s="19">
        <f t="shared" si="3"/>
        <v>74.5</v>
      </c>
      <c r="M36" s="21">
        <f t="shared" si="1"/>
        <v>92.231543624161077</v>
      </c>
      <c r="N36" s="28"/>
      <c r="O36" s="29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9">
        <v>85</v>
      </c>
      <c r="F37" s="19">
        <v>80.5</v>
      </c>
      <c r="G37" s="19">
        <v>65.2</v>
      </c>
      <c r="H37" s="19">
        <v>97</v>
      </c>
      <c r="I37" s="19">
        <f t="shared" si="2"/>
        <v>81.924999999999997</v>
      </c>
      <c r="J37" s="19">
        <v>95.8</v>
      </c>
      <c r="K37" s="19">
        <v>190</v>
      </c>
      <c r="L37" s="19">
        <f t="shared" si="3"/>
        <v>142.9</v>
      </c>
      <c r="M37" s="21">
        <f t="shared" si="1"/>
        <v>57.330300909727072</v>
      </c>
      <c r="N37" s="28"/>
      <c r="O37" s="29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9">
        <v>85</v>
      </c>
      <c r="F38" s="19">
        <v>76</v>
      </c>
      <c r="G38" s="19">
        <v>65.2</v>
      </c>
      <c r="H38" s="19">
        <v>162</v>
      </c>
      <c r="I38" s="19">
        <f t="shared" si="2"/>
        <v>97.05</v>
      </c>
      <c r="J38" s="19">
        <v>95.8</v>
      </c>
      <c r="K38" s="19">
        <v>77.8</v>
      </c>
      <c r="L38" s="19">
        <f t="shared" si="3"/>
        <v>86.8</v>
      </c>
      <c r="M38" s="21">
        <f t="shared" si="1"/>
        <v>111.80875576036865</v>
      </c>
      <c r="N38" s="28"/>
      <c r="O38" s="29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19">
        <v>65</v>
      </c>
      <c r="F39" s="19">
        <v>76</v>
      </c>
      <c r="G39" s="19">
        <v>61</v>
      </c>
      <c r="H39" s="24">
        <v>76</v>
      </c>
      <c r="I39" s="19">
        <f t="shared" si="2"/>
        <v>69.5</v>
      </c>
      <c r="J39" s="26">
        <v>80</v>
      </c>
      <c r="K39" s="24">
        <v>98</v>
      </c>
      <c r="L39" s="19">
        <f t="shared" si="3"/>
        <v>89</v>
      </c>
      <c r="M39" s="21">
        <f t="shared" si="1"/>
        <v>78.089887640449433</v>
      </c>
      <c r="N39" s="28">
        <f>SUM(M39+M40+M41+M42+M43+M44+M45)/7</f>
        <v>78.817637043808759</v>
      </c>
      <c r="O39" s="29" t="s">
        <v>80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19">
        <v>60</v>
      </c>
      <c r="F40" s="25">
        <v>53</v>
      </c>
      <c r="G40" s="24">
        <v>58.75</v>
      </c>
      <c r="H40" s="19">
        <v>53</v>
      </c>
      <c r="I40" s="19">
        <f t="shared" si="2"/>
        <v>56.1875</v>
      </c>
      <c r="J40" s="19">
        <v>74</v>
      </c>
      <c r="K40" s="19">
        <v>60</v>
      </c>
      <c r="L40" s="19">
        <f t="shared" si="3"/>
        <v>67</v>
      </c>
      <c r="M40" s="21">
        <f t="shared" si="1"/>
        <v>83.861940298507463</v>
      </c>
      <c r="N40" s="28"/>
      <c r="O40" s="29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19">
        <v>83</v>
      </c>
      <c r="F41" s="19">
        <v>82</v>
      </c>
      <c r="G41" s="19">
        <v>81.75</v>
      </c>
      <c r="H41" s="24">
        <v>82</v>
      </c>
      <c r="I41" s="19">
        <f t="shared" si="2"/>
        <v>82.1875</v>
      </c>
      <c r="J41" s="19">
        <v>110</v>
      </c>
      <c r="K41" s="19">
        <v>98</v>
      </c>
      <c r="L41" s="19">
        <f t="shared" si="3"/>
        <v>104</v>
      </c>
      <c r="M41" s="21">
        <f t="shared" si="1"/>
        <v>79.026442307692307</v>
      </c>
      <c r="N41" s="28"/>
      <c r="O41" s="29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19">
        <v>77</v>
      </c>
      <c r="F42" s="19">
        <v>110</v>
      </c>
      <c r="G42" s="19">
        <v>76</v>
      </c>
      <c r="H42" s="19">
        <v>99</v>
      </c>
      <c r="I42" s="19">
        <f t="shared" si="2"/>
        <v>90.5</v>
      </c>
      <c r="J42" s="24">
        <v>117</v>
      </c>
      <c r="K42" s="19">
        <v>120</v>
      </c>
      <c r="L42" s="19">
        <f t="shared" si="3"/>
        <v>118.5</v>
      </c>
      <c r="M42" s="21">
        <f t="shared" si="1"/>
        <v>76.371308016877634</v>
      </c>
      <c r="N42" s="28"/>
      <c r="O42" s="29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26">
        <v>87</v>
      </c>
      <c r="F43" s="19">
        <v>82</v>
      </c>
      <c r="G43" s="19">
        <v>76</v>
      </c>
      <c r="H43" s="19">
        <v>88</v>
      </c>
      <c r="I43" s="19">
        <f t="shared" si="2"/>
        <v>83.25</v>
      </c>
      <c r="J43" s="24">
        <v>102</v>
      </c>
      <c r="K43" s="26">
        <v>105</v>
      </c>
      <c r="L43" s="19">
        <f t="shared" si="3"/>
        <v>103.5</v>
      </c>
      <c r="M43" s="21">
        <f t="shared" si="1"/>
        <v>80.434782608695656</v>
      </c>
      <c r="N43" s="28"/>
      <c r="O43" s="29"/>
    </row>
    <row r="44" spans="1:15" ht="32.25" customHeight="1" x14ac:dyDescent="0.25">
      <c r="A44" s="3">
        <v>38</v>
      </c>
      <c r="B44" s="6" t="s">
        <v>81</v>
      </c>
      <c r="C44" s="10" t="s">
        <v>2</v>
      </c>
      <c r="D44" s="8" t="s">
        <v>37</v>
      </c>
      <c r="E44" s="24">
        <v>192</v>
      </c>
      <c r="F44" s="19">
        <v>179.5</v>
      </c>
      <c r="G44" s="19">
        <v>168</v>
      </c>
      <c r="H44" s="24">
        <v>180</v>
      </c>
      <c r="I44" s="19">
        <f t="shared" si="2"/>
        <v>179.875</v>
      </c>
      <c r="J44" s="24">
        <v>250</v>
      </c>
      <c r="K44" s="24">
        <v>280</v>
      </c>
      <c r="L44" s="19">
        <f t="shared" si="3"/>
        <v>265</v>
      </c>
      <c r="M44" s="21">
        <f t="shared" si="1"/>
        <v>67.877358490566039</v>
      </c>
      <c r="N44" s="28"/>
      <c r="O44" s="29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19">
        <v>0</v>
      </c>
      <c r="F45" s="19">
        <v>0</v>
      </c>
      <c r="G45" s="26">
        <v>460</v>
      </c>
      <c r="H45" s="19">
        <v>0</v>
      </c>
      <c r="I45" s="19">
        <f>(E45+F45+G45+H45)/1</f>
        <v>460</v>
      </c>
      <c r="J45" s="24">
        <v>439</v>
      </c>
      <c r="K45" s="24">
        <v>630</v>
      </c>
      <c r="L45" s="19">
        <f t="shared" si="3"/>
        <v>534.5</v>
      </c>
      <c r="M45" s="21">
        <f t="shared" si="1"/>
        <v>86.06173994387278</v>
      </c>
      <c r="N45" s="28"/>
      <c r="O45" s="29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24">
        <v>215</v>
      </c>
      <c r="F46" s="19">
        <v>210</v>
      </c>
      <c r="G46" s="19">
        <v>202.5</v>
      </c>
      <c r="H46" s="19">
        <v>203</v>
      </c>
      <c r="I46" s="19">
        <f t="shared" si="2"/>
        <v>207.625</v>
      </c>
      <c r="J46" s="26">
        <v>249</v>
      </c>
      <c r="K46" s="19">
        <v>285</v>
      </c>
      <c r="L46" s="19">
        <f t="shared" si="3"/>
        <v>267</v>
      </c>
      <c r="M46" s="21">
        <f>I46/L46*100</f>
        <v>77.762172284644194</v>
      </c>
      <c r="N46" s="22"/>
    </row>
    <row r="47" spans="1:15" ht="34.5" customHeight="1" x14ac:dyDescent="0.3">
      <c r="A47" s="30" t="s">
        <v>59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17">
        <f>SUM(M7:M46)/40</f>
        <v>84.592770769034956</v>
      </c>
    </row>
    <row r="48" spans="1:15" ht="21.75" customHeight="1" x14ac:dyDescent="0.25"/>
    <row r="50" spans="1:13" s="14" customFormat="1" ht="12.75" x14ac:dyDescent="0.2">
      <c r="A50" s="13"/>
      <c r="B50" s="13" t="s">
        <v>69</v>
      </c>
      <c r="C50" s="13"/>
      <c r="E50" s="15"/>
      <c r="F50" s="15"/>
      <c r="G50" s="15"/>
      <c r="H50" s="15"/>
      <c r="M50" s="18"/>
    </row>
    <row r="51" spans="1:13" s="14" customFormat="1" ht="12.75" x14ac:dyDescent="0.2">
      <c r="E51" s="15"/>
      <c r="F51" s="15"/>
      <c r="G51" s="15"/>
      <c r="H51" s="15"/>
      <c r="M51" s="18"/>
    </row>
    <row r="52" spans="1:13" s="14" customFormat="1" ht="12.75" x14ac:dyDescent="0.2">
      <c r="B52" s="13" t="s">
        <v>72</v>
      </c>
      <c r="C52" s="13"/>
      <c r="E52" s="15"/>
      <c r="F52" s="15"/>
      <c r="G52" s="15"/>
      <c r="H52" s="15"/>
      <c r="M52" s="18"/>
    </row>
    <row r="54" spans="1:13" x14ac:dyDescent="0.25">
      <c r="B54" s="2" t="s">
        <v>85</v>
      </c>
    </row>
    <row r="60" spans="1:13" x14ac:dyDescent="0.25">
      <c r="F60" s="15"/>
    </row>
    <row r="61" spans="1:13" x14ac:dyDescent="0.25">
      <c r="F61" s="15"/>
    </row>
    <row r="62" spans="1:13" x14ac:dyDescent="0.25">
      <c r="F62" s="15"/>
    </row>
    <row r="70" spans="6:11" x14ac:dyDescent="0.25">
      <c r="F70" s="15"/>
    </row>
    <row r="71" spans="6:11" x14ac:dyDescent="0.25">
      <c r="F71" s="15"/>
    </row>
    <row r="72" spans="6:11" x14ac:dyDescent="0.25">
      <c r="F72" s="15"/>
      <c r="K72" s="14"/>
    </row>
    <row r="73" spans="6:11" x14ac:dyDescent="0.25">
      <c r="K73" s="14"/>
    </row>
    <row r="74" spans="6:11" x14ac:dyDescent="0.25">
      <c r="K74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</sheetData>
  <mergeCells count="23"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I5"/>
    <mergeCell ref="J5:L5"/>
    <mergeCell ref="N7:N12"/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2024-11-20T05:16:18Z</dcterms:modified>
</cp:coreProperties>
</file>