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/>
  </bookViews>
  <sheets>
    <sheet name="лист" sheetId="10" r:id="rId1"/>
  </sheets>
  <calcPr calcId="152511"/>
</workbook>
</file>

<file path=xl/calcChain.xml><?xml version="1.0" encoding="utf-8"?>
<calcChain xmlns="http://schemas.openxmlformats.org/spreadsheetml/2006/main">
  <c r="L34" i="10" l="1"/>
  <c r="L35" i="10"/>
  <c r="L36" i="10"/>
  <c r="L37" i="10"/>
  <c r="L38" i="10"/>
  <c r="L39" i="10"/>
  <c r="L40" i="10"/>
  <c r="L41" i="10"/>
  <c r="L42" i="10"/>
  <c r="L43" i="10"/>
  <c r="L44" i="10"/>
  <c r="L45" i="10"/>
  <c r="L46" i="10"/>
  <c r="L28" i="10"/>
  <c r="L29" i="10"/>
  <c r="L30" i="10"/>
  <c r="L31" i="10"/>
  <c r="L32" i="10"/>
  <c r="L33" i="10"/>
  <c r="L17" i="10"/>
  <c r="L18" i="10"/>
  <c r="L19" i="10"/>
  <c r="L20" i="10"/>
  <c r="L21" i="10"/>
  <c r="L22" i="10"/>
  <c r="L23" i="10"/>
  <c r="L24" i="10"/>
  <c r="L25" i="10"/>
  <c r="L26" i="10"/>
  <c r="L27" i="10"/>
  <c r="L8" i="10"/>
  <c r="L9" i="10"/>
  <c r="L10" i="10"/>
  <c r="L11" i="10"/>
  <c r="L12" i="10"/>
  <c r="L13" i="10"/>
  <c r="I38" i="10"/>
  <c r="I39" i="10"/>
  <c r="I40" i="10"/>
  <c r="I41" i="10"/>
  <c r="I42" i="10"/>
  <c r="I43" i="10"/>
  <c r="I44" i="10"/>
  <c r="I45" i="10"/>
  <c r="I46" i="10"/>
  <c r="I33" i="10"/>
  <c r="I34" i="10"/>
  <c r="I35" i="10"/>
  <c r="I36" i="10"/>
  <c r="I37" i="10"/>
  <c r="I31" i="10"/>
  <c r="I26" i="10"/>
  <c r="I27" i="10"/>
  <c r="I28" i="10"/>
  <c r="I29" i="10"/>
  <c r="I30" i="10"/>
  <c r="I32" i="10"/>
  <c r="I17" i="10"/>
  <c r="I18" i="10"/>
  <c r="I19" i="10"/>
  <c r="I20" i="10"/>
  <c r="I21" i="10"/>
  <c r="I22" i="10"/>
  <c r="I23" i="10"/>
  <c r="I24" i="10"/>
  <c r="I25" i="10"/>
  <c r="I15" i="10"/>
  <c r="I16" i="10"/>
  <c r="I11" i="10"/>
  <c r="I12" i="10"/>
  <c r="I14" i="10" l="1"/>
  <c r="L15" i="10" l="1"/>
  <c r="L16" i="10" l="1"/>
  <c r="L7" i="10"/>
  <c r="I13" i="10" l="1"/>
  <c r="L14" i="10" l="1"/>
  <c r="I7" i="10" l="1"/>
  <c r="M22" i="10" l="1"/>
  <c r="M21" i="10"/>
  <c r="M20" i="10" l="1"/>
  <c r="M29" i="10" l="1"/>
  <c r="M46" i="10" l="1"/>
  <c r="M43" i="10"/>
  <c r="M41" i="10"/>
  <c r="M39" i="10"/>
  <c r="M38" i="10"/>
  <c r="M37" i="10"/>
  <c r="M36" i="10"/>
  <c r="M35" i="10"/>
  <c r="M34" i="10"/>
  <c r="M33" i="10"/>
  <c r="M32" i="10"/>
  <c r="M31" i="10"/>
  <c r="M28" i="10"/>
  <c r="M27" i="10"/>
  <c r="M26" i="10"/>
  <c r="M25" i="10"/>
  <c r="M24" i="10"/>
  <c r="M23" i="10"/>
  <c r="M18" i="10"/>
  <c r="M16" i="10"/>
  <c r="M15" i="10"/>
  <c r="M12" i="10"/>
  <c r="I10" i="10"/>
  <c r="M10" i="10" s="1"/>
  <c r="I9" i="10"/>
  <c r="M9" i="10" s="1"/>
  <c r="I8" i="10"/>
  <c r="M8" i="10" l="1"/>
  <c r="M40" i="10"/>
  <c r="M44" i="10"/>
  <c r="M11" i="10"/>
  <c r="M14" i="10"/>
  <c r="M42" i="10"/>
  <c r="M19" i="10"/>
  <c r="N19" i="10" s="1"/>
  <c r="M17" i="10"/>
  <c r="M13" i="10"/>
  <c r="M30" i="10"/>
  <c r="N30" i="10" s="1"/>
  <c r="M45" i="10"/>
  <c r="N33" i="10"/>
  <c r="N39" i="10" l="1"/>
  <c r="M7" i="10"/>
  <c r="N7" i="10" s="1"/>
  <c r="M47" i="10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оковалок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фермерский разруб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камбала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горбуша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красноперка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сельдь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282/200гр=1410;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144,50/0,9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146/0,9л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141,80/0,9л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42,55/180 гр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180/500 гр=360 Масло Ильинское;                 34р/200гр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62/180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128/250</t>
        </r>
      </text>
    </comment>
    <comment ref="G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109,25/250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203/0,38; 133/250=532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182/400 грин агро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277/0,5</t>
        </r>
      </text>
    </comment>
    <comment ref="G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235/400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264/500; 250/400=625; 138/200=690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257/400=642,50, 282/500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Молоко Грин Агро
 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Белореченское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Заря</t>
        </r>
      </text>
    </comment>
    <comment ref="K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новосибирск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107,50 руб./250 гр.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126/250=504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53/25гр=2120, 31/10=3100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574/10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40р. 500гр.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40,70/500гр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44/500; 28/300гр=93,33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30р/0,3кг; 47/500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44/600гр Олимпик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                            44руб. 600гр.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47/600; 31/300гр=103,33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 руб.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34/0,4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326/5
</t>
        </r>
      </text>
    </comment>
    <comment ref="J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479/5=95,80; 201/2=100,50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326/5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развесные 280 р; 82/450 гр.; 389/5=77,80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красные
</t>
        </r>
      </text>
    </comment>
  </commentList>
</comments>
</file>

<file path=xl/sharedStrings.xml><?xml version="1.0" encoding="utf-8"?>
<sst xmlns="http://schemas.openxmlformats.org/spreadsheetml/2006/main" count="132" uniqueCount="87">
  <si>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</si>
  <si>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</si>
  <si>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</si>
  <si>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</si>
  <si>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</si>
  <si>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</si>
  <si>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</si>
  <si>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</si>
  <si>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</si>
  <si>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</si>
  <si>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</si>
  <si>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</si>
  <si>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</si>
  <si>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</si>
  <si>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</si>
  <si>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Муниципальное образование "Городской округ Ногликский"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</si>
  <si>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</si>
  <si>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</si>
  <si>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</si>
  <si>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</si>
  <si>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</si>
  <si>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</si>
  <si>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</si>
  <si>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</si>
  <si>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</si>
  <si>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</si>
  <si>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</si>
  <si>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</si>
  <si>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</si>
  <si>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</si>
  <si>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</si>
  <si>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</si>
  <si>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</si>
  <si>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</si>
  <si>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</si>
  <si>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</si>
  <si>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</si>
  <si>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</si>
  <si>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</si>
  <si>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</si>
  <si>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</si>
  <si>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</si>
  <si>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</si>
  <si>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</si>
  <si>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</si>
  <si>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</si>
  <si>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</si>
  <si>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</si>
  <si>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</si>
  <si>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</si>
  <si>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</si>
  <si>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</si>
  <si>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</si>
  <si>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</si>
  <si>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</si>
  <si>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</si>
  <si>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</si>
  <si>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</si>
  <si>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</si>
  <si>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</si>
  <si>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</si>
  <si>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</si>
  <si>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</si>
  <si>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</si>
  <si>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</si>
  <si>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</si>
  <si>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Социальные магазины</t>
  </si>
  <si>
    <t>Наименование магазина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</si>
  <si>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</si>
  <si>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</si>
  <si>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</si>
  <si>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</si>
  <si>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</si>
  <si>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Откл. соццены от розничной, %</t>
  </si>
  <si>
    <t>Средняя социальная цена</t>
  </si>
  <si>
    <t>Средняя розничная цена</t>
  </si>
  <si>
    <t>мука, хлеб</t>
  </si>
  <si>
    <t>мясная продукция</t>
  </si>
  <si>
    <t>молочная продукция</t>
  </si>
  <si>
    <t>крупы,макаронные изделия</t>
  </si>
  <si>
    <t>овощи</t>
  </si>
  <si>
    <t>Огурцы свежие</t>
  </si>
  <si>
    <t>Средний процент откл., %</t>
  </si>
  <si>
    <t>,</t>
  </si>
  <si>
    <t>Магазин "Шестерочка"</t>
  </si>
  <si>
    <t>товар отсутствует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</si>
  <si>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03.12.2024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</si>
</sst>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13" fillId="0" borderId="0" xfId="0" applyFont="1" applyFill="1"/>
    <xf numFmtId="0" fontId="0" fillId="0" borderId="0" xfId="0" applyFont="1" applyFill="1"/>
    <xf numFmtId="0" fontId="3" fillId="0" borderId="6" xfId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0" xfId="0" applyFont="1" applyFill="1"/>
    <xf numFmtId="0" fontId="18" fillId="0" borderId="0" xfId="0" applyFont="1" applyFill="1"/>
    <xf numFmtId="0" fontId="0" fillId="0" borderId="0" xfId="0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textRotation="90"/>
    </xf>
    <xf numFmtId="0" fontId="2" fillId="0" borderId="0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8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1"/>
  <sheetViews>
    <sheetView tabSelected="1" topLeftCell="B1" zoomScale="80" zoomScaleNormal="80" workbookViewId="0">
      <pane xSplit="1" topLeftCell="C1" activePane="topRight" state="frozen"/>
      <selection activeCell="B1" sqref="B1"/>
      <selection pane="topRight" activeCell="R48" sqref="R48"/>
    </sheetView>
  </sheetViews>
  <sheetFormatPr defaultColWidth="9.140625" defaultRowHeight="15" x14ac:dyDescent="0.25"/>
  <cols>
    <col min="1" max="1" width="7.28515625" style="2" customWidth="1"/>
    <col min="2" max="2" width="49.7109375" style="2" customWidth="1"/>
    <col min="3" max="3" width="9.28515625" style="2" customWidth="1"/>
    <col min="4" max="4" width="32" style="2" hidden="1" customWidth="1"/>
    <col min="5" max="5" width="17.42578125" style="1" customWidth="1"/>
    <col min="6" max="8" width="17" style="1" customWidth="1"/>
    <col min="9" max="9" width="16.85546875" style="2" customWidth="1"/>
    <col min="10" max="10" width="17.28515625" style="2" customWidth="1"/>
    <col min="11" max="12" width="16.85546875" style="2" customWidth="1"/>
    <col min="13" max="13" width="12.28515625" style="16" customWidth="1"/>
    <col min="14" max="14" width="13.5703125" style="2" customWidth="1"/>
    <col min="15" max="16" width="9.140625" style="2" customWidth="1"/>
    <col min="17" max="16384" width="9.140625" style="2"/>
  </cols>
  <sheetData>
    <row r="1" spans="1:15" ht="18.75" customHeight="1" x14ac:dyDescent="0.25">
      <c r="A1" s="29" t="s">
        <v>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5" ht="18.75" customHeight="1" x14ac:dyDescent="0.2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5" ht="18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5" ht="28.9" customHeight="1" x14ac:dyDescent="0.25">
      <c r="A4" s="31" t="s">
        <v>0</v>
      </c>
      <c r="B4" s="31" t="s">
        <v>1</v>
      </c>
      <c r="C4" s="31" t="s">
        <v>71</v>
      </c>
      <c r="D4" s="31" t="s">
        <v>19</v>
      </c>
      <c r="E4" s="34" t="s">
        <v>67</v>
      </c>
      <c r="F4" s="34"/>
      <c r="G4" s="34"/>
      <c r="H4" s="34"/>
      <c r="I4" s="34"/>
      <c r="J4" s="34"/>
      <c r="K4" s="34"/>
      <c r="L4" s="34"/>
      <c r="M4" s="35" t="s">
        <v>73</v>
      </c>
      <c r="N4" s="35" t="s">
        <v>82</v>
      </c>
    </row>
    <row r="5" spans="1:15" ht="40.5" customHeight="1" x14ac:dyDescent="0.25">
      <c r="A5" s="32"/>
      <c r="B5" s="32"/>
      <c r="C5" s="32"/>
      <c r="D5" s="32"/>
      <c r="E5" s="36" t="s">
        <v>66</v>
      </c>
      <c r="F5" s="36"/>
      <c r="G5" s="36"/>
      <c r="H5" s="36"/>
      <c r="I5" s="37"/>
      <c r="J5" s="38" t="s">
        <v>14</v>
      </c>
      <c r="K5" s="39"/>
      <c r="L5" s="40"/>
      <c r="M5" s="35"/>
      <c r="N5" s="35"/>
    </row>
    <row r="6" spans="1:15" ht="45" customHeight="1" x14ac:dyDescent="0.25">
      <c r="A6" s="33"/>
      <c r="B6" s="33"/>
      <c r="C6" s="33"/>
      <c r="D6" s="33"/>
      <c r="E6" s="11" t="s">
        <v>16</v>
      </c>
      <c r="F6" s="11" t="s">
        <v>68</v>
      </c>
      <c r="G6" s="11" t="s">
        <v>70</v>
      </c>
      <c r="H6" s="11" t="s">
        <v>84</v>
      </c>
      <c r="I6" s="11" t="s">
        <v>74</v>
      </c>
      <c r="J6" s="11" t="s">
        <v>17</v>
      </c>
      <c r="K6" s="12" t="s">
        <v>18</v>
      </c>
      <c r="L6" s="12" t="s">
        <v>75</v>
      </c>
      <c r="M6" s="35"/>
      <c r="N6" s="35"/>
    </row>
    <row r="7" spans="1:15" ht="24.95" customHeight="1" x14ac:dyDescent="0.25">
      <c r="A7" s="3">
        <v>1</v>
      </c>
      <c r="B7" s="4" t="s">
        <v>20</v>
      </c>
      <c r="C7" s="10" t="s">
        <v>2</v>
      </c>
      <c r="D7" s="5" t="s">
        <v>21</v>
      </c>
      <c r="E7" s="19">
        <v>690</v>
      </c>
      <c r="F7" s="20">
        <v>0</v>
      </c>
      <c r="G7" s="19">
        <v>0</v>
      </c>
      <c r="H7" s="19">
        <v>0</v>
      </c>
      <c r="I7" s="19">
        <f>E7+F7+G7+H7/1</f>
        <v>690</v>
      </c>
      <c r="J7" s="19">
        <v>650</v>
      </c>
      <c r="K7" s="20">
        <v>648</v>
      </c>
      <c r="L7" s="19">
        <f>(J7+K7)/2</f>
        <v>649</v>
      </c>
      <c r="M7" s="21">
        <f>I7/L7*100</f>
        <v>106.31741140215716</v>
      </c>
      <c r="N7" s="41">
        <f>SUM(M7+M8+M9+M10+M11+M12)/6</f>
        <v>87.406090853656679</v>
      </c>
      <c r="O7" s="28" t="s">
        <v>77</v>
      </c>
    </row>
    <row r="8" spans="1:15" ht="24.95" customHeight="1" x14ac:dyDescent="0.25">
      <c r="A8" s="3">
        <v>2</v>
      </c>
      <c r="B8" s="4" t="s">
        <v>22</v>
      </c>
      <c r="C8" s="10" t="s">
        <v>2</v>
      </c>
      <c r="D8" s="5"/>
      <c r="E8" s="19">
        <v>680</v>
      </c>
      <c r="F8" s="19">
        <v>690</v>
      </c>
      <c r="G8" s="19">
        <v>753</v>
      </c>
      <c r="H8" s="19">
        <v>660</v>
      </c>
      <c r="I8" s="19">
        <f>(E8+F8+G8+H8)/4</f>
        <v>695.75</v>
      </c>
      <c r="J8" s="19">
        <v>672</v>
      </c>
      <c r="K8" s="20">
        <v>1033</v>
      </c>
      <c r="L8" s="19">
        <f t="shared" ref="L8:L13" si="0">(J8+K8)/2</f>
        <v>852.5</v>
      </c>
      <c r="M8" s="21">
        <f t="shared" ref="M8:M45" si="1">I8/L8*100</f>
        <v>81.612903225806448</v>
      </c>
      <c r="N8" s="41"/>
      <c r="O8" s="28"/>
    </row>
    <row r="9" spans="1:15" ht="24.95" customHeight="1" x14ac:dyDescent="0.25">
      <c r="A9" s="3">
        <v>3</v>
      </c>
      <c r="B9" s="4" t="s">
        <v>23</v>
      </c>
      <c r="C9" s="10" t="s">
        <v>2</v>
      </c>
      <c r="D9" s="5"/>
      <c r="E9" s="24">
        <v>397</v>
      </c>
      <c r="F9" s="19">
        <v>0</v>
      </c>
      <c r="G9" s="19">
        <v>292</v>
      </c>
      <c r="H9" s="19">
        <v>312</v>
      </c>
      <c r="I9" s="19">
        <f>(E9+F9+G9+H9)/3</f>
        <v>333.66666666666669</v>
      </c>
      <c r="J9" s="19">
        <v>314</v>
      </c>
      <c r="K9" s="27">
        <v>378</v>
      </c>
      <c r="L9" s="19">
        <f t="shared" si="0"/>
        <v>346</v>
      </c>
      <c r="M9" s="21">
        <f t="shared" si="1"/>
        <v>96.435452793834301</v>
      </c>
      <c r="N9" s="41"/>
      <c r="O9" s="28"/>
    </row>
    <row r="10" spans="1:15" ht="24.95" customHeight="1" x14ac:dyDescent="0.25">
      <c r="A10" s="3">
        <v>4</v>
      </c>
      <c r="B10" s="4" t="s">
        <v>24</v>
      </c>
      <c r="C10" s="10" t="s">
        <v>2</v>
      </c>
      <c r="D10" s="5"/>
      <c r="E10" s="19">
        <v>420</v>
      </c>
      <c r="F10" s="19">
        <v>485</v>
      </c>
      <c r="G10" s="19">
        <v>408</v>
      </c>
      <c r="H10" s="19">
        <v>456</v>
      </c>
      <c r="I10" s="19">
        <f t="shared" ref="I10:I46" si="2">(E10+F10+G10+H10)/4</f>
        <v>442.25</v>
      </c>
      <c r="J10" s="19">
        <v>506</v>
      </c>
      <c r="K10" s="27">
        <v>511</v>
      </c>
      <c r="L10" s="19">
        <f t="shared" si="0"/>
        <v>508.5</v>
      </c>
      <c r="M10" s="21">
        <f t="shared" si="1"/>
        <v>86.971484759095375</v>
      </c>
      <c r="N10" s="41"/>
      <c r="O10" s="28"/>
    </row>
    <row r="11" spans="1:15" ht="24.95" customHeight="1" x14ac:dyDescent="0.25">
      <c r="A11" s="3">
        <v>5</v>
      </c>
      <c r="B11" s="4" t="s">
        <v>25</v>
      </c>
      <c r="C11" s="10" t="s">
        <v>2</v>
      </c>
      <c r="D11" s="5"/>
      <c r="E11" s="26">
        <v>290</v>
      </c>
      <c r="F11" s="19">
        <v>260</v>
      </c>
      <c r="G11" s="19">
        <v>299.10000000000002</v>
      </c>
      <c r="H11" s="19">
        <v>335</v>
      </c>
      <c r="I11" s="19">
        <f t="shared" si="2"/>
        <v>296.02499999999998</v>
      </c>
      <c r="J11" s="19">
        <v>392</v>
      </c>
      <c r="K11" s="19">
        <v>357</v>
      </c>
      <c r="L11" s="19">
        <f t="shared" si="0"/>
        <v>374.5</v>
      </c>
      <c r="M11" s="21">
        <f t="shared" si="1"/>
        <v>79.045393858477965</v>
      </c>
      <c r="N11" s="41"/>
      <c r="O11" s="28"/>
    </row>
    <row r="12" spans="1:15" ht="24.95" customHeight="1" x14ac:dyDescent="0.25">
      <c r="A12" s="3">
        <v>6</v>
      </c>
      <c r="B12" s="6" t="s">
        <v>26</v>
      </c>
      <c r="C12" s="10" t="s">
        <v>2</v>
      </c>
      <c r="D12" s="7" t="s">
        <v>27</v>
      </c>
      <c r="E12" s="19">
        <v>662.5</v>
      </c>
      <c r="F12" s="19">
        <v>570.5</v>
      </c>
      <c r="G12" s="19">
        <v>880</v>
      </c>
      <c r="H12" s="19">
        <v>470</v>
      </c>
      <c r="I12" s="19">
        <f t="shared" si="2"/>
        <v>645.75</v>
      </c>
      <c r="J12" s="19">
        <v>753</v>
      </c>
      <c r="K12" s="19">
        <v>991</v>
      </c>
      <c r="L12" s="19">
        <f t="shared" si="0"/>
        <v>872</v>
      </c>
      <c r="M12" s="21">
        <f t="shared" si="1"/>
        <v>74.053899082568805</v>
      </c>
      <c r="N12" s="41"/>
      <c r="O12" s="28"/>
    </row>
    <row r="13" spans="1:15" ht="36.75" customHeight="1" x14ac:dyDescent="0.25">
      <c r="A13" s="3">
        <v>7</v>
      </c>
      <c r="B13" s="6" t="s">
        <v>3</v>
      </c>
      <c r="C13" s="10" t="s">
        <v>2</v>
      </c>
      <c r="D13" s="7" t="s">
        <v>28</v>
      </c>
      <c r="E13" s="19">
        <v>112</v>
      </c>
      <c r="F13" s="19">
        <v>100</v>
      </c>
      <c r="G13" s="19">
        <v>0</v>
      </c>
      <c r="H13" s="19">
        <v>104</v>
      </c>
      <c r="I13" s="19">
        <f>(E13+F13+G13+H13)/3</f>
        <v>105.33333333333333</v>
      </c>
      <c r="J13" s="19">
        <v>100</v>
      </c>
      <c r="K13" s="19">
        <v>81</v>
      </c>
      <c r="L13" s="19">
        <f t="shared" si="0"/>
        <v>90.5</v>
      </c>
      <c r="M13" s="21">
        <f t="shared" si="1"/>
        <v>116.39042357274401</v>
      </c>
      <c r="N13" s="22"/>
    </row>
    <row r="14" spans="1:15" ht="24.95" customHeight="1" x14ac:dyDescent="0.25">
      <c r="A14" s="3">
        <v>8</v>
      </c>
      <c r="B14" s="6" t="s">
        <v>62</v>
      </c>
      <c r="C14" s="10" t="s">
        <v>2</v>
      </c>
      <c r="D14" s="7"/>
      <c r="E14" s="19">
        <v>168</v>
      </c>
      <c r="F14" s="19">
        <v>191</v>
      </c>
      <c r="G14" s="19">
        <v>185</v>
      </c>
      <c r="H14" s="19">
        <v>167</v>
      </c>
      <c r="I14" s="19">
        <f>(E14+F14+G14+H14)/4</f>
        <v>177.75</v>
      </c>
      <c r="J14" s="19">
        <v>165</v>
      </c>
      <c r="K14" s="19"/>
      <c r="L14" s="19">
        <f>(J14+K14)/1</f>
        <v>165</v>
      </c>
      <c r="M14" s="21">
        <f t="shared" si="1"/>
        <v>107.72727272727273</v>
      </c>
      <c r="N14" s="22"/>
    </row>
    <row r="15" spans="1:15" ht="24.95" customHeight="1" x14ac:dyDescent="0.25">
      <c r="A15" s="3">
        <v>9</v>
      </c>
      <c r="B15" s="6" t="s">
        <v>29</v>
      </c>
      <c r="C15" s="10" t="s">
        <v>2</v>
      </c>
      <c r="D15" s="5"/>
      <c r="E15" s="19">
        <v>0</v>
      </c>
      <c r="F15" s="19">
        <v>361.5</v>
      </c>
      <c r="G15" s="19">
        <v>391</v>
      </c>
      <c r="H15" s="19">
        <v>396</v>
      </c>
      <c r="I15" s="19">
        <f>(E15+F15+G15+H15)/3</f>
        <v>382.83333333333331</v>
      </c>
      <c r="J15" s="19"/>
      <c r="K15" s="19">
        <v>582</v>
      </c>
      <c r="L15" s="19">
        <f>(J15+K15)/1</f>
        <v>582</v>
      </c>
      <c r="M15" s="21">
        <f t="shared" si="1"/>
        <v>65.778923253150055</v>
      </c>
      <c r="N15" s="22"/>
    </row>
    <row r="16" spans="1:15" ht="24" customHeight="1" x14ac:dyDescent="0.25">
      <c r="A16" s="3">
        <v>10</v>
      </c>
      <c r="B16" s="6" t="s">
        <v>30</v>
      </c>
      <c r="C16" s="10" t="s">
        <v>2</v>
      </c>
      <c r="D16" s="8" t="s">
        <v>65</v>
      </c>
      <c r="E16" s="19">
        <v>800</v>
      </c>
      <c r="F16" s="19">
        <v>776.65</v>
      </c>
      <c r="G16" s="19">
        <v>441</v>
      </c>
      <c r="H16" s="19">
        <v>1725</v>
      </c>
      <c r="I16" s="19">
        <f t="shared" ref="I15:I46" si="3">(E16+F16+G16+H16)/4</f>
        <v>935.66250000000002</v>
      </c>
      <c r="J16" s="19">
        <v>871</v>
      </c>
      <c r="K16" s="19">
        <v>1120</v>
      </c>
      <c r="L16" s="19">
        <f t="shared" ref="L16:L46" si="4">(J16+K16)/2</f>
        <v>995.5</v>
      </c>
      <c r="M16" s="21">
        <f t="shared" si="1"/>
        <v>93.989201406328476</v>
      </c>
      <c r="N16" s="22"/>
    </row>
    <row r="17" spans="1:17" ht="24.95" customHeight="1" x14ac:dyDescent="0.25">
      <c r="A17" s="3">
        <v>11</v>
      </c>
      <c r="B17" s="6" t="s">
        <v>31</v>
      </c>
      <c r="C17" s="10" t="s">
        <v>32</v>
      </c>
      <c r="D17" s="5" t="s">
        <v>33</v>
      </c>
      <c r="E17" s="19">
        <v>160.55000000000001</v>
      </c>
      <c r="F17" s="19">
        <v>162.22</v>
      </c>
      <c r="G17" s="19">
        <v>157.55000000000001</v>
      </c>
      <c r="H17" s="19">
        <v>154</v>
      </c>
      <c r="I17" s="19">
        <f t="shared" si="3"/>
        <v>158.57999999999998</v>
      </c>
      <c r="J17" s="19">
        <v>192</v>
      </c>
      <c r="K17" s="19">
        <v>161</v>
      </c>
      <c r="L17" s="19">
        <f t="shared" si="4"/>
        <v>176.5</v>
      </c>
      <c r="M17" s="21">
        <f t="shared" si="1"/>
        <v>89.8470254957507</v>
      </c>
      <c r="N17" s="22"/>
    </row>
    <row r="18" spans="1:17" ht="24.95" customHeight="1" x14ac:dyDescent="0.25">
      <c r="A18" s="3">
        <v>12</v>
      </c>
      <c r="B18" s="6" t="s">
        <v>34</v>
      </c>
      <c r="C18" s="10" t="s">
        <v>2</v>
      </c>
      <c r="D18" s="5" t="s">
        <v>35</v>
      </c>
      <c r="E18" s="19">
        <v>265.5</v>
      </c>
      <c r="F18" s="19">
        <v>236.39</v>
      </c>
      <c r="G18" s="19">
        <v>269</v>
      </c>
      <c r="H18" s="19">
        <v>278</v>
      </c>
      <c r="I18" s="19">
        <f t="shared" si="3"/>
        <v>262.22249999999997</v>
      </c>
      <c r="J18" s="19">
        <v>308</v>
      </c>
      <c r="K18" s="19">
        <v>344.44</v>
      </c>
      <c r="L18" s="19">
        <f t="shared" si="4"/>
        <v>326.22000000000003</v>
      </c>
      <c r="M18" s="21">
        <f t="shared" si="1"/>
        <v>80.382104101526565</v>
      </c>
      <c r="N18" s="23"/>
    </row>
    <row r="19" spans="1:17" ht="23.25" customHeight="1" x14ac:dyDescent="0.25">
      <c r="A19" s="3">
        <v>13</v>
      </c>
      <c r="B19" s="6" t="s">
        <v>36</v>
      </c>
      <c r="C19" s="10" t="s">
        <v>2</v>
      </c>
      <c r="D19" s="8" t="s">
        <v>37</v>
      </c>
      <c r="E19" s="19">
        <v>558.6</v>
      </c>
      <c r="F19" s="19">
        <v>512</v>
      </c>
      <c r="G19" s="19">
        <v>437</v>
      </c>
      <c r="H19" s="19">
        <v>414</v>
      </c>
      <c r="I19" s="19">
        <f t="shared" si="3"/>
        <v>480.4</v>
      </c>
      <c r="J19" s="19">
        <v>532</v>
      </c>
      <c r="K19" s="19">
        <v>455</v>
      </c>
      <c r="L19" s="19">
        <f t="shared" si="4"/>
        <v>493.5</v>
      </c>
      <c r="M19" s="21">
        <f t="shared" si="1"/>
        <v>97.345491388044579</v>
      </c>
      <c r="N19" s="43">
        <f>SUM(M19:M22)/4</f>
        <v>90.950323007390253</v>
      </c>
      <c r="O19" s="28" t="s">
        <v>78</v>
      </c>
    </row>
    <row r="20" spans="1:17" ht="28.5" customHeight="1" x14ac:dyDescent="0.25">
      <c r="A20" s="3">
        <v>14</v>
      </c>
      <c r="B20" s="6" t="s">
        <v>38</v>
      </c>
      <c r="C20" s="10" t="s">
        <v>2</v>
      </c>
      <c r="D20" s="8" t="s">
        <v>37</v>
      </c>
      <c r="E20" s="19">
        <v>545.1</v>
      </c>
      <c r="F20" s="19">
        <v>554</v>
      </c>
      <c r="G20" s="19">
        <v>587.5</v>
      </c>
      <c r="H20" s="19">
        <v>661</v>
      </c>
      <c r="I20" s="19">
        <f t="shared" si="3"/>
        <v>586.9</v>
      </c>
      <c r="J20" s="19">
        <v>625</v>
      </c>
      <c r="K20" s="19">
        <v>642.5</v>
      </c>
      <c r="L20" s="19">
        <f t="shared" si="4"/>
        <v>633.75</v>
      </c>
      <c r="M20" s="21">
        <f t="shared" si="1"/>
        <v>92.607495069033533</v>
      </c>
      <c r="N20" s="44"/>
      <c r="O20" s="28"/>
    </row>
    <row r="21" spans="1:17" ht="37.5" customHeight="1" x14ac:dyDescent="0.25">
      <c r="A21" s="3">
        <v>15</v>
      </c>
      <c r="B21" s="6" t="s">
        <v>39</v>
      </c>
      <c r="C21" s="10" t="s">
        <v>32</v>
      </c>
      <c r="D21" s="8" t="s">
        <v>37</v>
      </c>
      <c r="E21" s="19">
        <v>119</v>
      </c>
      <c r="F21" s="19">
        <v>103.5</v>
      </c>
      <c r="G21" s="19">
        <v>123</v>
      </c>
      <c r="H21" s="19">
        <v>104</v>
      </c>
      <c r="I21" s="19">
        <f t="shared" si="3"/>
        <v>112.375</v>
      </c>
      <c r="J21" s="19">
        <v>108</v>
      </c>
      <c r="K21" s="19">
        <v>108</v>
      </c>
      <c r="L21" s="19">
        <f t="shared" si="4"/>
        <v>108</v>
      </c>
      <c r="M21" s="21">
        <f t="shared" si="1"/>
        <v>104.05092592592592</v>
      </c>
      <c r="N21" s="44"/>
      <c r="O21" s="28"/>
    </row>
    <row r="22" spans="1:17" ht="21.75" customHeight="1" x14ac:dyDescent="0.25">
      <c r="A22" s="3">
        <v>16</v>
      </c>
      <c r="B22" s="6" t="s">
        <v>40</v>
      </c>
      <c r="C22" s="10" t="s">
        <v>2</v>
      </c>
      <c r="D22" s="8"/>
      <c r="E22" s="19">
        <v>500</v>
      </c>
      <c r="F22" s="19">
        <v>558</v>
      </c>
      <c r="G22" s="19">
        <v>626.75</v>
      </c>
      <c r="H22" s="19">
        <v>606</v>
      </c>
      <c r="I22" s="19">
        <f t="shared" si="3"/>
        <v>572.6875</v>
      </c>
      <c r="J22" s="19">
        <v>675</v>
      </c>
      <c r="K22" s="19">
        <v>966</v>
      </c>
      <c r="L22" s="19">
        <f t="shared" si="4"/>
        <v>820.5</v>
      </c>
      <c r="M22" s="21">
        <f t="shared" si="1"/>
        <v>69.797379646556976</v>
      </c>
      <c r="N22" s="45"/>
      <c r="O22" s="28"/>
    </row>
    <row r="23" spans="1:17" ht="24.95" customHeight="1" x14ac:dyDescent="0.25">
      <c r="A23" s="3">
        <v>17</v>
      </c>
      <c r="B23" s="6" t="s">
        <v>4</v>
      </c>
      <c r="C23" s="10" t="s">
        <v>5</v>
      </c>
      <c r="D23" s="8"/>
      <c r="E23" s="19">
        <v>160</v>
      </c>
      <c r="F23" s="19">
        <v>156.5</v>
      </c>
      <c r="G23" s="19">
        <v>165</v>
      </c>
      <c r="H23" s="19">
        <v>138</v>
      </c>
      <c r="I23" s="19">
        <f t="shared" si="3"/>
        <v>154.875</v>
      </c>
      <c r="J23" s="19">
        <v>210</v>
      </c>
      <c r="K23" s="19">
        <v>165</v>
      </c>
      <c r="L23" s="19">
        <f t="shared" si="4"/>
        <v>187.5</v>
      </c>
      <c r="M23" s="21">
        <f>I23/L23*100</f>
        <v>82.6</v>
      </c>
      <c r="N23" s="22"/>
    </row>
    <row r="24" spans="1:17" ht="24.95" customHeight="1" x14ac:dyDescent="0.25">
      <c r="A24" s="3">
        <v>18</v>
      </c>
      <c r="B24" s="6" t="s">
        <v>6</v>
      </c>
      <c r="C24" s="10" t="s">
        <v>2</v>
      </c>
      <c r="D24" s="8" t="s">
        <v>41</v>
      </c>
      <c r="E24" s="19">
        <v>95.5</v>
      </c>
      <c r="F24" s="19">
        <v>99</v>
      </c>
      <c r="G24" s="19">
        <v>92.54</v>
      </c>
      <c r="H24" s="19">
        <v>99</v>
      </c>
      <c r="I24" s="19">
        <f t="shared" si="3"/>
        <v>96.51</v>
      </c>
      <c r="J24" s="19">
        <v>116</v>
      </c>
      <c r="K24" s="19">
        <v>110</v>
      </c>
      <c r="L24" s="19">
        <f t="shared" si="4"/>
        <v>113</v>
      </c>
      <c r="M24" s="21">
        <f t="shared" si="1"/>
        <v>85.407079646017706</v>
      </c>
      <c r="N24" s="22"/>
      <c r="Q24" s="2" t="s">
        <v>83</v>
      </c>
    </row>
    <row r="25" spans="1:17" ht="24" customHeight="1" x14ac:dyDescent="0.25">
      <c r="A25" s="3">
        <v>19</v>
      </c>
      <c r="B25" s="6" t="s">
        <v>42</v>
      </c>
      <c r="C25" s="10" t="s">
        <v>2</v>
      </c>
      <c r="D25" s="8" t="s">
        <v>43</v>
      </c>
      <c r="E25" s="19">
        <v>285</v>
      </c>
      <c r="F25" s="19">
        <v>266.89999999999998</v>
      </c>
      <c r="G25" s="19">
        <v>179.5</v>
      </c>
      <c r="H25" s="19">
        <v>276</v>
      </c>
      <c r="I25" s="19">
        <f t="shared" si="3"/>
        <v>251.85</v>
      </c>
      <c r="J25" s="19">
        <v>310</v>
      </c>
      <c r="K25" s="19">
        <v>374</v>
      </c>
      <c r="L25" s="19">
        <f t="shared" si="4"/>
        <v>342</v>
      </c>
      <c r="M25" s="21">
        <f t="shared" si="1"/>
        <v>73.640350877192986</v>
      </c>
      <c r="N25" s="22"/>
    </row>
    <row r="26" spans="1:17" ht="24" customHeight="1" x14ac:dyDescent="0.25">
      <c r="A26" s="3">
        <v>20</v>
      </c>
      <c r="B26" s="6" t="s">
        <v>44</v>
      </c>
      <c r="C26" s="10" t="s">
        <v>2</v>
      </c>
      <c r="D26" s="9" t="s">
        <v>45</v>
      </c>
      <c r="E26" s="19">
        <v>222.6</v>
      </c>
      <c r="F26" s="19">
        <v>348.9</v>
      </c>
      <c r="G26" s="19">
        <v>271.5</v>
      </c>
      <c r="H26" s="19">
        <v>260</v>
      </c>
      <c r="I26" s="19">
        <f t="shared" si="3"/>
        <v>275.75</v>
      </c>
      <c r="J26" s="19">
        <v>417</v>
      </c>
      <c r="K26" s="19">
        <v>346</v>
      </c>
      <c r="L26" s="19">
        <f t="shared" si="4"/>
        <v>381.5</v>
      </c>
      <c r="M26" s="21">
        <f t="shared" si="1"/>
        <v>72.280471821756223</v>
      </c>
      <c r="N26" s="22"/>
    </row>
    <row r="27" spans="1:17" ht="24.95" customHeight="1" x14ac:dyDescent="0.25">
      <c r="A27" s="3">
        <v>21</v>
      </c>
      <c r="B27" s="6" t="s">
        <v>46</v>
      </c>
      <c r="C27" s="10" t="s">
        <v>2</v>
      </c>
      <c r="D27" s="5" t="s">
        <v>47</v>
      </c>
      <c r="E27" s="19">
        <v>430</v>
      </c>
      <c r="F27" s="19">
        <v>504</v>
      </c>
      <c r="G27" s="19">
        <v>350</v>
      </c>
      <c r="H27" s="19">
        <v>893</v>
      </c>
      <c r="I27" s="19">
        <f t="shared" si="3"/>
        <v>544.25</v>
      </c>
      <c r="J27" s="19">
        <v>1520</v>
      </c>
      <c r="K27" s="19">
        <v>688</v>
      </c>
      <c r="L27" s="19">
        <f t="shared" si="4"/>
        <v>1104</v>
      </c>
      <c r="M27" s="21">
        <f t="shared" si="1"/>
        <v>49.298007246376812</v>
      </c>
      <c r="N27" s="22"/>
    </row>
    <row r="28" spans="1:17" ht="24.95" customHeight="1" x14ac:dyDescent="0.25">
      <c r="A28" s="3">
        <v>22</v>
      </c>
      <c r="B28" s="6" t="s">
        <v>7</v>
      </c>
      <c r="C28" s="10" t="s">
        <v>2</v>
      </c>
      <c r="D28" s="5"/>
      <c r="E28" s="19">
        <v>46</v>
      </c>
      <c r="F28" s="19">
        <v>44</v>
      </c>
      <c r="G28" s="19">
        <v>46.38</v>
      </c>
      <c r="H28" s="19">
        <v>45</v>
      </c>
      <c r="I28" s="19">
        <f t="shared" si="3"/>
        <v>45.344999999999999</v>
      </c>
      <c r="J28" s="19">
        <v>49</v>
      </c>
      <c r="K28" s="19">
        <v>43</v>
      </c>
      <c r="L28" s="19">
        <f t="shared" si="4"/>
        <v>46</v>
      </c>
      <c r="M28" s="21">
        <f t="shared" si="1"/>
        <v>98.576086956521735</v>
      </c>
      <c r="N28" s="22"/>
    </row>
    <row r="29" spans="1:17" ht="24.95" customHeight="1" x14ac:dyDescent="0.25">
      <c r="A29" s="3">
        <v>23</v>
      </c>
      <c r="B29" s="6" t="s">
        <v>48</v>
      </c>
      <c r="C29" s="10" t="s">
        <v>2</v>
      </c>
      <c r="D29" s="5" t="s">
        <v>49</v>
      </c>
      <c r="E29" s="19">
        <v>2300</v>
      </c>
      <c r="F29" s="19">
        <v>2000</v>
      </c>
      <c r="G29" s="19">
        <v>2050</v>
      </c>
      <c r="H29" s="19">
        <v>2307</v>
      </c>
      <c r="I29" s="19">
        <f t="shared" si="3"/>
        <v>2164.25</v>
      </c>
      <c r="J29" s="19">
        <v>2938.46</v>
      </c>
      <c r="K29" s="19">
        <v>2120</v>
      </c>
      <c r="L29" s="19">
        <f t="shared" si="4"/>
        <v>2529.23</v>
      </c>
      <c r="M29" s="21">
        <f t="shared" si="1"/>
        <v>85.569521158613497</v>
      </c>
      <c r="N29" s="22"/>
    </row>
    <row r="30" spans="1:17" ht="24.95" customHeight="1" x14ac:dyDescent="0.25">
      <c r="A30" s="3">
        <v>24</v>
      </c>
      <c r="B30" s="6" t="s">
        <v>8</v>
      </c>
      <c r="C30" s="10" t="s">
        <v>2</v>
      </c>
      <c r="D30" s="5" t="s">
        <v>50</v>
      </c>
      <c r="E30" s="19">
        <v>54.1</v>
      </c>
      <c r="F30" s="19">
        <v>54</v>
      </c>
      <c r="G30" s="19">
        <v>51</v>
      </c>
      <c r="H30" s="19">
        <v>67</v>
      </c>
      <c r="I30" s="19">
        <f t="shared" si="3"/>
        <v>56.524999999999999</v>
      </c>
      <c r="J30" s="19">
        <v>57</v>
      </c>
      <c r="K30" s="19">
        <v>57.4</v>
      </c>
      <c r="L30" s="19">
        <f t="shared" si="4"/>
        <v>57.2</v>
      </c>
      <c r="M30" s="21">
        <f t="shared" si="1"/>
        <v>98.819930069930066</v>
      </c>
      <c r="N30" s="46">
        <f>SUM(M30:M32)/3</f>
        <v>91.982128852253652</v>
      </c>
      <c r="O30" s="28" t="s">
        <v>76</v>
      </c>
    </row>
    <row r="31" spans="1:17" ht="43.5" customHeight="1" x14ac:dyDescent="0.25">
      <c r="A31" s="3">
        <v>25</v>
      </c>
      <c r="B31" s="6" t="s">
        <v>51</v>
      </c>
      <c r="C31" s="10" t="s">
        <v>2</v>
      </c>
      <c r="D31" s="5"/>
      <c r="E31" s="19">
        <v>80</v>
      </c>
      <c r="F31" s="19">
        <v>81.400000000000006</v>
      </c>
      <c r="G31" s="19">
        <v>0</v>
      </c>
      <c r="H31" s="19">
        <v>80</v>
      </c>
      <c r="I31" s="19">
        <f>(E31+F31+G31+H31)/3</f>
        <v>80.466666666666669</v>
      </c>
      <c r="J31" s="19">
        <v>88</v>
      </c>
      <c r="K31" s="19">
        <v>94</v>
      </c>
      <c r="L31" s="19">
        <f t="shared" si="4"/>
        <v>91</v>
      </c>
      <c r="M31" s="21">
        <f>I31/L31*100</f>
        <v>88.424908424908423</v>
      </c>
      <c r="N31" s="47"/>
      <c r="O31" s="28"/>
    </row>
    <row r="32" spans="1:17" ht="44.25" customHeight="1" x14ac:dyDescent="0.25">
      <c r="A32" s="3">
        <v>26</v>
      </c>
      <c r="B32" s="6" t="s">
        <v>52</v>
      </c>
      <c r="C32" s="10" t="s">
        <v>2</v>
      </c>
      <c r="D32" s="5"/>
      <c r="E32" s="19">
        <v>75</v>
      </c>
      <c r="F32" s="19">
        <v>73.33</v>
      </c>
      <c r="G32" s="19">
        <v>73.33</v>
      </c>
      <c r="H32" s="19">
        <v>74</v>
      </c>
      <c r="I32" s="19">
        <f t="shared" si="3"/>
        <v>73.914999999999992</v>
      </c>
      <c r="J32" s="19">
        <v>80</v>
      </c>
      <c r="K32" s="19">
        <v>86.66</v>
      </c>
      <c r="L32" s="19">
        <f t="shared" si="4"/>
        <v>83.33</v>
      </c>
      <c r="M32" s="21">
        <f t="shared" si="1"/>
        <v>88.701548061922466</v>
      </c>
      <c r="N32" s="48"/>
      <c r="O32" s="28"/>
    </row>
    <row r="33" spans="1:15" ht="24.95" customHeight="1" x14ac:dyDescent="0.25">
      <c r="A33" s="3">
        <v>27</v>
      </c>
      <c r="B33" s="6" t="s">
        <v>53</v>
      </c>
      <c r="C33" s="10" t="s">
        <v>2</v>
      </c>
      <c r="D33" s="5" t="s">
        <v>41</v>
      </c>
      <c r="E33" s="19">
        <v>121</v>
      </c>
      <c r="F33" s="19">
        <v>113</v>
      </c>
      <c r="G33" s="19">
        <v>98</v>
      </c>
      <c r="H33" s="19">
        <v>107</v>
      </c>
      <c r="I33" s="19">
        <f t="shared" si="3"/>
        <v>109.75</v>
      </c>
      <c r="J33" s="19">
        <v>128</v>
      </c>
      <c r="K33" s="19">
        <v>119</v>
      </c>
      <c r="L33" s="19">
        <f t="shared" si="4"/>
        <v>123.5</v>
      </c>
      <c r="M33" s="21">
        <f t="shared" si="1"/>
        <v>88.866396761133601</v>
      </c>
      <c r="N33" s="41">
        <f>SUM(M33+M34+M35+M36+M37+M38)/6</f>
        <v>87.46036336507261</v>
      </c>
      <c r="O33" s="28" t="s">
        <v>79</v>
      </c>
    </row>
    <row r="34" spans="1:15" ht="24.95" customHeight="1" x14ac:dyDescent="0.25">
      <c r="A34" s="3">
        <v>28</v>
      </c>
      <c r="B34" s="6" t="s">
        <v>63</v>
      </c>
      <c r="C34" s="10" t="s">
        <v>2</v>
      </c>
      <c r="D34" s="5"/>
      <c r="E34" s="19">
        <v>55</v>
      </c>
      <c r="F34" s="19">
        <v>70</v>
      </c>
      <c r="G34" s="19">
        <v>53.25</v>
      </c>
      <c r="H34" s="19">
        <v>71</v>
      </c>
      <c r="I34" s="19">
        <f t="shared" si="3"/>
        <v>62.3125</v>
      </c>
      <c r="J34" s="19">
        <v>80</v>
      </c>
      <c r="K34" s="19">
        <v>65</v>
      </c>
      <c r="L34" s="19">
        <f t="shared" si="4"/>
        <v>72.5</v>
      </c>
      <c r="M34" s="21">
        <f t="shared" si="1"/>
        <v>85.948275862068968</v>
      </c>
      <c r="N34" s="41"/>
      <c r="O34" s="28"/>
    </row>
    <row r="35" spans="1:15" ht="24.95" customHeight="1" x14ac:dyDescent="0.25">
      <c r="A35" s="3">
        <v>29</v>
      </c>
      <c r="B35" s="6" t="s">
        <v>54</v>
      </c>
      <c r="C35" s="10" t="s">
        <v>2</v>
      </c>
      <c r="D35" s="5" t="s">
        <v>55</v>
      </c>
      <c r="E35" s="19">
        <v>64.5</v>
      </c>
      <c r="F35" s="19">
        <v>66.8</v>
      </c>
      <c r="G35" s="19">
        <v>62.3</v>
      </c>
      <c r="H35" s="19">
        <v>68</v>
      </c>
      <c r="I35" s="19">
        <f t="shared" si="3"/>
        <v>65.400000000000006</v>
      </c>
      <c r="J35" s="19">
        <v>75</v>
      </c>
      <c r="K35" s="19">
        <v>72</v>
      </c>
      <c r="L35" s="19">
        <f t="shared" si="4"/>
        <v>73.5</v>
      </c>
      <c r="M35" s="21">
        <f t="shared" si="1"/>
        <v>88.979591836734713</v>
      </c>
      <c r="N35" s="41"/>
      <c r="O35" s="28"/>
    </row>
    <row r="36" spans="1:15" ht="24.95" customHeight="1" x14ac:dyDescent="0.25">
      <c r="A36" s="3">
        <v>30</v>
      </c>
      <c r="B36" s="6" t="s">
        <v>56</v>
      </c>
      <c r="C36" s="10" t="s">
        <v>2</v>
      </c>
      <c r="D36" s="5" t="s">
        <v>41</v>
      </c>
      <c r="E36" s="19">
        <v>67.900000000000006</v>
      </c>
      <c r="F36" s="19">
        <v>71</v>
      </c>
      <c r="G36" s="19">
        <v>69.75</v>
      </c>
      <c r="H36" s="19">
        <v>65</v>
      </c>
      <c r="I36" s="19">
        <f t="shared" si="3"/>
        <v>68.412499999999994</v>
      </c>
      <c r="J36" s="19">
        <v>81</v>
      </c>
      <c r="K36" s="19">
        <v>68</v>
      </c>
      <c r="L36" s="19">
        <f t="shared" si="4"/>
        <v>74.5</v>
      </c>
      <c r="M36" s="21">
        <f t="shared" si="1"/>
        <v>91.828859060402678</v>
      </c>
      <c r="N36" s="41"/>
      <c r="O36" s="28"/>
    </row>
    <row r="37" spans="1:15" ht="24.95" customHeight="1" x14ac:dyDescent="0.25">
      <c r="A37" s="3">
        <v>31</v>
      </c>
      <c r="B37" s="6" t="s">
        <v>57</v>
      </c>
      <c r="C37" s="10" t="s">
        <v>2</v>
      </c>
      <c r="D37" s="5" t="s">
        <v>21</v>
      </c>
      <c r="E37" s="19">
        <v>85</v>
      </c>
      <c r="F37" s="19">
        <v>80.5</v>
      </c>
      <c r="G37" s="19">
        <v>65.2</v>
      </c>
      <c r="H37" s="19">
        <v>97</v>
      </c>
      <c r="I37" s="19">
        <f t="shared" si="3"/>
        <v>81.924999999999997</v>
      </c>
      <c r="J37" s="19">
        <v>95.8</v>
      </c>
      <c r="K37" s="19">
        <v>190</v>
      </c>
      <c r="L37" s="19">
        <f t="shared" si="4"/>
        <v>142.9</v>
      </c>
      <c r="M37" s="21">
        <f t="shared" si="1"/>
        <v>57.330300909727072</v>
      </c>
      <c r="N37" s="41"/>
      <c r="O37" s="28"/>
    </row>
    <row r="38" spans="1:15" ht="24.95" customHeight="1" x14ac:dyDescent="0.25">
      <c r="A38" s="3">
        <v>32</v>
      </c>
      <c r="B38" s="6" t="s">
        <v>58</v>
      </c>
      <c r="C38" s="10" t="s">
        <v>2</v>
      </c>
      <c r="D38" s="5" t="s">
        <v>35</v>
      </c>
      <c r="E38" s="19">
        <v>85</v>
      </c>
      <c r="F38" s="19">
        <v>76</v>
      </c>
      <c r="G38" s="19">
        <v>65.2</v>
      </c>
      <c r="H38" s="19">
        <v>162</v>
      </c>
      <c r="I38" s="19">
        <f t="shared" si="3"/>
        <v>97.05</v>
      </c>
      <c r="J38" s="19">
        <v>95.8</v>
      </c>
      <c r="K38" s="19">
        <v>77.8</v>
      </c>
      <c r="L38" s="19">
        <f t="shared" si="4"/>
        <v>86.8</v>
      </c>
      <c r="M38" s="21">
        <f t="shared" si="1"/>
        <v>111.80875576036865</v>
      </c>
      <c r="N38" s="41"/>
      <c r="O38" s="28"/>
    </row>
    <row r="39" spans="1:15" ht="24.95" customHeight="1" x14ac:dyDescent="0.25">
      <c r="A39" s="3">
        <v>33</v>
      </c>
      <c r="B39" s="6" t="s">
        <v>9</v>
      </c>
      <c r="C39" s="10" t="s">
        <v>2</v>
      </c>
      <c r="D39" s="5"/>
      <c r="E39" s="19">
        <v>77</v>
      </c>
      <c r="F39" s="19">
        <v>76</v>
      </c>
      <c r="G39" s="19">
        <v>69</v>
      </c>
      <c r="H39" s="24">
        <v>82</v>
      </c>
      <c r="I39" s="19">
        <f t="shared" si="3"/>
        <v>76</v>
      </c>
      <c r="J39" s="19">
        <v>80</v>
      </c>
      <c r="K39" s="19">
        <v>98</v>
      </c>
      <c r="L39" s="19">
        <f t="shared" si="4"/>
        <v>89</v>
      </c>
      <c r="M39" s="21">
        <f t="shared" si="1"/>
        <v>85.393258426966284</v>
      </c>
      <c r="N39" s="41">
        <f>SUM(M39+M40+M41+M42+M43+M44+M45)/7</f>
        <v>78.74319308695128</v>
      </c>
      <c r="O39" s="28" t="s">
        <v>80</v>
      </c>
    </row>
    <row r="40" spans="1:15" ht="24.95" customHeight="1" x14ac:dyDescent="0.25">
      <c r="A40" s="3">
        <v>34</v>
      </c>
      <c r="B40" s="6" t="s">
        <v>10</v>
      </c>
      <c r="C40" s="10" t="s">
        <v>2</v>
      </c>
      <c r="D40" s="5"/>
      <c r="E40" s="26">
        <v>55</v>
      </c>
      <c r="F40" s="25">
        <v>53</v>
      </c>
      <c r="G40" s="19">
        <v>64.5</v>
      </c>
      <c r="H40" s="19">
        <v>53</v>
      </c>
      <c r="I40" s="19">
        <f t="shared" si="3"/>
        <v>56.375</v>
      </c>
      <c r="J40" s="19">
        <v>74</v>
      </c>
      <c r="K40" s="19">
        <v>60</v>
      </c>
      <c r="L40" s="19">
        <f t="shared" si="4"/>
        <v>67</v>
      </c>
      <c r="M40" s="21">
        <f t="shared" si="1"/>
        <v>84.141791044776113</v>
      </c>
      <c r="N40" s="41"/>
      <c r="O40" s="28"/>
    </row>
    <row r="41" spans="1:15" ht="24.95" customHeight="1" x14ac:dyDescent="0.25">
      <c r="A41" s="3">
        <v>35</v>
      </c>
      <c r="B41" s="6" t="s">
        <v>11</v>
      </c>
      <c r="C41" s="10" t="s">
        <v>2</v>
      </c>
      <c r="D41" s="5"/>
      <c r="E41" s="26">
        <v>76</v>
      </c>
      <c r="F41" s="19">
        <v>82</v>
      </c>
      <c r="G41" s="19">
        <v>76</v>
      </c>
      <c r="H41" s="19">
        <v>82</v>
      </c>
      <c r="I41" s="19">
        <f t="shared" si="3"/>
        <v>79</v>
      </c>
      <c r="J41" s="19">
        <v>110</v>
      </c>
      <c r="K41" s="19">
        <v>98</v>
      </c>
      <c r="L41" s="19">
        <f t="shared" si="4"/>
        <v>104</v>
      </c>
      <c r="M41" s="21">
        <f t="shared" si="1"/>
        <v>75.961538461538453</v>
      </c>
      <c r="N41" s="41"/>
      <c r="O41" s="28"/>
    </row>
    <row r="42" spans="1:15" ht="24.95" customHeight="1" x14ac:dyDescent="0.25">
      <c r="A42" s="3">
        <v>36</v>
      </c>
      <c r="B42" s="6" t="s">
        <v>12</v>
      </c>
      <c r="C42" s="10" t="s">
        <v>2</v>
      </c>
      <c r="D42" s="5"/>
      <c r="E42" s="26">
        <v>66</v>
      </c>
      <c r="F42" s="19">
        <v>110</v>
      </c>
      <c r="G42" s="19">
        <v>76</v>
      </c>
      <c r="H42" s="19">
        <v>99</v>
      </c>
      <c r="I42" s="19">
        <f t="shared" si="3"/>
        <v>87.75</v>
      </c>
      <c r="J42" s="19">
        <v>117</v>
      </c>
      <c r="K42" s="24">
        <v>143</v>
      </c>
      <c r="L42" s="19">
        <f t="shared" si="4"/>
        <v>130</v>
      </c>
      <c r="M42" s="21">
        <f t="shared" si="1"/>
        <v>67.5</v>
      </c>
      <c r="N42" s="41"/>
      <c r="O42" s="28"/>
    </row>
    <row r="43" spans="1:15" ht="24.95" customHeight="1" x14ac:dyDescent="0.25">
      <c r="A43" s="3">
        <v>37</v>
      </c>
      <c r="B43" s="6" t="s">
        <v>64</v>
      </c>
      <c r="C43" s="10" t="s">
        <v>2</v>
      </c>
      <c r="D43" s="5"/>
      <c r="E43" s="24">
        <v>83</v>
      </c>
      <c r="F43" s="19">
        <v>82</v>
      </c>
      <c r="G43" s="19">
        <v>76</v>
      </c>
      <c r="H43" s="19">
        <v>88</v>
      </c>
      <c r="I43" s="19">
        <f t="shared" si="3"/>
        <v>82.25</v>
      </c>
      <c r="J43" s="19">
        <v>102</v>
      </c>
      <c r="K43" s="19">
        <v>105</v>
      </c>
      <c r="L43" s="19">
        <f t="shared" si="4"/>
        <v>103.5</v>
      </c>
      <c r="M43" s="21">
        <f t="shared" si="1"/>
        <v>79.468599033816417</v>
      </c>
      <c r="N43" s="41"/>
      <c r="O43" s="28"/>
    </row>
    <row r="44" spans="1:15" ht="32.25" customHeight="1" x14ac:dyDescent="0.25">
      <c r="A44" s="3">
        <v>38</v>
      </c>
      <c r="B44" s="6" t="s">
        <v>81</v>
      </c>
      <c r="C44" s="10" t="s">
        <v>2</v>
      </c>
      <c r="D44" s="8" t="s">
        <v>37</v>
      </c>
      <c r="E44" s="19">
        <v>204</v>
      </c>
      <c r="F44" s="19">
        <v>179.5</v>
      </c>
      <c r="G44" s="19">
        <v>191</v>
      </c>
      <c r="H44" s="24">
        <v>215</v>
      </c>
      <c r="I44" s="19">
        <f t="shared" si="3"/>
        <v>197.375</v>
      </c>
      <c r="J44" s="24">
        <v>273</v>
      </c>
      <c r="K44" s="19">
        <v>280</v>
      </c>
      <c r="L44" s="19">
        <f t="shared" si="4"/>
        <v>276.5</v>
      </c>
      <c r="M44" s="21">
        <f t="shared" si="1"/>
        <v>71.383363471971066</v>
      </c>
      <c r="N44" s="41"/>
      <c r="O44" s="28"/>
    </row>
    <row r="45" spans="1:15" ht="27" customHeight="1" x14ac:dyDescent="0.25">
      <c r="A45" s="3">
        <v>39</v>
      </c>
      <c r="B45" s="6" t="s">
        <v>60</v>
      </c>
      <c r="C45" s="10" t="s">
        <v>2</v>
      </c>
      <c r="D45" s="8" t="s">
        <v>37</v>
      </c>
      <c r="E45" s="19">
        <v>287.5</v>
      </c>
      <c r="F45" s="19">
        <v>283</v>
      </c>
      <c r="G45" s="19">
        <v>294.5</v>
      </c>
      <c r="H45" s="24">
        <v>330</v>
      </c>
      <c r="I45" s="19">
        <f t="shared" si="3"/>
        <v>298.75</v>
      </c>
      <c r="J45" s="26">
        <v>374</v>
      </c>
      <c r="K45" s="26">
        <v>310</v>
      </c>
      <c r="L45" s="19">
        <f t="shared" si="4"/>
        <v>342</v>
      </c>
      <c r="M45" s="21">
        <f t="shared" si="1"/>
        <v>87.353801169590639</v>
      </c>
      <c r="N45" s="41"/>
      <c r="O45" s="28"/>
    </row>
    <row r="46" spans="1:15" ht="30.75" customHeight="1" x14ac:dyDescent="0.25">
      <c r="A46" s="3">
        <v>40</v>
      </c>
      <c r="B46" s="6" t="s">
        <v>13</v>
      </c>
      <c r="C46" s="10" t="s">
        <v>2</v>
      </c>
      <c r="D46" s="8" t="s">
        <v>61</v>
      </c>
      <c r="E46" s="26">
        <v>170</v>
      </c>
      <c r="F46" s="19">
        <v>210</v>
      </c>
      <c r="G46" s="19">
        <v>202.5</v>
      </c>
      <c r="H46" s="19">
        <v>203</v>
      </c>
      <c r="I46" s="19">
        <f t="shared" si="3"/>
        <v>196.375</v>
      </c>
      <c r="J46" s="19">
        <v>256</v>
      </c>
      <c r="K46" s="19">
        <v>240</v>
      </c>
      <c r="L46" s="19">
        <f t="shared" si="4"/>
        <v>248</v>
      </c>
      <c r="M46" s="21">
        <f>I46/L46*100</f>
        <v>79.183467741935488</v>
      </c>
      <c r="N46" s="22"/>
    </row>
    <row r="47" spans="1:15" ht="34.5" customHeight="1" x14ac:dyDescent="0.3">
      <c r="A47" s="42" t="s">
        <v>59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17">
        <f>SUM(M7:M46)/40</f>
        <v>85.520467287813617</v>
      </c>
    </row>
    <row r="48" spans="1:15" ht="21.75" customHeight="1" x14ac:dyDescent="0.25"/>
    <row r="50" spans="1:13" s="14" customFormat="1" ht="12.75" x14ac:dyDescent="0.2">
      <c r="A50" s="13"/>
      <c r="B50" s="13" t="s">
        <v>69</v>
      </c>
      <c r="C50" s="13"/>
      <c r="E50" s="15"/>
      <c r="F50" s="15"/>
      <c r="G50" s="15"/>
      <c r="H50" s="15"/>
      <c r="M50" s="18"/>
    </row>
    <row r="51" spans="1:13" s="14" customFormat="1" ht="12.75" x14ac:dyDescent="0.2">
      <c r="E51" s="15"/>
      <c r="F51" s="15"/>
      <c r="G51" s="15"/>
      <c r="H51" s="15"/>
      <c r="M51" s="18"/>
    </row>
    <row r="52" spans="1:13" s="14" customFormat="1" ht="12.75" x14ac:dyDescent="0.2">
      <c r="B52" s="13" t="s">
        <v>72</v>
      </c>
      <c r="C52" s="13"/>
      <c r="E52" s="15"/>
      <c r="F52" s="15"/>
      <c r="G52" s="15"/>
      <c r="H52" s="15"/>
      <c r="M52" s="18"/>
    </row>
    <row r="54" spans="1:13" x14ac:dyDescent="0.25">
      <c r="B54" s="2" t="s">
        <v>85</v>
      </c>
    </row>
    <row r="60" spans="1:13" x14ac:dyDescent="0.25">
      <c r="F60" s="15"/>
    </row>
    <row r="61" spans="1:13" x14ac:dyDescent="0.25">
      <c r="F61" s="15"/>
    </row>
    <row r="62" spans="1:13" x14ac:dyDescent="0.25">
      <c r="F62" s="15"/>
    </row>
    <row r="70" spans="6:11" x14ac:dyDescent="0.25">
      <c r="F70" s="15"/>
    </row>
    <row r="71" spans="6:11" x14ac:dyDescent="0.25">
      <c r="F71" s="15"/>
    </row>
    <row r="72" spans="6:11" x14ac:dyDescent="0.25">
      <c r="F72" s="15"/>
      <c r="K72" s="14"/>
    </row>
    <row r="73" spans="6:11" x14ac:dyDescent="0.25">
      <c r="K73" s="14"/>
    </row>
    <row r="74" spans="6:11" x14ac:dyDescent="0.25">
      <c r="K74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9" spans="11:11" x14ac:dyDescent="0.25">
      <c r="K99" s="14"/>
    </row>
    <row r="100" spans="11:11" x14ac:dyDescent="0.25">
      <c r="K100" s="14"/>
    </row>
    <row r="101" spans="11:11" x14ac:dyDescent="0.25">
      <c r="K101" s="14"/>
    </row>
  </sheetData>
  <mergeCells count="23">
    <mergeCell ref="N39:N45"/>
    <mergeCell ref="O39:O45"/>
    <mergeCell ref="A47:L47"/>
    <mergeCell ref="N19:N22"/>
    <mergeCell ref="O19:O22"/>
    <mergeCell ref="N30:N32"/>
    <mergeCell ref="O30:O32"/>
    <mergeCell ref="N33:N38"/>
    <mergeCell ref="O33:O38"/>
    <mergeCell ref="O7:O12"/>
    <mergeCell ref="A1:L1"/>
    <mergeCell ref="A2:L2"/>
    <mergeCell ref="A3:L3"/>
    <mergeCell ref="A4:A6"/>
    <mergeCell ref="B4:B6"/>
    <mergeCell ref="C4:C6"/>
    <mergeCell ref="D4:D6"/>
    <mergeCell ref="E4:L4"/>
    <mergeCell ref="M4:M6"/>
    <mergeCell ref="N4:N6"/>
    <mergeCell ref="E5:I5"/>
    <mergeCell ref="J5:L5"/>
    <mergeCell ref="N7:N12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2024-12-04T04:27:11Z</dcterms:modified>
</cp:coreProperties>
</file>