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<sst xmlns="http://schemas.openxmlformats.org/spreadsheetml/2006/main" count="128" uniqueCount="74">
  <si>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</si>
  <si>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</si>
  <si>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</si>
  <si>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</si>
  <si>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</si>
  <si>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</si>
  <si>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</si>
  <si>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</si>
  <si>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</si>
  <si>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</si>
  <si>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</si>
  <si>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</si>
  <si>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</si>
  <si>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</si>
  <si>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</si>
  <si>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</si>
  <si>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</si>
  <si>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</si>
  <si>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</si>
  <si>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</si>
  <si>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</si>
  <si>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</si>
  <si>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</si>
  <si>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</si>
  <si>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</si>
  <si>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</si>
  <si>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</si>
  <si>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</si>
  <si>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</si>
  <si>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</si>
  <si>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</si>
  <si>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</si>
  <si>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</si>
  <si>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</si>
  <si>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</si>
  <si>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</si>
  <si>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</si>
  <si>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</si>
  <si>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</si>
  <si>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</si>
  <si>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</si>
  <si>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</si>
  <si>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</si>
  <si>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</si>
  <si>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</si>
  <si>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</si>
  <si>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</si>
  <si>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</si>
  <si>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</si>
  <si>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</si>
  <si>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</si>
  <si>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</si>
  <si>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</si>
  <si>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</si>
  <si>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</si>
  <si>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</si>
  <si>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</si>
  <si>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</si>
  <si>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</si>
  <si>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</si>
  <si>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</si>
  <si>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</si>
  <si>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</si>
  <si>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</si>
  <si>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</si>
  <si>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</si>
  <si>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</si>
  <si>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</si>
  <si>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</si>
  <si>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</si>
  <si>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</si>
  <si>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</si>
  <si>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</si>
  <si>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20.11.2024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</si>
</sst>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="70" zoomScaleNormal="70" workbookViewId="0">
      <selection activeCell="R13" sqref="R13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5" ht="30.75" customHeight="1" x14ac:dyDescent="0.3">
      <c r="A2" s="35" t="s">
        <v>62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ht="18.75" x14ac:dyDescent="0.3">
      <c r="A3" s="37"/>
      <c r="B3" s="38"/>
      <c r="C3" s="38"/>
      <c r="D3" s="38"/>
      <c r="E3" s="38"/>
      <c r="F3" s="38"/>
      <c r="G3" s="38"/>
      <c r="H3" s="39"/>
      <c r="I3" s="39"/>
      <c r="J3" s="39"/>
      <c r="K3" s="39"/>
    </row>
    <row r="4" spans="1:15" ht="29.25" customHeight="1" x14ac:dyDescent="0.3">
      <c r="A4" s="40" t="s">
        <v>68</v>
      </c>
      <c r="B4" s="43" t="s">
        <v>69</v>
      </c>
      <c r="C4" s="23"/>
      <c r="D4" s="45" t="s">
        <v>1</v>
      </c>
      <c r="E4" s="45"/>
      <c r="F4" s="45"/>
      <c r="G4" s="45"/>
      <c r="H4" s="45" t="s">
        <v>73</v>
      </c>
      <c r="I4" s="45"/>
      <c r="J4" s="45"/>
      <c r="K4" s="45"/>
      <c r="L4" s="45"/>
      <c r="M4" s="45"/>
      <c r="N4" s="45"/>
      <c r="O4" s="45"/>
    </row>
    <row r="5" spans="1:15" ht="122.25" customHeight="1" x14ac:dyDescent="0.3">
      <c r="A5" s="41"/>
      <c r="B5" s="44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6" t="s">
        <v>2</v>
      </c>
      <c r="I5" s="47"/>
      <c r="J5" s="48" t="s">
        <v>3</v>
      </c>
      <c r="K5" s="49"/>
      <c r="L5" s="50" t="s">
        <v>71</v>
      </c>
      <c r="M5" s="50"/>
      <c r="N5" s="51" t="s">
        <v>72</v>
      </c>
      <c r="O5" s="51"/>
    </row>
    <row r="6" spans="1:15" ht="24" customHeight="1" x14ac:dyDescent="0.3">
      <c r="A6" s="42"/>
      <c r="B6" s="44"/>
      <c r="C6" s="24"/>
      <c r="D6" s="52">
        <v>45609</v>
      </c>
      <c r="E6" s="53"/>
      <c r="F6" s="52">
        <v>45616</v>
      </c>
      <c r="G6" s="53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7">
        <v>743.5</v>
      </c>
      <c r="E7" s="13">
        <v>690</v>
      </c>
      <c r="F7" s="27">
        <v>649</v>
      </c>
      <c r="G7" s="13">
        <v>690</v>
      </c>
      <c r="H7" s="11">
        <f t="shared" ref="H7:H46" si="0">F7/D7*100</f>
        <v>87.289845326160048</v>
      </c>
      <c r="I7" s="6">
        <f t="shared" ref="I7:I46" si="1">F7-D7</f>
        <v>-94.5</v>
      </c>
      <c r="J7" s="14">
        <f t="shared" ref="J7:J46" si="2">G7/E7*100</f>
        <v>100</v>
      </c>
      <c r="K7" s="17">
        <f t="shared" ref="K7:K46" si="3">G7-E7</f>
        <v>0</v>
      </c>
      <c r="L7" s="22">
        <f t="shared" ref="L7:L46" si="4">G7/F7*100</f>
        <v>106.31741140215716</v>
      </c>
      <c r="M7" s="22">
        <f t="shared" ref="M7:M16" si="5">G7-F7</f>
        <v>41</v>
      </c>
      <c r="N7" s="33">
        <f>SUM(L7:L12)/6</f>
        <v>87.920537585335396</v>
      </c>
      <c r="O7" s="30">
        <f>SUM(M7:M12)/6</f>
        <v>-82.915277777777774</v>
      </c>
    </row>
    <row r="8" spans="1:15" ht="18.75" x14ac:dyDescent="0.3">
      <c r="A8" s="3" t="s">
        <v>50</v>
      </c>
      <c r="B8" s="25" t="s">
        <v>6</v>
      </c>
      <c r="C8" s="25"/>
      <c r="D8" s="27">
        <v>873.5</v>
      </c>
      <c r="E8" s="13">
        <v>695.75</v>
      </c>
      <c r="F8" s="27">
        <v>852.5</v>
      </c>
      <c r="G8" s="13">
        <v>695.75</v>
      </c>
      <c r="H8" s="11">
        <f t="shared" si="0"/>
        <v>97.595878649112763</v>
      </c>
      <c r="I8" s="6">
        <f t="shared" si="1"/>
        <v>-21</v>
      </c>
      <c r="J8" s="14">
        <f t="shared" si="2"/>
        <v>100</v>
      </c>
      <c r="K8" s="17">
        <f t="shared" si="3"/>
        <v>0</v>
      </c>
      <c r="L8" s="20">
        <f t="shared" si="4"/>
        <v>81.612903225806448</v>
      </c>
      <c r="M8" s="22">
        <f t="shared" si="5"/>
        <v>-156.75</v>
      </c>
      <c r="N8" s="33"/>
      <c r="O8" s="30"/>
    </row>
    <row r="9" spans="1:15" ht="18.75" x14ac:dyDescent="0.3">
      <c r="A9" s="3" t="s">
        <v>10</v>
      </c>
      <c r="B9" s="25" t="s">
        <v>6</v>
      </c>
      <c r="C9" s="25"/>
      <c r="D9" s="27">
        <v>346</v>
      </c>
      <c r="E9" s="13">
        <v>318.23333333333335</v>
      </c>
      <c r="F9" s="27">
        <v>346</v>
      </c>
      <c r="G9" s="13">
        <v>318.23333333333335</v>
      </c>
      <c r="H9" s="11">
        <f t="shared" si="0"/>
        <v>100</v>
      </c>
      <c r="I9" s="6">
        <f t="shared" si="1"/>
        <v>0</v>
      </c>
      <c r="J9" s="14">
        <f t="shared" si="2"/>
        <v>100</v>
      </c>
      <c r="K9" s="17">
        <f t="shared" si="3"/>
        <v>0</v>
      </c>
      <c r="L9" s="20">
        <f t="shared" si="4"/>
        <v>91.97495183044316</v>
      </c>
      <c r="M9" s="22">
        <f t="shared" si="5"/>
        <v>-27.766666666666652</v>
      </c>
      <c r="N9" s="33"/>
      <c r="O9" s="30"/>
    </row>
    <row r="10" spans="1:15" ht="18.75" x14ac:dyDescent="0.3">
      <c r="A10" s="3" t="s">
        <v>7</v>
      </c>
      <c r="B10" s="25" t="s">
        <v>6</v>
      </c>
      <c r="C10" s="25"/>
      <c r="D10" s="27">
        <v>600.5</v>
      </c>
      <c r="E10" s="13">
        <v>442.25</v>
      </c>
      <c r="F10" s="27">
        <v>546</v>
      </c>
      <c r="G10" s="13">
        <v>442.25</v>
      </c>
      <c r="H10" s="11">
        <f t="shared" si="0"/>
        <v>90.924229808492925</v>
      </c>
      <c r="I10" s="6">
        <f t="shared" si="1"/>
        <v>-54.5</v>
      </c>
      <c r="J10" s="14">
        <f t="shared" si="2"/>
        <v>100</v>
      </c>
      <c r="K10" s="17">
        <f t="shared" si="3"/>
        <v>0</v>
      </c>
      <c r="L10" s="20">
        <f t="shared" si="4"/>
        <v>80.998168498168496</v>
      </c>
      <c r="M10" s="22">
        <f t="shared" si="5"/>
        <v>-103.75</v>
      </c>
      <c r="N10" s="33"/>
      <c r="O10" s="30"/>
    </row>
    <row r="11" spans="1:15" ht="18.75" x14ac:dyDescent="0.3">
      <c r="A11" s="3" t="s">
        <v>11</v>
      </c>
      <c r="B11" s="25" t="s">
        <v>6</v>
      </c>
      <c r="C11" s="25"/>
      <c r="D11" s="27">
        <v>346</v>
      </c>
      <c r="E11" s="13">
        <v>299.125</v>
      </c>
      <c r="F11" s="27">
        <v>322.5</v>
      </c>
      <c r="G11" s="13">
        <v>298.52499999999998</v>
      </c>
      <c r="H11" s="11">
        <f t="shared" si="0"/>
        <v>93.20809248554913</v>
      </c>
      <c r="I11" s="6">
        <f t="shared" si="1"/>
        <v>-23.5</v>
      </c>
      <c r="J11" s="14">
        <f t="shared" si="2"/>
        <v>99.799414960300865</v>
      </c>
      <c r="K11" s="17">
        <f t="shared" si="3"/>
        <v>-0.60000000000002274</v>
      </c>
      <c r="L11" s="20">
        <f t="shared" si="4"/>
        <v>92.565891472868216</v>
      </c>
      <c r="M11" s="22">
        <f t="shared" si="5"/>
        <v>-23.975000000000023</v>
      </c>
      <c r="N11" s="33"/>
      <c r="O11" s="30"/>
    </row>
    <row r="12" spans="1:15" ht="18.75" x14ac:dyDescent="0.3">
      <c r="A12" s="3" t="s">
        <v>12</v>
      </c>
      <c r="B12" s="25" t="s">
        <v>6</v>
      </c>
      <c r="C12" s="25" t="s">
        <v>47</v>
      </c>
      <c r="D12" s="27">
        <v>837</v>
      </c>
      <c r="E12" s="13">
        <v>645.75</v>
      </c>
      <c r="F12" s="27">
        <v>872</v>
      </c>
      <c r="G12" s="13">
        <v>645.75</v>
      </c>
      <c r="H12" s="11">
        <f t="shared" si="0"/>
        <v>104.18160095579449</v>
      </c>
      <c r="I12" s="6">
        <f t="shared" si="1"/>
        <v>35</v>
      </c>
      <c r="J12" s="14">
        <f t="shared" si="2"/>
        <v>100</v>
      </c>
      <c r="K12" s="17">
        <f t="shared" si="3"/>
        <v>0</v>
      </c>
      <c r="L12" s="20">
        <f t="shared" si="4"/>
        <v>74.053899082568805</v>
      </c>
      <c r="M12" s="22">
        <f t="shared" si="5"/>
        <v>-226.25</v>
      </c>
      <c r="N12" s="33"/>
      <c r="O12" s="30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7">
        <v>147.5</v>
      </c>
      <c r="E13" s="13">
        <v>120</v>
      </c>
      <c r="F13" s="27">
        <v>147.5</v>
      </c>
      <c r="G13" s="13">
        <v>113.33333333333333</v>
      </c>
      <c r="H13" s="11">
        <f t="shared" si="0"/>
        <v>100</v>
      </c>
      <c r="I13" s="11">
        <f t="shared" si="1"/>
        <v>0</v>
      </c>
      <c r="J13" s="15">
        <f t="shared" si="2"/>
        <v>94.444444444444443</v>
      </c>
      <c r="K13" s="29">
        <f t="shared" si="3"/>
        <v>-6.6666666666666714</v>
      </c>
      <c r="L13" s="20">
        <f t="shared" si="4"/>
        <v>76.83615819209038</v>
      </c>
      <c r="M13" s="22">
        <f t="shared" si="5"/>
        <v>-34.166666666666671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7">
        <v>165</v>
      </c>
      <c r="E14" s="13">
        <v>175.33333333333334</v>
      </c>
      <c r="F14" s="27">
        <v>165</v>
      </c>
      <c r="G14" s="13">
        <v>175.33333333333334</v>
      </c>
      <c r="H14" s="11">
        <f t="shared" si="0"/>
        <v>100</v>
      </c>
      <c r="I14" s="11">
        <f t="shared" si="1"/>
        <v>0</v>
      </c>
      <c r="J14" s="15">
        <f t="shared" si="2"/>
        <v>100</v>
      </c>
      <c r="K14" s="29">
        <f t="shared" si="3"/>
        <v>0</v>
      </c>
      <c r="L14" s="20">
        <f t="shared" si="4"/>
        <v>106.26262626262626</v>
      </c>
      <c r="M14" s="22">
        <f t="shared" si="5"/>
        <v>10.333333333333343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7">
        <v>457</v>
      </c>
      <c r="E15" s="13">
        <v>382.16666666666669</v>
      </c>
      <c r="F15" s="27">
        <v>582</v>
      </c>
      <c r="G15" s="13">
        <v>382.16666666666669</v>
      </c>
      <c r="H15" s="28">
        <f t="shared" si="0"/>
        <v>127.35229759299781</v>
      </c>
      <c r="I15" s="28">
        <f t="shared" si="1"/>
        <v>125</v>
      </c>
      <c r="J15" s="15">
        <f t="shared" si="2"/>
        <v>100</v>
      </c>
      <c r="K15" s="29">
        <f t="shared" si="3"/>
        <v>0</v>
      </c>
      <c r="L15" s="20">
        <f t="shared" si="4"/>
        <v>65.664375715922105</v>
      </c>
      <c r="M15" s="22">
        <f t="shared" si="5"/>
        <v>-199.83333333333331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7">
        <v>1109</v>
      </c>
      <c r="E16" s="13">
        <v>898.16250000000002</v>
      </c>
      <c r="F16" s="27">
        <v>995.5</v>
      </c>
      <c r="G16" s="13">
        <v>898.16250000000002</v>
      </c>
      <c r="H16" s="11">
        <f t="shared" si="0"/>
        <v>89.765554553651938</v>
      </c>
      <c r="I16" s="11">
        <f t="shared" si="1"/>
        <v>-113.5</v>
      </c>
      <c r="J16" s="14">
        <f t="shared" si="2"/>
        <v>100</v>
      </c>
      <c r="K16" s="17">
        <f t="shared" si="3"/>
        <v>0</v>
      </c>
      <c r="L16" s="20">
        <f t="shared" si="4"/>
        <v>90.22225012556504</v>
      </c>
      <c r="M16" s="22">
        <f t="shared" si="5"/>
        <v>-97.337499999999977</v>
      </c>
      <c r="N16" s="33">
        <f>SUM(L16:L22)/7</f>
        <v>90.745956060346842</v>
      </c>
      <c r="O16" s="30">
        <f>SUM(M16:M22)/7</f>
        <v>-65.390000000000015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7">
        <v>171</v>
      </c>
      <c r="E17" s="13">
        <v>154.9425</v>
      </c>
      <c r="F17" s="27">
        <v>171</v>
      </c>
      <c r="G17" s="13">
        <v>157.4425</v>
      </c>
      <c r="H17" s="11">
        <f t="shared" si="0"/>
        <v>100</v>
      </c>
      <c r="I17" s="6">
        <f t="shared" si="1"/>
        <v>0</v>
      </c>
      <c r="J17" s="14">
        <f t="shared" si="2"/>
        <v>101.61350178291949</v>
      </c>
      <c r="K17" s="17">
        <f t="shared" si="3"/>
        <v>2.5</v>
      </c>
      <c r="L17" s="20">
        <f t="shared" si="4"/>
        <v>92.07163742690058</v>
      </c>
      <c r="M17" s="22">
        <f>G18-F18</f>
        <v>-63.997500000000059</v>
      </c>
      <c r="N17" s="33"/>
      <c r="O17" s="30"/>
    </row>
    <row r="18" spans="1:15" ht="18.75" x14ac:dyDescent="0.3">
      <c r="A18" s="3" t="s">
        <v>36</v>
      </c>
      <c r="B18" s="25" t="s">
        <v>6</v>
      </c>
      <c r="C18" s="25" t="s">
        <v>41</v>
      </c>
      <c r="D18" s="27">
        <v>326.22000000000003</v>
      </c>
      <c r="E18" s="13">
        <v>262.22249999999997</v>
      </c>
      <c r="F18" s="27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</v>
      </c>
      <c r="K18" s="17">
        <f t="shared" si="3"/>
        <v>0</v>
      </c>
      <c r="L18" s="20">
        <f t="shared" si="4"/>
        <v>80.382104101526565</v>
      </c>
      <c r="M18" s="22">
        <f t="shared" ref="M18:M27" si="6">G18-F18</f>
        <v>-63.997500000000059</v>
      </c>
      <c r="N18" s="33"/>
      <c r="O18" s="30"/>
    </row>
    <row r="19" spans="1:15" ht="37.5" x14ac:dyDescent="0.3">
      <c r="A19" s="3" t="s">
        <v>37</v>
      </c>
      <c r="B19" s="25" t="s">
        <v>6</v>
      </c>
      <c r="C19" s="25" t="s">
        <v>52</v>
      </c>
      <c r="D19" s="27">
        <v>493.29</v>
      </c>
      <c r="E19" s="13">
        <v>456.11750000000001</v>
      </c>
      <c r="F19" s="27">
        <v>493.29</v>
      </c>
      <c r="G19" s="13">
        <v>456.11750000000001</v>
      </c>
      <c r="H19" s="11">
        <f t="shared" si="0"/>
        <v>100</v>
      </c>
      <c r="I19" s="6">
        <f t="shared" si="1"/>
        <v>0</v>
      </c>
      <c r="J19" s="14">
        <f t="shared" si="2"/>
        <v>100</v>
      </c>
      <c r="K19" s="17">
        <f t="shared" si="3"/>
        <v>0</v>
      </c>
      <c r="L19" s="20">
        <f t="shared" si="4"/>
        <v>92.464371870502134</v>
      </c>
      <c r="M19" s="22">
        <f t="shared" si="6"/>
        <v>-37.172500000000014</v>
      </c>
      <c r="N19" s="33"/>
      <c r="O19" s="30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7">
        <v>522</v>
      </c>
      <c r="E20" s="13">
        <v>586.9</v>
      </c>
      <c r="F20" s="27">
        <v>561.25</v>
      </c>
      <c r="G20" s="13">
        <v>586.9</v>
      </c>
      <c r="H20" s="28">
        <f t="shared" si="0"/>
        <v>107.51915708812261</v>
      </c>
      <c r="I20" s="26">
        <f t="shared" si="1"/>
        <v>39.25</v>
      </c>
      <c r="J20" s="14">
        <f t="shared" si="2"/>
        <v>100</v>
      </c>
      <c r="K20" s="17">
        <f t="shared" si="3"/>
        <v>0</v>
      </c>
      <c r="L20" s="20">
        <f t="shared" si="4"/>
        <v>104.57015590200444</v>
      </c>
      <c r="M20" s="22">
        <f t="shared" si="6"/>
        <v>25.649999999999977</v>
      </c>
      <c r="N20" s="33"/>
      <c r="O20" s="30"/>
    </row>
    <row r="21" spans="1:15" ht="37.5" x14ac:dyDescent="0.3">
      <c r="A21" s="3" t="s">
        <v>16</v>
      </c>
      <c r="B21" s="25" t="s">
        <v>8</v>
      </c>
      <c r="C21" s="25" t="s">
        <v>52</v>
      </c>
      <c r="D21" s="27">
        <v>108</v>
      </c>
      <c r="E21" s="13">
        <v>112.375</v>
      </c>
      <c r="F21" s="27">
        <v>108</v>
      </c>
      <c r="G21" s="13">
        <v>112.375</v>
      </c>
      <c r="H21" s="11">
        <f t="shared" si="0"/>
        <v>100</v>
      </c>
      <c r="I21" s="6">
        <f t="shared" si="1"/>
        <v>0</v>
      </c>
      <c r="J21" s="14">
        <f t="shared" si="2"/>
        <v>100</v>
      </c>
      <c r="K21" s="17">
        <f t="shared" si="3"/>
        <v>0</v>
      </c>
      <c r="L21" s="20">
        <f t="shared" si="4"/>
        <v>104.05092592592592</v>
      </c>
      <c r="M21" s="22">
        <f t="shared" si="6"/>
        <v>4.375</v>
      </c>
      <c r="N21" s="33"/>
      <c r="O21" s="30"/>
    </row>
    <row r="22" spans="1:15" ht="18.75" x14ac:dyDescent="0.3">
      <c r="A22" s="3" t="s">
        <v>39</v>
      </c>
      <c r="B22" s="25" t="s">
        <v>6</v>
      </c>
      <c r="C22" s="25"/>
      <c r="D22" s="27">
        <v>761.25</v>
      </c>
      <c r="E22" s="13">
        <v>564</v>
      </c>
      <c r="F22" s="27">
        <v>789.25</v>
      </c>
      <c r="G22" s="13">
        <v>564</v>
      </c>
      <c r="H22" s="28">
        <f t="shared" si="0"/>
        <v>103.67816091954023</v>
      </c>
      <c r="I22" s="26">
        <f t="shared" si="1"/>
        <v>28</v>
      </c>
      <c r="J22" s="14">
        <f t="shared" si="2"/>
        <v>100</v>
      </c>
      <c r="K22" s="17">
        <f t="shared" si="3"/>
        <v>0</v>
      </c>
      <c r="L22" s="20">
        <f t="shared" si="4"/>
        <v>71.460247070003163</v>
      </c>
      <c r="M22" s="22">
        <f t="shared" si="6"/>
        <v>-225.25</v>
      </c>
      <c r="N22" s="33"/>
      <c r="O22" s="30"/>
    </row>
    <row r="23" spans="1:15" ht="18.75" x14ac:dyDescent="0.3">
      <c r="A23" s="3" t="s">
        <v>17</v>
      </c>
      <c r="B23" s="25" t="s">
        <v>9</v>
      </c>
      <c r="C23" s="25"/>
      <c r="D23" s="27">
        <v>187.5</v>
      </c>
      <c r="E23" s="13">
        <v>160.5</v>
      </c>
      <c r="F23" s="27">
        <v>187.5</v>
      </c>
      <c r="G23" s="13">
        <v>154.875</v>
      </c>
      <c r="H23" s="11">
        <f t="shared" si="0"/>
        <v>100</v>
      </c>
      <c r="I23" s="6">
        <f t="shared" si="1"/>
        <v>0</v>
      </c>
      <c r="J23" s="14">
        <f t="shared" si="2"/>
        <v>96.495327102803742</v>
      </c>
      <c r="K23" s="17">
        <f t="shared" si="3"/>
        <v>-5.625</v>
      </c>
      <c r="L23" s="20">
        <f t="shared" si="4"/>
        <v>82.6</v>
      </c>
      <c r="M23" s="22">
        <f t="shared" si="6"/>
        <v>-32.625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7">
        <v>113</v>
      </c>
      <c r="E24" s="13">
        <v>95.66</v>
      </c>
      <c r="F24" s="27">
        <v>113</v>
      </c>
      <c r="G24" s="13">
        <v>95.885000000000005</v>
      </c>
      <c r="H24" s="11">
        <f t="shared" si="0"/>
        <v>100</v>
      </c>
      <c r="I24" s="6">
        <f t="shared" si="1"/>
        <v>0</v>
      </c>
      <c r="J24" s="14">
        <f t="shared" si="2"/>
        <v>100.23520802843404</v>
      </c>
      <c r="K24" s="17">
        <f t="shared" si="3"/>
        <v>0.22500000000000853</v>
      </c>
      <c r="L24" s="20">
        <f t="shared" si="4"/>
        <v>84.853982300884951</v>
      </c>
      <c r="M24" s="22">
        <f t="shared" si="6"/>
        <v>-17.114999999999995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7">
        <v>330.58000000000004</v>
      </c>
      <c r="E25" s="13">
        <v>251.85</v>
      </c>
      <c r="F25" s="27">
        <v>342</v>
      </c>
      <c r="G25" s="13">
        <v>251.85</v>
      </c>
      <c r="H25" s="28">
        <f t="shared" si="0"/>
        <v>103.45453445459493</v>
      </c>
      <c r="I25" s="26">
        <f t="shared" si="1"/>
        <v>11.419999999999959</v>
      </c>
      <c r="J25" s="14">
        <f t="shared" si="2"/>
        <v>100</v>
      </c>
      <c r="K25" s="17">
        <f t="shared" si="3"/>
        <v>0</v>
      </c>
      <c r="L25" s="20">
        <f t="shared" si="4"/>
        <v>73.640350877192986</v>
      </c>
      <c r="M25" s="22">
        <f t="shared" si="6"/>
        <v>-90.15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7">
        <v>362.5</v>
      </c>
      <c r="E26" s="13">
        <v>275.75</v>
      </c>
      <c r="F26" s="27">
        <v>381.5</v>
      </c>
      <c r="G26" s="13">
        <v>275.75</v>
      </c>
      <c r="H26" s="28">
        <f t="shared" si="0"/>
        <v>105.24137931034483</v>
      </c>
      <c r="I26" s="26">
        <f t="shared" si="1"/>
        <v>19</v>
      </c>
      <c r="J26" s="14">
        <f t="shared" si="2"/>
        <v>100</v>
      </c>
      <c r="K26" s="17">
        <f t="shared" si="3"/>
        <v>0</v>
      </c>
      <c r="L26" s="20">
        <f t="shared" si="4"/>
        <v>72.280471821756223</v>
      </c>
      <c r="M26" s="22">
        <f t="shared" si="6"/>
        <v>-105.75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7">
        <v>1085</v>
      </c>
      <c r="E27" s="13">
        <v>544.25</v>
      </c>
      <c r="F27" s="27">
        <v>1104</v>
      </c>
      <c r="G27" s="13">
        <v>544.25</v>
      </c>
      <c r="H27" s="11">
        <f t="shared" si="0"/>
        <v>101.75115207373271</v>
      </c>
      <c r="I27" s="6">
        <f t="shared" si="1"/>
        <v>19</v>
      </c>
      <c r="J27" s="14">
        <f t="shared" si="2"/>
        <v>100</v>
      </c>
      <c r="K27" s="17">
        <f t="shared" si="3"/>
        <v>0</v>
      </c>
      <c r="L27" s="20">
        <f t="shared" si="4"/>
        <v>49.298007246376812</v>
      </c>
      <c r="M27" s="22">
        <f t="shared" si="6"/>
        <v>-559.75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7">
        <v>46</v>
      </c>
      <c r="E28" s="13">
        <v>45.344999999999999</v>
      </c>
      <c r="F28" s="27">
        <v>46</v>
      </c>
      <c r="G28" s="13">
        <v>45.344999999999999</v>
      </c>
      <c r="H28" s="11">
        <f t="shared" si="0"/>
        <v>100</v>
      </c>
      <c r="I28" s="6">
        <f t="shared" si="1"/>
        <v>0</v>
      </c>
      <c r="J28" s="14">
        <f t="shared" si="2"/>
        <v>100</v>
      </c>
      <c r="K28" s="17">
        <f t="shared" si="3"/>
        <v>0</v>
      </c>
      <c r="L28" s="20">
        <f t="shared" si="4"/>
        <v>98.576086956521735</v>
      </c>
      <c r="M28" s="22">
        <f>G29-F29</f>
        <v>-364.98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7">
        <v>3019.23</v>
      </c>
      <c r="E29" s="13">
        <v>2164.25</v>
      </c>
      <c r="F29" s="27">
        <v>2529.23</v>
      </c>
      <c r="G29" s="13">
        <v>2164.25</v>
      </c>
      <c r="H29" s="11">
        <f t="shared" si="0"/>
        <v>83.770696502088285</v>
      </c>
      <c r="I29" s="6">
        <f t="shared" si="1"/>
        <v>-490</v>
      </c>
      <c r="J29" s="14">
        <f t="shared" si="2"/>
        <v>100</v>
      </c>
      <c r="K29" s="17">
        <f t="shared" si="3"/>
        <v>0</v>
      </c>
      <c r="L29" s="20">
        <f t="shared" si="4"/>
        <v>85.569521158613497</v>
      </c>
      <c r="M29" s="22">
        <f>G29-F29</f>
        <v>-364.98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7">
        <v>57.2</v>
      </c>
      <c r="E30" s="13">
        <v>56.524999999999999</v>
      </c>
      <c r="F30" s="27">
        <v>57.2</v>
      </c>
      <c r="G30" s="13">
        <v>56.524999999999999</v>
      </c>
      <c r="H30" s="11">
        <f t="shared" si="0"/>
        <v>100</v>
      </c>
      <c r="I30" s="6">
        <f t="shared" si="1"/>
        <v>0</v>
      </c>
      <c r="J30" s="14">
        <f t="shared" si="2"/>
        <v>100</v>
      </c>
      <c r="K30" s="17">
        <f t="shared" si="3"/>
        <v>0</v>
      </c>
      <c r="L30" s="20">
        <f t="shared" si="4"/>
        <v>98.819930069930066</v>
      </c>
      <c r="M30" s="22">
        <f>G31-F31</f>
        <v>-10.533333333333331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7">
        <v>91</v>
      </c>
      <c r="E31" s="13">
        <v>80.466666666666669</v>
      </c>
      <c r="F31" s="27">
        <v>91</v>
      </c>
      <c r="G31" s="13">
        <v>80.466666666666669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0">
        <f t="shared" si="4"/>
        <v>88.424908424908423</v>
      </c>
      <c r="M31" s="22">
        <f t="shared" ref="M31:M46" si="7">G31-F31</f>
        <v>-10.533333333333331</v>
      </c>
      <c r="N31" s="33">
        <f>SUM(L31:L32)/2</f>
        <v>88.563228243415438</v>
      </c>
      <c r="O31" s="30">
        <f>SUM(M31:M32)/2</f>
        <v>-9.9741666666666688</v>
      </c>
    </row>
    <row r="32" spans="1:15" ht="37.5" x14ac:dyDescent="0.3">
      <c r="A32" s="3" t="s">
        <v>0</v>
      </c>
      <c r="B32" s="25" t="s">
        <v>6</v>
      </c>
      <c r="C32" s="25"/>
      <c r="D32" s="27">
        <v>83.33</v>
      </c>
      <c r="E32" s="13">
        <v>73.914999999999992</v>
      </c>
      <c r="F32" s="27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100</v>
      </c>
      <c r="K32" s="17">
        <f t="shared" si="3"/>
        <v>0</v>
      </c>
      <c r="L32" s="22">
        <f t="shared" si="4"/>
        <v>88.701548061922466</v>
      </c>
      <c r="M32" s="22">
        <f t="shared" si="7"/>
        <v>-9.4150000000000063</v>
      </c>
      <c r="N32" s="33"/>
      <c r="O32" s="30"/>
    </row>
    <row r="33" spans="1:15" ht="18.75" x14ac:dyDescent="0.3">
      <c r="A33" s="3" t="s">
        <v>25</v>
      </c>
      <c r="B33" s="25" t="s">
        <v>6</v>
      </c>
      <c r="C33" s="25" t="s">
        <v>53</v>
      </c>
      <c r="D33" s="27">
        <v>123.5</v>
      </c>
      <c r="E33" s="13">
        <v>99.775000000000006</v>
      </c>
      <c r="F33" s="27">
        <v>123.5</v>
      </c>
      <c r="G33" s="13">
        <v>103.3125</v>
      </c>
      <c r="H33" s="11">
        <f t="shared" si="0"/>
        <v>100</v>
      </c>
      <c r="I33" s="6">
        <f t="shared" si="1"/>
        <v>0</v>
      </c>
      <c r="J33" s="14">
        <f t="shared" si="2"/>
        <v>103.54547732397894</v>
      </c>
      <c r="K33" s="17">
        <f t="shared" si="3"/>
        <v>3.5374999999999943</v>
      </c>
      <c r="L33" s="20">
        <f t="shared" si="4"/>
        <v>83.65384615384616</v>
      </c>
      <c r="M33" s="22">
        <f t="shared" si="7"/>
        <v>-20.1875</v>
      </c>
      <c r="N33" s="33">
        <f>SUM(L33:L38)/6</f>
        <v>86.658719024484427</v>
      </c>
      <c r="O33" s="30">
        <f>SUM(M33:M38)/6</f>
        <v>-15.831249999999999</v>
      </c>
    </row>
    <row r="34" spans="1:15" ht="18.75" x14ac:dyDescent="0.3">
      <c r="A34" s="3" t="s">
        <v>63</v>
      </c>
      <c r="B34" s="25" t="s">
        <v>6</v>
      </c>
      <c r="C34" s="25"/>
      <c r="D34" s="27">
        <v>72.5</v>
      </c>
      <c r="E34" s="13">
        <v>62.3125</v>
      </c>
      <c r="F34" s="27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100</v>
      </c>
      <c r="K34" s="17">
        <f t="shared" si="3"/>
        <v>0</v>
      </c>
      <c r="L34" s="20">
        <f t="shared" si="4"/>
        <v>85.948275862068968</v>
      </c>
      <c r="M34" s="22">
        <f t="shared" si="7"/>
        <v>-10.1875</v>
      </c>
      <c r="N34" s="33"/>
      <c r="O34" s="30"/>
    </row>
    <row r="35" spans="1:15" ht="18.75" x14ac:dyDescent="0.3">
      <c r="A35" s="3" t="s">
        <v>26</v>
      </c>
      <c r="B35" s="25" t="s">
        <v>6</v>
      </c>
      <c r="C35" s="25" t="s">
        <v>59</v>
      </c>
      <c r="D35" s="27">
        <v>73.5</v>
      </c>
      <c r="E35" s="13">
        <v>63.900000000000006</v>
      </c>
      <c r="F35" s="27">
        <v>73.5</v>
      </c>
      <c r="G35" s="13">
        <v>65.400000000000006</v>
      </c>
      <c r="H35" s="11">
        <f t="shared" si="0"/>
        <v>100</v>
      </c>
      <c r="I35" s="6">
        <f t="shared" si="1"/>
        <v>0</v>
      </c>
      <c r="J35" s="14">
        <f t="shared" si="2"/>
        <v>102.34741784037557</v>
      </c>
      <c r="K35" s="17">
        <f t="shared" si="3"/>
        <v>1.5</v>
      </c>
      <c r="L35" s="20">
        <f t="shared" si="4"/>
        <v>88.979591836734713</v>
      </c>
      <c r="M35" s="22">
        <f t="shared" si="7"/>
        <v>-8.0999999999999943</v>
      </c>
      <c r="N35" s="33"/>
      <c r="O35" s="30"/>
    </row>
    <row r="36" spans="1:15" ht="18.75" x14ac:dyDescent="0.3">
      <c r="A36" s="3" t="s">
        <v>42</v>
      </c>
      <c r="B36" s="25" t="s">
        <v>6</v>
      </c>
      <c r="C36" s="25" t="s">
        <v>53</v>
      </c>
      <c r="D36" s="27">
        <v>74.5</v>
      </c>
      <c r="E36" s="13">
        <v>68.712500000000006</v>
      </c>
      <c r="F36" s="27">
        <v>74.5</v>
      </c>
      <c r="G36" s="13">
        <v>68.712500000000006</v>
      </c>
      <c r="H36" s="11">
        <f t="shared" si="0"/>
        <v>100</v>
      </c>
      <c r="I36" s="6">
        <f t="shared" si="1"/>
        <v>0</v>
      </c>
      <c r="J36" s="14">
        <f t="shared" si="2"/>
        <v>100</v>
      </c>
      <c r="K36" s="17">
        <f t="shared" si="3"/>
        <v>0</v>
      </c>
      <c r="L36" s="20">
        <f t="shared" si="4"/>
        <v>92.231543624161077</v>
      </c>
      <c r="M36" s="22">
        <f t="shared" si="7"/>
        <v>-5.7874999999999943</v>
      </c>
      <c r="N36" s="33"/>
      <c r="O36" s="30"/>
    </row>
    <row r="37" spans="1:15" ht="18.75" x14ac:dyDescent="0.3">
      <c r="A37" s="3" t="s">
        <v>43</v>
      </c>
      <c r="B37" s="25" t="s">
        <v>6</v>
      </c>
      <c r="C37" s="25" t="s">
        <v>45</v>
      </c>
      <c r="D37" s="27">
        <v>142.9</v>
      </c>
      <c r="E37" s="13">
        <v>81.924999999999997</v>
      </c>
      <c r="F37" s="27">
        <v>142.9</v>
      </c>
      <c r="G37" s="13">
        <v>81.924999999999997</v>
      </c>
      <c r="H37" s="11">
        <f t="shared" si="0"/>
        <v>100</v>
      </c>
      <c r="I37" s="6">
        <f t="shared" si="1"/>
        <v>0</v>
      </c>
      <c r="J37" s="14">
        <f t="shared" si="2"/>
        <v>100</v>
      </c>
      <c r="K37" s="17">
        <f t="shared" si="3"/>
        <v>0</v>
      </c>
      <c r="L37" s="20">
        <f t="shared" si="4"/>
        <v>57.330300909727072</v>
      </c>
      <c r="M37" s="22">
        <f t="shared" si="7"/>
        <v>-60.975000000000009</v>
      </c>
      <c r="N37" s="33"/>
      <c r="O37" s="30"/>
    </row>
    <row r="38" spans="1:15" ht="18.75" x14ac:dyDescent="0.3">
      <c r="A38" s="3" t="s">
        <v>44</v>
      </c>
      <c r="B38" s="25" t="s">
        <v>6</v>
      </c>
      <c r="C38" s="25" t="s">
        <v>41</v>
      </c>
      <c r="D38" s="27">
        <v>86.8</v>
      </c>
      <c r="E38" s="13">
        <v>97.05</v>
      </c>
      <c r="F38" s="27">
        <v>86.8</v>
      </c>
      <c r="G38" s="13">
        <v>97.05</v>
      </c>
      <c r="H38" s="11">
        <f t="shared" si="0"/>
        <v>100</v>
      </c>
      <c r="I38" s="6">
        <f t="shared" si="1"/>
        <v>0</v>
      </c>
      <c r="J38" s="14">
        <f t="shared" si="2"/>
        <v>100</v>
      </c>
      <c r="K38" s="17">
        <f t="shared" si="3"/>
        <v>0</v>
      </c>
      <c r="L38" s="20">
        <f t="shared" si="4"/>
        <v>111.80875576036865</v>
      </c>
      <c r="M38" s="22">
        <f t="shared" si="7"/>
        <v>10.25</v>
      </c>
      <c r="N38" s="33"/>
      <c r="O38" s="30"/>
    </row>
    <row r="39" spans="1:15" ht="18.75" x14ac:dyDescent="0.3">
      <c r="A39" s="3" t="s">
        <v>27</v>
      </c>
      <c r="B39" s="25" t="s">
        <v>6</v>
      </c>
      <c r="C39" s="25"/>
      <c r="D39" s="27">
        <v>95.5</v>
      </c>
      <c r="E39" s="13">
        <v>69</v>
      </c>
      <c r="F39" s="27">
        <v>89</v>
      </c>
      <c r="G39" s="13">
        <v>69.5</v>
      </c>
      <c r="H39" s="11">
        <f t="shared" si="0"/>
        <v>93.193717277486911</v>
      </c>
      <c r="I39" s="6">
        <f t="shared" si="1"/>
        <v>-6.5</v>
      </c>
      <c r="J39" s="14">
        <f t="shared" si="2"/>
        <v>100.72463768115942</v>
      </c>
      <c r="K39" s="17">
        <f t="shared" si="3"/>
        <v>0.5</v>
      </c>
      <c r="L39" s="20">
        <f t="shared" si="4"/>
        <v>78.089887640449433</v>
      </c>
      <c r="M39" s="22">
        <f t="shared" si="7"/>
        <v>-19.5</v>
      </c>
      <c r="N39" s="33">
        <f>SUM(L39:L45)/6</f>
        <v>91.953909884443547</v>
      </c>
      <c r="O39" s="30">
        <f>SUM(M39:M45)/6</f>
        <v>-43.333333333333336</v>
      </c>
    </row>
    <row r="40" spans="1:15" ht="18.75" x14ac:dyDescent="0.3">
      <c r="A40" s="3" t="s">
        <v>28</v>
      </c>
      <c r="B40" s="25" t="s">
        <v>6</v>
      </c>
      <c r="C40" s="25"/>
      <c r="D40" s="27">
        <v>67</v>
      </c>
      <c r="E40" s="13">
        <v>54.75</v>
      </c>
      <c r="F40" s="27">
        <v>67</v>
      </c>
      <c r="G40" s="13">
        <v>56.1875</v>
      </c>
      <c r="H40" s="11">
        <f t="shared" si="0"/>
        <v>100</v>
      </c>
      <c r="I40" s="6">
        <f t="shared" si="1"/>
        <v>0</v>
      </c>
      <c r="J40" s="14">
        <f t="shared" si="2"/>
        <v>102.62557077625571</v>
      </c>
      <c r="K40" s="17">
        <f t="shared" si="3"/>
        <v>1.4375</v>
      </c>
      <c r="L40" s="20">
        <f t="shared" si="4"/>
        <v>83.861940298507463</v>
      </c>
      <c r="M40" s="22">
        <f t="shared" si="7"/>
        <v>-10.8125</v>
      </c>
      <c r="N40" s="33"/>
      <c r="O40" s="30"/>
    </row>
    <row r="41" spans="1:15" ht="18.75" x14ac:dyDescent="0.3">
      <c r="A41" s="3" t="s">
        <v>29</v>
      </c>
      <c r="B41" s="25" t="s">
        <v>6</v>
      </c>
      <c r="C41" s="25"/>
      <c r="D41" s="27">
        <v>104</v>
      </c>
      <c r="E41" s="13">
        <v>81.1875</v>
      </c>
      <c r="F41" s="27">
        <v>104</v>
      </c>
      <c r="G41" s="13">
        <v>82.1875</v>
      </c>
      <c r="H41" s="11">
        <f t="shared" si="0"/>
        <v>100</v>
      </c>
      <c r="I41" s="6">
        <f t="shared" si="1"/>
        <v>0</v>
      </c>
      <c r="J41" s="14">
        <f t="shared" si="2"/>
        <v>101.23171670515781</v>
      </c>
      <c r="K41" s="17">
        <f t="shared" si="3"/>
        <v>1</v>
      </c>
      <c r="L41" s="20">
        <f t="shared" si="4"/>
        <v>79.026442307692307</v>
      </c>
      <c r="M41" s="22">
        <f t="shared" si="7"/>
        <v>-21.8125</v>
      </c>
      <c r="N41" s="33"/>
      <c r="O41" s="30"/>
    </row>
    <row r="42" spans="1:15" ht="18.75" x14ac:dyDescent="0.3">
      <c r="A42" s="3" t="s">
        <v>30</v>
      </c>
      <c r="B42" s="25" t="s">
        <v>6</v>
      </c>
      <c r="C42" s="25"/>
      <c r="D42" s="27">
        <v>117</v>
      </c>
      <c r="E42" s="13">
        <v>90.5</v>
      </c>
      <c r="F42" s="27">
        <v>118.5</v>
      </c>
      <c r="G42" s="13">
        <v>90.5</v>
      </c>
      <c r="H42" s="11">
        <f t="shared" si="0"/>
        <v>101.28205128205127</v>
      </c>
      <c r="I42" s="6">
        <f t="shared" si="1"/>
        <v>1.5</v>
      </c>
      <c r="J42" s="14">
        <f t="shared" si="2"/>
        <v>100</v>
      </c>
      <c r="K42" s="17">
        <f t="shared" si="3"/>
        <v>0</v>
      </c>
      <c r="L42" s="20">
        <f t="shared" si="4"/>
        <v>76.371308016877634</v>
      </c>
      <c r="M42" s="22">
        <f t="shared" si="7"/>
        <v>-28</v>
      </c>
      <c r="N42" s="33"/>
      <c r="O42" s="30"/>
    </row>
    <row r="43" spans="1:15" ht="18.75" x14ac:dyDescent="0.3">
      <c r="A43" s="3" t="s">
        <v>64</v>
      </c>
      <c r="B43" s="25" t="s">
        <v>6</v>
      </c>
      <c r="C43" s="25"/>
      <c r="D43" s="27">
        <v>103.5</v>
      </c>
      <c r="E43" s="13">
        <v>83.5</v>
      </c>
      <c r="F43" s="27">
        <v>103.5</v>
      </c>
      <c r="G43" s="13">
        <v>83.25</v>
      </c>
      <c r="H43" s="11">
        <f t="shared" si="0"/>
        <v>100</v>
      </c>
      <c r="I43" s="6">
        <f t="shared" si="1"/>
        <v>0</v>
      </c>
      <c r="J43" s="14">
        <f>G43/E43*100</f>
        <v>99.700598802395206</v>
      </c>
      <c r="K43" s="17">
        <f t="shared" si="3"/>
        <v>-0.25</v>
      </c>
      <c r="L43" s="20">
        <f t="shared" si="4"/>
        <v>80.434782608695656</v>
      </c>
      <c r="M43" s="22">
        <f t="shared" si="7"/>
        <v>-20.25</v>
      </c>
      <c r="N43" s="33"/>
      <c r="O43" s="30"/>
    </row>
    <row r="44" spans="1:15" ht="37.5" x14ac:dyDescent="0.3">
      <c r="A44" s="3" t="s">
        <v>31</v>
      </c>
      <c r="B44" s="25" t="s">
        <v>6</v>
      </c>
      <c r="C44" s="25" t="s">
        <v>52</v>
      </c>
      <c r="D44" s="27">
        <v>247</v>
      </c>
      <c r="E44" s="13">
        <v>175.83333333333334</v>
      </c>
      <c r="F44" s="27">
        <v>265</v>
      </c>
      <c r="G44" s="13">
        <v>179.875</v>
      </c>
      <c r="H44" s="28">
        <f t="shared" ref="H44" si="8">F44/D44*100</f>
        <v>107.28744939271255</v>
      </c>
      <c r="I44" s="26">
        <f t="shared" ref="I44" si="9">F44-D44</f>
        <v>18</v>
      </c>
      <c r="J44" s="15">
        <f t="shared" si="2"/>
        <v>102.29857819905213</v>
      </c>
      <c r="K44" s="17">
        <f t="shared" si="3"/>
        <v>4.0416666666666572</v>
      </c>
      <c r="L44" s="20">
        <f t="shared" si="4"/>
        <v>67.877358490566039</v>
      </c>
      <c r="M44" s="22">
        <f t="shared" si="7"/>
        <v>-85.125</v>
      </c>
      <c r="N44" s="33"/>
      <c r="O44" s="30"/>
    </row>
    <row r="45" spans="1:15" ht="37.5" x14ac:dyDescent="0.3">
      <c r="A45" s="3" t="s">
        <v>46</v>
      </c>
      <c r="B45" s="25" t="s">
        <v>6</v>
      </c>
      <c r="C45" s="25" t="s">
        <v>52</v>
      </c>
      <c r="D45" s="27">
        <v>482.5</v>
      </c>
      <c r="E45" s="13">
        <v>547.5</v>
      </c>
      <c r="F45" s="27">
        <v>534.5</v>
      </c>
      <c r="G45" s="13">
        <v>460</v>
      </c>
      <c r="H45" s="28">
        <f t="shared" si="0"/>
        <v>110.77720207253886</v>
      </c>
      <c r="I45" s="26">
        <f t="shared" si="1"/>
        <v>52</v>
      </c>
      <c r="J45" s="14">
        <f t="shared" si="2"/>
        <v>84.018264840182638</v>
      </c>
      <c r="K45" s="17">
        <f t="shared" si="3"/>
        <v>-87.5</v>
      </c>
      <c r="L45" s="20">
        <f t="shared" si="4"/>
        <v>86.06173994387278</v>
      </c>
      <c r="M45" s="22">
        <f t="shared" si="7"/>
        <v>-74.5</v>
      </c>
      <c r="N45" s="33"/>
      <c r="O45" s="30"/>
    </row>
    <row r="46" spans="1:15" ht="18.75" x14ac:dyDescent="0.3">
      <c r="A46" s="3" t="s">
        <v>32</v>
      </c>
      <c r="B46" s="25" t="s">
        <v>6</v>
      </c>
      <c r="C46" s="25" t="s">
        <v>60</v>
      </c>
      <c r="D46" s="27">
        <v>270.5</v>
      </c>
      <c r="E46" s="13">
        <v>204.625</v>
      </c>
      <c r="F46" s="27">
        <v>267</v>
      </c>
      <c r="G46" s="13">
        <v>207.625</v>
      </c>
      <c r="H46" s="11">
        <f t="shared" si="0"/>
        <v>98.706099815157117</v>
      </c>
      <c r="I46" s="6">
        <f t="shared" si="1"/>
        <v>-3.5</v>
      </c>
      <c r="J46" s="14">
        <f t="shared" si="2"/>
        <v>101.46609651802076</v>
      </c>
      <c r="K46" s="17">
        <f t="shared" si="3"/>
        <v>3</v>
      </c>
      <c r="L46" s="20">
        <f t="shared" si="4"/>
        <v>77.762172284644194</v>
      </c>
      <c r="M46" s="22">
        <f t="shared" si="7"/>
        <v>-59.375</v>
      </c>
      <c r="N46" s="18"/>
      <c r="O46" s="2"/>
    </row>
    <row r="47" spans="1:15" ht="45.75" customHeight="1" x14ac:dyDescent="0.3">
      <c r="A47" s="31" t="s">
        <v>61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19">
        <f>SUM(L6:L46)/39</f>
        <v>86.761816173369198</v>
      </c>
      <c r="M47" s="19">
        <f>SUM(M6:M46)/40</f>
        <v>-78.977062499999988</v>
      </c>
    </row>
    <row r="48" spans="1:15" ht="18.75" x14ac:dyDescent="0.3"/>
    <row r="49" spans="1:3" ht="18.75" x14ac:dyDescent="0.3">
      <c r="A49" s="32" t="s">
        <v>66</v>
      </c>
      <c r="B49" s="32"/>
      <c r="C49" s="32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2024-11-20T05:22:05Z</dcterms:modified>
</cp:coreProperties>
</file>