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" windowWidth="20640" windowHeight="11700"/>
  </bookViews>
  <sheets>
    <sheet name="лист" sheetId="12" r:id="rId1"/>
  </sheets>
  <calcPr calcId="152511"/>
</workbook>
</file>

<file path=xl/calcChain.xml><?xml version="1.0" encoding="utf-8"?>
<calcChain xmlns="http://schemas.openxmlformats.org/spreadsheetml/2006/main">
  <c r="L29" i="12" l="1"/>
  <c r="J43" i="12" l="1"/>
  <c r="H29" i="12" l="1"/>
  <c r="H44" i="12" l="1"/>
  <c r="I44" i="12"/>
  <c r="M46" i="12" l="1"/>
  <c r="L46" i="12"/>
  <c r="K46" i="12"/>
  <c r="J46" i="12"/>
  <c r="I46" i="12"/>
  <c r="H46" i="12"/>
  <c r="M45" i="12"/>
  <c r="L45" i="12"/>
  <c r="K45" i="12"/>
  <c r="J45" i="12"/>
  <c r="I45" i="12"/>
  <c r="H45" i="12"/>
  <c r="M44" i="12"/>
  <c r="L44" i="12"/>
  <c r="K44" i="12"/>
  <c r="J44" i="12"/>
  <c r="M43" i="12"/>
  <c r="L43" i="12"/>
  <c r="K43" i="12"/>
  <c r="I43" i="12"/>
  <c r="H43" i="12"/>
  <c r="M42" i="12"/>
  <c r="L42" i="12"/>
  <c r="K42" i="12"/>
  <c r="J42" i="12"/>
  <c r="I42" i="12"/>
  <c r="H42" i="12"/>
  <c r="M41" i="12"/>
  <c r="L41" i="12"/>
  <c r="K41" i="12"/>
  <c r="J41" i="12"/>
  <c r="I41" i="12"/>
  <c r="H41" i="12"/>
  <c r="M40" i="12"/>
  <c r="L40" i="12"/>
  <c r="K40" i="12"/>
  <c r="J40" i="12"/>
  <c r="I40" i="12"/>
  <c r="H40" i="12"/>
  <c r="M39" i="12"/>
  <c r="L39" i="12"/>
  <c r="K39" i="12"/>
  <c r="J39" i="12"/>
  <c r="I39" i="12"/>
  <c r="H39" i="12"/>
  <c r="M38" i="12"/>
  <c r="L38" i="12"/>
  <c r="K38" i="12"/>
  <c r="J38" i="12"/>
  <c r="I38" i="12"/>
  <c r="H38" i="12"/>
  <c r="M37" i="12"/>
  <c r="L37" i="12"/>
  <c r="K37" i="12"/>
  <c r="J37" i="12"/>
  <c r="I37" i="12"/>
  <c r="H37" i="12"/>
  <c r="M36" i="12"/>
  <c r="L36" i="12"/>
  <c r="K36" i="12"/>
  <c r="J36" i="12"/>
  <c r="I36" i="12"/>
  <c r="H36" i="12"/>
  <c r="M35" i="12"/>
  <c r="L35" i="12"/>
  <c r="K35" i="12"/>
  <c r="J35" i="12"/>
  <c r="I35" i="12"/>
  <c r="H35" i="12"/>
  <c r="M34" i="12"/>
  <c r="L34" i="12"/>
  <c r="K34" i="12"/>
  <c r="J34" i="12"/>
  <c r="I34" i="12"/>
  <c r="H34" i="12"/>
  <c r="M33" i="12"/>
  <c r="L33" i="12"/>
  <c r="K33" i="12"/>
  <c r="J33" i="12"/>
  <c r="I33" i="12"/>
  <c r="H33" i="12"/>
  <c r="M32" i="12"/>
  <c r="L32" i="12"/>
  <c r="K32" i="12"/>
  <c r="J32" i="12"/>
  <c r="I32" i="12"/>
  <c r="H32" i="12"/>
  <c r="M31" i="12"/>
  <c r="L31" i="12"/>
  <c r="K31" i="12"/>
  <c r="J31" i="12"/>
  <c r="I31" i="12"/>
  <c r="H31" i="12"/>
  <c r="M30" i="12"/>
  <c r="L30" i="12"/>
  <c r="K30" i="12"/>
  <c r="J30" i="12"/>
  <c r="I30" i="12"/>
  <c r="H30" i="12"/>
  <c r="M29" i="12"/>
  <c r="K29" i="12"/>
  <c r="J29" i="12"/>
  <c r="I29" i="12"/>
  <c r="M28" i="12"/>
  <c r="L28" i="12"/>
  <c r="K28" i="12"/>
  <c r="J28" i="12"/>
  <c r="I28" i="12"/>
  <c r="H28" i="12"/>
  <c r="M27" i="12"/>
  <c r="L27" i="12"/>
  <c r="K27" i="12"/>
  <c r="J27" i="12"/>
  <c r="I27" i="12"/>
  <c r="H27" i="12"/>
  <c r="M26" i="12"/>
  <c r="L26" i="12"/>
  <c r="K26" i="12"/>
  <c r="J26" i="12"/>
  <c r="I26" i="12"/>
  <c r="H26" i="12"/>
  <c r="M25" i="12"/>
  <c r="L25" i="12"/>
  <c r="K25" i="12"/>
  <c r="J25" i="12"/>
  <c r="I25" i="12"/>
  <c r="H25" i="12"/>
  <c r="M24" i="12"/>
  <c r="L24" i="12"/>
  <c r="K24" i="12"/>
  <c r="J24" i="12"/>
  <c r="I24" i="12"/>
  <c r="H24" i="12"/>
  <c r="M23" i="12"/>
  <c r="L23" i="12"/>
  <c r="K23" i="12"/>
  <c r="J23" i="12"/>
  <c r="I23" i="12"/>
  <c r="H23" i="12"/>
  <c r="M22" i="12"/>
  <c r="L22" i="12"/>
  <c r="K22" i="12"/>
  <c r="J22" i="12"/>
  <c r="I22" i="12"/>
  <c r="H22" i="12"/>
  <c r="M21" i="12"/>
  <c r="L21" i="12"/>
  <c r="K21" i="12"/>
  <c r="J21" i="12"/>
  <c r="I21" i="12"/>
  <c r="H21" i="12"/>
  <c r="M20" i="12"/>
  <c r="L20" i="12"/>
  <c r="K20" i="12"/>
  <c r="J20" i="12"/>
  <c r="I20" i="12"/>
  <c r="H20" i="12"/>
  <c r="M19" i="12"/>
  <c r="L19" i="12"/>
  <c r="K19" i="12"/>
  <c r="J19" i="12"/>
  <c r="I19" i="12"/>
  <c r="H19" i="12"/>
  <c r="M18" i="12"/>
  <c r="L18" i="12"/>
  <c r="K18" i="12"/>
  <c r="J18" i="12"/>
  <c r="I18" i="12"/>
  <c r="H18" i="12"/>
  <c r="M17" i="12"/>
  <c r="L17" i="12"/>
  <c r="K17" i="12"/>
  <c r="J17" i="12"/>
  <c r="I17" i="12"/>
  <c r="H17" i="12"/>
  <c r="M16" i="12"/>
  <c r="L16" i="12"/>
  <c r="K16" i="12"/>
  <c r="J16" i="12"/>
  <c r="I16" i="12"/>
  <c r="H16" i="12"/>
  <c r="M15" i="12"/>
  <c r="L15" i="12"/>
  <c r="K15" i="12"/>
  <c r="J15" i="12"/>
  <c r="I15" i="12"/>
  <c r="H15" i="12"/>
  <c r="M14" i="12"/>
  <c r="L14" i="12"/>
  <c r="K14" i="12"/>
  <c r="J14" i="12"/>
  <c r="I14" i="12"/>
  <c r="H14" i="12"/>
  <c r="M13" i="12"/>
  <c r="L13" i="12"/>
  <c r="K13" i="12"/>
  <c r="J13" i="12"/>
  <c r="I13" i="12"/>
  <c r="H13" i="12"/>
  <c r="M12" i="12"/>
  <c r="L12" i="12"/>
  <c r="K12" i="12"/>
  <c r="J12" i="12"/>
  <c r="I12" i="12"/>
  <c r="H12" i="12"/>
  <c r="M11" i="12"/>
  <c r="L11" i="12"/>
  <c r="K11" i="12"/>
  <c r="J11" i="12"/>
  <c r="I11" i="12"/>
  <c r="H11" i="12"/>
  <c r="M10" i="12"/>
  <c r="L10" i="12"/>
  <c r="K10" i="12"/>
  <c r="J10" i="12"/>
  <c r="I10" i="12"/>
  <c r="H10" i="12"/>
  <c r="M9" i="12"/>
  <c r="L9" i="12"/>
  <c r="K9" i="12"/>
  <c r="J9" i="12"/>
  <c r="I9" i="12"/>
  <c r="H9" i="12"/>
  <c r="M8" i="12"/>
  <c r="L8" i="12"/>
  <c r="K8" i="12"/>
  <c r="J8" i="12"/>
  <c r="I8" i="12"/>
  <c r="H8" i="12"/>
  <c r="M7" i="12"/>
  <c r="L7" i="12"/>
  <c r="K7" i="12"/>
  <c r="J7" i="12"/>
  <c r="I7" i="12"/>
  <c r="H7" i="12"/>
  <c r="L47" i="12" l="1"/>
  <c r="N16" i="12"/>
  <c r="N39" i="12"/>
  <c r="N7" i="12"/>
  <c r="O39" i="12"/>
  <c r="O33" i="12"/>
  <c r="N31" i="12"/>
  <c r="N33" i="12"/>
  <c r="O31" i="12"/>
  <c r="O16" i="12"/>
  <c r="M47" i="12"/>
  <c r="O7" i="12"/>
</calcChain>
</file>

<file path=xl/sharedStrings.xml><?xml version="1.0" encoding="utf-8"?>
<sst xmlns="http://schemas.openxmlformats.org/spreadsheetml/2006/main" count="128" uniqueCount="74">
  <si>
    <t>Хлеб и булочные изделия из пшеничной муки 1 и 2 сортов, кг</t>
  </si>
  <si>
    <t>Средние цены</t>
  </si>
  <si>
    <t>Розничные объекты</t>
  </si>
  <si>
    <t>Социальные магазины</t>
  </si>
  <si>
    <t>%</t>
  </si>
  <si>
    <t>рублей</t>
  </si>
  <si>
    <t>кг</t>
  </si>
  <si>
    <t xml:space="preserve">Свинина бескостная </t>
  </si>
  <si>
    <t>л</t>
  </si>
  <si>
    <t>10 шт.</t>
  </si>
  <si>
    <t>Свинина на кости</t>
  </si>
  <si>
    <t>Куры охлажденные и мороженые</t>
  </si>
  <si>
    <t>Баранина</t>
  </si>
  <si>
    <t>Рыба мороженая неразделанная</t>
  </si>
  <si>
    <t>Сельдь соленая</t>
  </si>
  <si>
    <t>Масло сливочное</t>
  </si>
  <si>
    <t>Молоко питьевое цельное пастеризованное 2,5-3,2% жирности</t>
  </si>
  <si>
    <t>Яйца куриные</t>
  </si>
  <si>
    <t>Сахар-песок</t>
  </si>
  <si>
    <t>Печенье</t>
  </si>
  <si>
    <t>Чай черный байховый</t>
  </si>
  <si>
    <t>Соль поваренная пищевая</t>
  </si>
  <si>
    <t>Перец черный (горошек)</t>
  </si>
  <si>
    <t>Мука пшеничная</t>
  </si>
  <si>
    <t>Хлеб из ржаной муки и из смеси муки ржаной и пшеничной</t>
  </si>
  <si>
    <t>Рис шлифованный</t>
  </si>
  <si>
    <t>Пшено</t>
  </si>
  <si>
    <t>Картофель</t>
  </si>
  <si>
    <t>Капуста белокочанная свежая</t>
  </si>
  <si>
    <t>Лук репчатый</t>
  </si>
  <si>
    <t>Морковь</t>
  </si>
  <si>
    <t>Огурцы свежие</t>
  </si>
  <si>
    <t>Яблоки</t>
  </si>
  <si>
    <r>
      <t xml:space="preserve">Еженедельный  мониторинг цен на фиксированный набор продовольственных товаров (рублей)   </t>
    </r>
    <r>
      <rPr>
        <i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(минимальный (условный) набор продуктов питания)</t>
    </r>
  </si>
  <si>
    <t>Примечание</t>
  </si>
  <si>
    <t>Масло подсолнечное</t>
  </si>
  <si>
    <t>Маргарин</t>
  </si>
  <si>
    <t>Сметана</t>
  </si>
  <si>
    <t>Творог нежирный</t>
  </si>
  <si>
    <t>Сыры сычужные твердые и мягкие</t>
  </si>
  <si>
    <t>Карамель</t>
  </si>
  <si>
    <t>в пересчете на кг</t>
  </si>
  <si>
    <t xml:space="preserve">Горох </t>
  </si>
  <si>
    <t xml:space="preserve">Вермишель </t>
  </si>
  <si>
    <t>Макаронные изделия</t>
  </si>
  <si>
    <t>при наличии</t>
  </si>
  <si>
    <t>Томаты</t>
  </si>
  <si>
    <t>на кости и бескостная</t>
  </si>
  <si>
    <t>пересчитать на 1 литр</t>
  </si>
  <si>
    <t>Говядина на кости</t>
  </si>
  <si>
    <t xml:space="preserve">Говядина бескостная </t>
  </si>
  <si>
    <t>камбала, навага, горбуша, кета, минтай (по сезону) иная неразделанная при наличии</t>
  </si>
  <si>
    <t>преимущественно местного производства (при наличии)</t>
  </si>
  <si>
    <t>преимущественно весовой</t>
  </si>
  <si>
    <t>если в пачках, то пересчет на 1 кг. (Юбилейное, Сахарное, Любятово, иное не дорогое)</t>
  </si>
  <si>
    <t>можно взять конфеты глазированные как в АРМ мониторинге</t>
  </si>
  <si>
    <t xml:space="preserve">в пересчете на кг </t>
  </si>
  <si>
    <t>в пересчете на 1 кг</t>
  </si>
  <si>
    <t>преимущественно весовая</t>
  </si>
  <si>
    <t>преимущественно весовое</t>
  </si>
  <si>
    <t>низкой ценовой категории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</si>
  <si>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</si>
  <si>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Муниципальное образование "Городской округ Ногликский"</t>
  </si>
  <si>
    <t>Гречка</t>
  </si>
  <si>
    <t>Свекла</t>
  </si>
  <si>
    <r>
      <t xml:space="preserve">в наблюдении учитывать </t>
    </r>
    <r>
      <rPr>
        <b/>
        <sz val="14"/>
        <color theme="1"/>
        <rFont val="Times New Roman"/>
        <family val="1"/>
        <charset val="204"/>
      </rPr>
      <t>только масло сливочное</t>
    </r>
    <r>
      <rPr>
        <sz val="14"/>
        <color theme="1"/>
        <rFont val="Times New Roman"/>
        <family val="1"/>
        <charset val="204"/>
      </rPr>
      <t>, в случае фиксирования цены за пачку в обязательном порядке пересчитать на 1 кг</t>
    </r>
  </si>
  <si>
    <t>повышение розничной цены к предыдущей дате более чем на 3%</t>
  </si>
  <si>
    <t>Рыба мороженая разделанная</t>
  </si>
  <si>
    <t xml:space="preserve">Наименование </t>
  </si>
  <si>
    <t>Ед. изм.</t>
  </si>
  <si>
    <t>руб.коп.</t>
  </si>
  <si>
    <t>Отношение соццены к розничным ценам в не социальных магазинах</t>
  </si>
  <si>
    <t>Среднее отклонение соццены к розничной цене на ряд продуктов (мясо, молочная продукция, крупы и т.д.)</t>
  </si>
  <si>
    <r>
      <t>Отклонение</t>
    </r>
    <r>
      <rPr>
        <b/>
        <sz val="14"/>
        <color rgb="FF7030A0"/>
        <rFont val="Times New Roman"/>
        <family val="1"/>
        <charset val="204"/>
      </rPr>
      <t xml:space="preserve"> 06.11.2024</t>
    </r>
    <r>
      <rPr>
        <b/>
        <sz val="14"/>
        <rFont val="Times New Roman"/>
        <family val="1"/>
        <charset val="204"/>
      </rPr>
      <t xml:space="preserve"> к предыдущей отчетной дате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</si>
</sst>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99"/>
      <name val="Times New Roman"/>
      <family val="1"/>
      <charset val="204"/>
    </font>
    <font>
      <b/>
      <sz val="14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6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1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4" borderId="1" xfId="2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 wrapText="1"/>
    </xf>
    <xf numFmtId="2" fontId="3" fillId="0" borderId="0" xfId="0" applyNumberFormat="1" applyFont="1"/>
    <xf numFmtId="0" fontId="7" fillId="0" borderId="4" xfId="2" applyFont="1" applyFill="1" applyBorder="1" applyAlignment="1">
      <alignment horizontal="center" vertical="center" wrapText="1"/>
    </xf>
    <xf numFmtId="0" fontId="3" fillId="0" borderId="0" xfId="0" applyFont="1" applyFill="1"/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Border="1"/>
    <xf numFmtId="2" fontId="10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7" fillId="4" borderId="1" xfId="2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left" vertical="center" wrapText="1"/>
    </xf>
    <xf numFmtId="49" fontId="5" fillId="0" borderId="3" xfId="1" applyNumberFormat="1" applyFont="1" applyBorder="1" applyAlignment="1">
      <alignment horizontal="left" vertical="center" wrapText="1"/>
    </xf>
    <xf numFmtId="49" fontId="5" fillId="0" borderId="0" xfId="1" applyNumberFormat="1" applyFont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0" fontId="6" fillId="2" borderId="6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12" fillId="3" borderId="4" xfId="2" applyNumberFormat="1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164" fontId="3" fillId="0" borderId="9" xfId="0" applyNumberFormat="1" applyFont="1" applyBorder="1" applyAlignment="1">
      <alignment horizontal="center" vertical="center"/>
    </xf>
    <xf numFmtId="2" fontId="7" fillId="5" borderId="2" xfId="0" applyNumberFormat="1" applyFont="1" applyFill="1" applyBorder="1" applyAlignment="1">
      <alignment horizontal="center" vertical="center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topLeftCell="A22" zoomScale="70" zoomScaleNormal="70" workbookViewId="0">
      <selection activeCell="H52" sqref="H52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31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5" ht="30.75" customHeight="1" x14ac:dyDescent="0.3">
      <c r="A2" s="32" t="s">
        <v>62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5" ht="18.75" x14ac:dyDescent="0.3">
      <c r="A3" s="34"/>
      <c r="B3" s="35"/>
      <c r="C3" s="35"/>
      <c r="D3" s="35"/>
      <c r="E3" s="35"/>
      <c r="F3" s="35"/>
      <c r="G3" s="35"/>
      <c r="H3" s="36"/>
      <c r="I3" s="36"/>
      <c r="J3" s="36"/>
      <c r="K3" s="36"/>
    </row>
    <row r="4" spans="1:15" ht="29.25" customHeight="1" x14ac:dyDescent="0.3">
      <c r="A4" s="37" t="s">
        <v>68</v>
      </c>
      <c r="B4" s="40" t="s">
        <v>69</v>
      </c>
      <c r="C4" s="23"/>
      <c r="D4" s="42" t="s">
        <v>1</v>
      </c>
      <c r="E4" s="42"/>
      <c r="F4" s="42"/>
      <c r="G4" s="42"/>
      <c r="H4" s="42" t="s">
        <v>73</v>
      </c>
      <c r="I4" s="42"/>
      <c r="J4" s="42"/>
      <c r="K4" s="42"/>
      <c r="L4" s="42"/>
      <c r="M4" s="42"/>
      <c r="N4" s="42"/>
      <c r="O4" s="42"/>
    </row>
    <row r="5" spans="1:15" ht="122.25" customHeight="1" x14ac:dyDescent="0.3">
      <c r="A5" s="38"/>
      <c r="B5" s="41"/>
      <c r="C5" s="24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43" t="s">
        <v>2</v>
      </c>
      <c r="I5" s="44"/>
      <c r="J5" s="45" t="s">
        <v>3</v>
      </c>
      <c r="K5" s="46"/>
      <c r="L5" s="47" t="s">
        <v>71</v>
      </c>
      <c r="M5" s="47"/>
      <c r="N5" s="48" t="s">
        <v>72</v>
      </c>
      <c r="O5" s="48"/>
    </row>
    <row r="6" spans="1:15" ht="24" customHeight="1" x14ac:dyDescent="0.3">
      <c r="A6" s="39"/>
      <c r="B6" s="41"/>
      <c r="C6" s="24"/>
      <c r="D6" s="49">
        <v>45595</v>
      </c>
      <c r="E6" s="50"/>
      <c r="F6" s="49">
        <v>45602</v>
      </c>
      <c r="G6" s="50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22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25" t="s">
        <v>6</v>
      </c>
      <c r="C7" s="25" t="s">
        <v>45</v>
      </c>
      <c r="D7" s="28">
        <v>700</v>
      </c>
      <c r="E7" s="13">
        <v>632.5</v>
      </c>
      <c r="F7" s="28">
        <v>694.5</v>
      </c>
      <c r="G7" s="13">
        <v>690</v>
      </c>
      <c r="H7" s="11">
        <f t="shared" ref="H7:H46" si="0">F7/D7*100</f>
        <v>99.214285714285708</v>
      </c>
      <c r="I7" s="6">
        <f t="shared" ref="I7:I46" si="1">F7-D7</f>
        <v>-5.5</v>
      </c>
      <c r="J7" s="26">
        <f t="shared" ref="J7:J46" si="2">G7/E7*100</f>
        <v>109.09090909090908</v>
      </c>
      <c r="K7" s="27">
        <f t="shared" ref="K7:K46" si="3">G7-E7</f>
        <v>57.5</v>
      </c>
      <c r="L7" s="22">
        <f t="shared" ref="L7:L46" si="4">G7/F7*100</f>
        <v>99.352051835853132</v>
      </c>
      <c r="M7" s="22">
        <f t="shared" ref="M7:M16" si="5">G7-F7</f>
        <v>-4.5</v>
      </c>
      <c r="N7" s="54">
        <f>SUM(L7:L12)/6</f>
        <v>87.799251695885118</v>
      </c>
      <c r="O7" s="51">
        <f>SUM(M7:M12)/6</f>
        <v>-65.31527777777778</v>
      </c>
    </row>
    <row r="8" spans="1:15" ht="18.75" x14ac:dyDescent="0.3">
      <c r="A8" s="3" t="s">
        <v>50</v>
      </c>
      <c r="B8" s="25" t="s">
        <v>6</v>
      </c>
      <c r="C8" s="25"/>
      <c r="D8" s="28">
        <v>703.5</v>
      </c>
      <c r="E8" s="13">
        <v>658.5</v>
      </c>
      <c r="F8" s="28">
        <v>635</v>
      </c>
      <c r="G8" s="13">
        <v>695.75</v>
      </c>
      <c r="H8" s="11">
        <f t="shared" si="0"/>
        <v>90.262970859985785</v>
      </c>
      <c r="I8" s="6">
        <f t="shared" si="1"/>
        <v>-68.5</v>
      </c>
      <c r="J8" s="26">
        <f t="shared" si="2"/>
        <v>105.65679574791191</v>
      </c>
      <c r="K8" s="27">
        <f t="shared" si="3"/>
        <v>37.25</v>
      </c>
      <c r="L8" s="20">
        <f t="shared" si="4"/>
        <v>109.56692913385825</v>
      </c>
      <c r="M8" s="22">
        <f t="shared" si="5"/>
        <v>60.75</v>
      </c>
      <c r="N8" s="54"/>
      <c r="O8" s="51"/>
    </row>
    <row r="9" spans="1:15" ht="18.75" x14ac:dyDescent="0.3">
      <c r="A9" s="3" t="s">
        <v>10</v>
      </c>
      <c r="B9" s="25" t="s">
        <v>6</v>
      </c>
      <c r="C9" s="25"/>
      <c r="D9" s="28">
        <v>423.5</v>
      </c>
      <c r="E9" s="13">
        <v>306.73333333333335</v>
      </c>
      <c r="F9" s="28">
        <v>423.5</v>
      </c>
      <c r="G9" s="13">
        <v>306.73333333333335</v>
      </c>
      <c r="H9" s="11">
        <f t="shared" si="0"/>
        <v>100</v>
      </c>
      <c r="I9" s="6">
        <f t="shared" si="1"/>
        <v>0</v>
      </c>
      <c r="J9" s="14">
        <f t="shared" si="2"/>
        <v>100</v>
      </c>
      <c r="K9" s="17">
        <f t="shared" si="3"/>
        <v>0</v>
      </c>
      <c r="L9" s="20">
        <f t="shared" si="4"/>
        <v>72.428177882723347</v>
      </c>
      <c r="M9" s="22">
        <f t="shared" si="5"/>
        <v>-116.76666666666665</v>
      </c>
      <c r="N9" s="54"/>
      <c r="O9" s="51"/>
    </row>
    <row r="10" spans="1:15" ht="18.75" x14ac:dyDescent="0.3">
      <c r="A10" s="3" t="s">
        <v>7</v>
      </c>
      <c r="B10" s="25" t="s">
        <v>6</v>
      </c>
      <c r="C10" s="25"/>
      <c r="D10" s="28">
        <v>550.5</v>
      </c>
      <c r="E10" s="13">
        <v>443.75</v>
      </c>
      <c r="F10" s="28">
        <v>527</v>
      </c>
      <c r="G10" s="13">
        <v>442.25</v>
      </c>
      <c r="H10" s="11">
        <f t="shared" si="0"/>
        <v>95.731153496821079</v>
      </c>
      <c r="I10" s="6">
        <f t="shared" si="1"/>
        <v>-23.5</v>
      </c>
      <c r="J10" s="14">
        <f t="shared" si="2"/>
        <v>99.661971830985919</v>
      </c>
      <c r="K10" s="17">
        <f t="shared" si="3"/>
        <v>-1.5</v>
      </c>
      <c r="L10" s="20">
        <f t="shared" si="4"/>
        <v>83.918406072106265</v>
      </c>
      <c r="M10" s="22">
        <f t="shared" si="5"/>
        <v>-84.75</v>
      </c>
      <c r="N10" s="54"/>
      <c r="O10" s="51"/>
    </row>
    <row r="11" spans="1:15" ht="18.75" x14ac:dyDescent="0.3">
      <c r="A11" s="3" t="s">
        <v>11</v>
      </c>
      <c r="B11" s="25" t="s">
        <v>6</v>
      </c>
      <c r="C11" s="25"/>
      <c r="D11" s="28">
        <v>381.5</v>
      </c>
      <c r="E11" s="13">
        <v>299.125</v>
      </c>
      <c r="F11" s="28">
        <v>354.5</v>
      </c>
      <c r="G11" s="13">
        <v>299.125</v>
      </c>
      <c r="H11" s="11">
        <f t="shared" si="0"/>
        <v>92.922673656618613</v>
      </c>
      <c r="I11" s="6">
        <f t="shared" si="1"/>
        <v>-27</v>
      </c>
      <c r="J11" s="14">
        <f t="shared" si="2"/>
        <v>100</v>
      </c>
      <c r="K11" s="17">
        <f t="shared" si="3"/>
        <v>0</v>
      </c>
      <c r="L11" s="20">
        <f t="shared" si="4"/>
        <v>84.379407616361064</v>
      </c>
      <c r="M11" s="22">
        <f t="shared" si="5"/>
        <v>-55.375</v>
      </c>
      <c r="N11" s="54"/>
      <c r="O11" s="51"/>
    </row>
    <row r="12" spans="1:15" ht="18.75" x14ac:dyDescent="0.3">
      <c r="A12" s="3" t="s">
        <v>12</v>
      </c>
      <c r="B12" s="25" t="s">
        <v>6</v>
      </c>
      <c r="C12" s="25" t="s">
        <v>47</v>
      </c>
      <c r="D12" s="28">
        <v>837</v>
      </c>
      <c r="E12" s="13">
        <v>645.75</v>
      </c>
      <c r="F12" s="28">
        <v>837</v>
      </c>
      <c r="G12" s="13">
        <v>645.75</v>
      </c>
      <c r="H12" s="11">
        <f t="shared" si="0"/>
        <v>100</v>
      </c>
      <c r="I12" s="6">
        <f t="shared" si="1"/>
        <v>0</v>
      </c>
      <c r="J12" s="14">
        <f t="shared" si="2"/>
        <v>100</v>
      </c>
      <c r="K12" s="17">
        <f t="shared" si="3"/>
        <v>0</v>
      </c>
      <c r="L12" s="20">
        <f t="shared" si="4"/>
        <v>77.150537634408607</v>
      </c>
      <c r="M12" s="22">
        <f t="shared" si="5"/>
        <v>-191.25</v>
      </c>
      <c r="N12" s="54"/>
      <c r="O12" s="51"/>
    </row>
    <row r="13" spans="1:15" ht="57" customHeight="1" x14ac:dyDescent="0.3">
      <c r="A13" s="3" t="s">
        <v>13</v>
      </c>
      <c r="B13" s="25" t="s">
        <v>6</v>
      </c>
      <c r="C13" s="25" t="s">
        <v>51</v>
      </c>
      <c r="D13" s="28">
        <v>95</v>
      </c>
      <c r="E13" s="13">
        <v>97.666666666666671</v>
      </c>
      <c r="F13" s="28">
        <v>159</v>
      </c>
      <c r="G13" s="13">
        <v>120</v>
      </c>
      <c r="H13" s="29">
        <f t="shared" si="0"/>
        <v>167.36842105263159</v>
      </c>
      <c r="I13" s="29">
        <f t="shared" si="1"/>
        <v>64</v>
      </c>
      <c r="J13" s="29">
        <f t="shared" si="2"/>
        <v>122.86689419795221</v>
      </c>
      <c r="K13" s="55">
        <f t="shared" si="3"/>
        <v>22.333333333333329</v>
      </c>
      <c r="L13" s="20">
        <f t="shared" si="4"/>
        <v>75.471698113207552</v>
      </c>
      <c r="M13" s="22">
        <f t="shared" si="5"/>
        <v>-39</v>
      </c>
      <c r="N13" s="18"/>
      <c r="O13" s="2"/>
    </row>
    <row r="14" spans="1:15" ht="18.75" x14ac:dyDescent="0.3">
      <c r="A14" s="3" t="s">
        <v>67</v>
      </c>
      <c r="B14" s="25" t="s">
        <v>6</v>
      </c>
      <c r="C14" s="25"/>
      <c r="D14" s="28">
        <v>271</v>
      </c>
      <c r="E14" s="13">
        <v>175.33333333333334</v>
      </c>
      <c r="F14" s="28">
        <v>165</v>
      </c>
      <c r="G14" s="13">
        <v>175.33333333333334</v>
      </c>
      <c r="H14" s="11">
        <f t="shared" si="0"/>
        <v>60.88560885608856</v>
      </c>
      <c r="I14" s="11">
        <f t="shared" si="1"/>
        <v>-106</v>
      </c>
      <c r="J14" s="15">
        <f t="shared" si="2"/>
        <v>100</v>
      </c>
      <c r="K14" s="30">
        <f t="shared" si="3"/>
        <v>0</v>
      </c>
      <c r="L14" s="20">
        <f t="shared" si="4"/>
        <v>106.26262626262626</v>
      </c>
      <c r="M14" s="22">
        <f t="shared" si="5"/>
        <v>10.333333333333343</v>
      </c>
      <c r="N14" s="18"/>
      <c r="O14" s="2"/>
    </row>
    <row r="15" spans="1:15" ht="18.75" x14ac:dyDescent="0.3">
      <c r="A15" s="3" t="s">
        <v>14</v>
      </c>
      <c r="B15" s="25" t="s">
        <v>6</v>
      </c>
      <c r="C15" s="25"/>
      <c r="D15" s="28">
        <v>472.5</v>
      </c>
      <c r="E15" s="13">
        <v>342.875</v>
      </c>
      <c r="F15" s="28">
        <v>459</v>
      </c>
      <c r="G15" s="13">
        <v>382.16666666666669</v>
      </c>
      <c r="H15" s="11">
        <f t="shared" si="0"/>
        <v>97.142857142857139</v>
      </c>
      <c r="I15" s="11">
        <f t="shared" si="1"/>
        <v>-13.5</v>
      </c>
      <c r="J15" s="29">
        <f t="shared" si="2"/>
        <v>111.45947259691336</v>
      </c>
      <c r="K15" s="55">
        <f t="shared" si="3"/>
        <v>39.291666666666686</v>
      </c>
      <c r="L15" s="20">
        <f t="shared" si="4"/>
        <v>83.260711692084243</v>
      </c>
      <c r="M15" s="22">
        <f t="shared" si="5"/>
        <v>-76.833333333333314</v>
      </c>
      <c r="N15" s="18"/>
      <c r="O15" s="2"/>
    </row>
    <row r="16" spans="1:15" ht="93.75" x14ac:dyDescent="0.3">
      <c r="A16" s="3" t="s">
        <v>15</v>
      </c>
      <c r="B16" s="25" t="s">
        <v>6</v>
      </c>
      <c r="C16" s="25" t="s">
        <v>65</v>
      </c>
      <c r="D16" s="28">
        <v>1378.5</v>
      </c>
      <c r="E16" s="13">
        <v>898.16250000000002</v>
      </c>
      <c r="F16" s="28">
        <v>1109</v>
      </c>
      <c r="G16" s="13">
        <v>898.16250000000002</v>
      </c>
      <c r="H16" s="11">
        <f t="shared" si="0"/>
        <v>80.449764236488946</v>
      </c>
      <c r="I16" s="11">
        <f t="shared" si="1"/>
        <v>-269.5</v>
      </c>
      <c r="J16" s="14">
        <f t="shared" si="2"/>
        <v>100</v>
      </c>
      <c r="K16" s="17">
        <f t="shared" si="3"/>
        <v>0</v>
      </c>
      <c r="L16" s="20">
        <f t="shared" si="4"/>
        <v>80.988503155996398</v>
      </c>
      <c r="M16" s="22">
        <f t="shared" si="5"/>
        <v>-210.83749999999998</v>
      </c>
      <c r="N16" s="54">
        <f>SUM(L16:L22)/7</f>
        <v>87.727017725603943</v>
      </c>
      <c r="O16" s="51">
        <f>SUM(M16:M22)/7</f>
        <v>-74.675714285714307</v>
      </c>
    </row>
    <row r="17" spans="1:15" ht="18.75" x14ac:dyDescent="0.3">
      <c r="A17" s="3" t="s">
        <v>35</v>
      </c>
      <c r="B17" s="25" t="s">
        <v>8</v>
      </c>
      <c r="C17" s="25" t="s">
        <v>48</v>
      </c>
      <c r="D17" s="28">
        <v>176.05500000000001</v>
      </c>
      <c r="E17" s="13">
        <v>154.9425</v>
      </c>
      <c r="F17" s="28">
        <v>171</v>
      </c>
      <c r="G17" s="13">
        <v>154.9425</v>
      </c>
      <c r="H17" s="11">
        <f t="shared" si="0"/>
        <v>97.12873817841016</v>
      </c>
      <c r="I17" s="6">
        <f t="shared" si="1"/>
        <v>-5.0550000000000068</v>
      </c>
      <c r="J17" s="14">
        <f t="shared" si="2"/>
        <v>100</v>
      </c>
      <c r="K17" s="17">
        <f t="shared" si="3"/>
        <v>0</v>
      </c>
      <c r="L17" s="20">
        <f t="shared" si="4"/>
        <v>90.609649122807014</v>
      </c>
      <c r="M17" s="22">
        <f>G18-F18</f>
        <v>-63.997500000000059</v>
      </c>
      <c r="N17" s="54"/>
      <c r="O17" s="51"/>
    </row>
    <row r="18" spans="1:15" ht="18.75" x14ac:dyDescent="0.3">
      <c r="A18" s="3" t="s">
        <v>36</v>
      </c>
      <c r="B18" s="25" t="s">
        <v>6</v>
      </c>
      <c r="C18" s="25" t="s">
        <v>41</v>
      </c>
      <c r="D18" s="28">
        <v>326.22000000000003</v>
      </c>
      <c r="E18" s="13">
        <v>262.22249999999997</v>
      </c>
      <c r="F18" s="28">
        <v>326.22000000000003</v>
      </c>
      <c r="G18" s="13">
        <v>262.22249999999997</v>
      </c>
      <c r="H18" s="11">
        <f t="shared" si="0"/>
        <v>100</v>
      </c>
      <c r="I18" s="6">
        <f t="shared" si="1"/>
        <v>0</v>
      </c>
      <c r="J18" s="14">
        <f t="shared" si="2"/>
        <v>100</v>
      </c>
      <c r="K18" s="17">
        <f t="shared" si="3"/>
        <v>0</v>
      </c>
      <c r="L18" s="20">
        <f t="shared" si="4"/>
        <v>80.382104101526565</v>
      </c>
      <c r="M18" s="22">
        <f t="shared" ref="M18:M27" si="6">G18-F18</f>
        <v>-63.997500000000059</v>
      </c>
      <c r="N18" s="54"/>
      <c r="O18" s="51"/>
    </row>
    <row r="19" spans="1:15" ht="37.5" x14ac:dyDescent="0.3">
      <c r="A19" s="3" t="s">
        <v>37</v>
      </c>
      <c r="B19" s="25" t="s">
        <v>6</v>
      </c>
      <c r="C19" s="25" t="s">
        <v>52</v>
      </c>
      <c r="D19" s="28">
        <v>551.8900000000001</v>
      </c>
      <c r="E19" s="13">
        <v>456.11750000000001</v>
      </c>
      <c r="F19" s="28">
        <v>550.57500000000005</v>
      </c>
      <c r="G19" s="13">
        <v>456.11750000000001</v>
      </c>
      <c r="H19" s="11">
        <f t="shared" si="0"/>
        <v>99.761727880555895</v>
      </c>
      <c r="I19" s="6">
        <f t="shared" si="1"/>
        <v>-1.3150000000000546</v>
      </c>
      <c r="J19" s="14">
        <f t="shared" si="2"/>
        <v>100</v>
      </c>
      <c r="K19" s="17">
        <f t="shared" si="3"/>
        <v>0</v>
      </c>
      <c r="L19" s="20">
        <f t="shared" si="4"/>
        <v>82.843845071062063</v>
      </c>
      <c r="M19" s="22">
        <f t="shared" si="6"/>
        <v>-94.457500000000039</v>
      </c>
      <c r="N19" s="54"/>
      <c r="O19" s="51"/>
    </row>
    <row r="20" spans="1:15" ht="38.25" customHeight="1" x14ac:dyDescent="0.3">
      <c r="A20" s="3" t="s">
        <v>38</v>
      </c>
      <c r="B20" s="25" t="s">
        <v>6</v>
      </c>
      <c r="C20" s="25" t="s">
        <v>52</v>
      </c>
      <c r="D20" s="28">
        <v>561.25</v>
      </c>
      <c r="E20" s="13">
        <v>586.9</v>
      </c>
      <c r="F20" s="28">
        <v>561.25</v>
      </c>
      <c r="G20" s="13">
        <v>586.9</v>
      </c>
      <c r="H20" s="11">
        <f t="shared" si="0"/>
        <v>100</v>
      </c>
      <c r="I20" s="6">
        <f t="shared" si="1"/>
        <v>0</v>
      </c>
      <c r="J20" s="14">
        <f t="shared" si="2"/>
        <v>100</v>
      </c>
      <c r="K20" s="17">
        <f t="shared" si="3"/>
        <v>0</v>
      </c>
      <c r="L20" s="20">
        <f t="shared" si="4"/>
        <v>104.57015590200444</v>
      </c>
      <c r="M20" s="22">
        <f t="shared" si="6"/>
        <v>25.649999999999977</v>
      </c>
      <c r="N20" s="54"/>
      <c r="O20" s="51"/>
    </row>
    <row r="21" spans="1:15" ht="37.5" x14ac:dyDescent="0.3">
      <c r="A21" s="3" t="s">
        <v>16</v>
      </c>
      <c r="B21" s="25" t="s">
        <v>8</v>
      </c>
      <c r="C21" s="25" t="s">
        <v>52</v>
      </c>
      <c r="D21" s="28">
        <v>141.215</v>
      </c>
      <c r="E21" s="13">
        <v>112.375</v>
      </c>
      <c r="F21" s="28">
        <v>124.715</v>
      </c>
      <c r="G21" s="13">
        <v>112.375</v>
      </c>
      <c r="H21" s="11">
        <f t="shared" si="0"/>
        <v>88.315688843253199</v>
      </c>
      <c r="I21" s="6">
        <f t="shared" si="1"/>
        <v>-16.5</v>
      </c>
      <c r="J21" s="14">
        <f t="shared" si="2"/>
        <v>100</v>
      </c>
      <c r="K21" s="17">
        <f t="shared" si="3"/>
        <v>0</v>
      </c>
      <c r="L21" s="20">
        <f t="shared" si="4"/>
        <v>90.105440404121396</v>
      </c>
      <c r="M21" s="22">
        <f t="shared" si="6"/>
        <v>-12.340000000000003</v>
      </c>
      <c r="N21" s="54"/>
      <c r="O21" s="51"/>
    </row>
    <row r="22" spans="1:15" ht="18.75" x14ac:dyDescent="0.3">
      <c r="A22" s="3" t="s">
        <v>39</v>
      </c>
      <c r="B22" s="25" t="s">
        <v>6</v>
      </c>
      <c r="C22" s="25"/>
      <c r="D22" s="28">
        <v>666.75</v>
      </c>
      <c r="E22" s="13">
        <v>564</v>
      </c>
      <c r="F22" s="28">
        <v>666.75</v>
      </c>
      <c r="G22" s="13">
        <v>564</v>
      </c>
      <c r="H22" s="11">
        <f t="shared" si="0"/>
        <v>100</v>
      </c>
      <c r="I22" s="6">
        <f t="shared" si="1"/>
        <v>0</v>
      </c>
      <c r="J22" s="14">
        <f t="shared" si="2"/>
        <v>100</v>
      </c>
      <c r="K22" s="17">
        <f t="shared" si="3"/>
        <v>0</v>
      </c>
      <c r="L22" s="20">
        <f t="shared" si="4"/>
        <v>84.58942632170978</v>
      </c>
      <c r="M22" s="22">
        <f t="shared" si="6"/>
        <v>-102.75</v>
      </c>
      <c r="N22" s="54"/>
      <c r="O22" s="51"/>
    </row>
    <row r="23" spans="1:15" ht="18.75" x14ac:dyDescent="0.3">
      <c r="A23" s="3" t="s">
        <v>17</v>
      </c>
      <c r="B23" s="25" t="s">
        <v>9</v>
      </c>
      <c r="C23" s="25"/>
      <c r="D23" s="28">
        <v>160</v>
      </c>
      <c r="E23" s="13">
        <v>165.5</v>
      </c>
      <c r="F23" s="28">
        <v>182.5</v>
      </c>
      <c r="G23" s="13">
        <v>160.5</v>
      </c>
      <c r="H23" s="29">
        <f t="shared" si="0"/>
        <v>114.0625</v>
      </c>
      <c r="I23" s="26">
        <f t="shared" si="1"/>
        <v>22.5</v>
      </c>
      <c r="J23" s="14">
        <f t="shared" si="2"/>
        <v>96.978851963746223</v>
      </c>
      <c r="K23" s="17">
        <f t="shared" si="3"/>
        <v>-5</v>
      </c>
      <c r="L23" s="20">
        <f t="shared" si="4"/>
        <v>87.945205479452056</v>
      </c>
      <c r="M23" s="22">
        <f t="shared" si="6"/>
        <v>-22</v>
      </c>
      <c r="N23" s="18"/>
      <c r="O23" s="2"/>
    </row>
    <row r="24" spans="1:15" ht="18.75" x14ac:dyDescent="0.3">
      <c r="A24" s="3" t="s">
        <v>18</v>
      </c>
      <c r="B24" s="25" t="s">
        <v>6</v>
      </c>
      <c r="C24" s="25" t="s">
        <v>53</v>
      </c>
      <c r="D24" s="28">
        <v>113</v>
      </c>
      <c r="E24" s="13">
        <v>95.66</v>
      </c>
      <c r="F24" s="28">
        <v>113</v>
      </c>
      <c r="G24" s="13">
        <v>95.66</v>
      </c>
      <c r="H24" s="11">
        <f t="shared" si="0"/>
        <v>100</v>
      </c>
      <c r="I24" s="6">
        <f t="shared" si="1"/>
        <v>0</v>
      </c>
      <c r="J24" s="14">
        <f t="shared" si="2"/>
        <v>100</v>
      </c>
      <c r="K24" s="17">
        <f t="shared" si="3"/>
        <v>0</v>
      </c>
      <c r="L24" s="20">
        <f t="shared" si="4"/>
        <v>84.654867256637161</v>
      </c>
      <c r="M24" s="22">
        <f t="shared" si="6"/>
        <v>-17.340000000000003</v>
      </c>
      <c r="N24" s="18"/>
      <c r="O24" s="2"/>
    </row>
    <row r="25" spans="1:15" ht="56.25" x14ac:dyDescent="0.3">
      <c r="A25" s="3" t="s">
        <v>19</v>
      </c>
      <c r="B25" s="25" t="s">
        <v>6</v>
      </c>
      <c r="C25" s="25" t="s">
        <v>54</v>
      </c>
      <c r="D25" s="28">
        <v>256.5</v>
      </c>
      <c r="E25" s="13">
        <v>251.85</v>
      </c>
      <c r="F25" s="28">
        <v>274.5</v>
      </c>
      <c r="G25" s="13">
        <v>251.85</v>
      </c>
      <c r="H25" s="29">
        <f t="shared" si="0"/>
        <v>107.01754385964912</v>
      </c>
      <c r="I25" s="26">
        <f t="shared" si="1"/>
        <v>18</v>
      </c>
      <c r="J25" s="14">
        <f t="shared" si="2"/>
        <v>100</v>
      </c>
      <c r="K25" s="17">
        <f t="shared" si="3"/>
        <v>0</v>
      </c>
      <c r="L25" s="20">
        <f t="shared" si="4"/>
        <v>91.748633879781423</v>
      </c>
      <c r="M25" s="22">
        <f t="shared" si="6"/>
        <v>-22.650000000000006</v>
      </c>
      <c r="N25" s="18"/>
      <c r="O25" s="2"/>
    </row>
    <row r="26" spans="1:15" ht="56.25" x14ac:dyDescent="0.3">
      <c r="A26" s="3" t="s">
        <v>40</v>
      </c>
      <c r="B26" s="25" t="s">
        <v>6</v>
      </c>
      <c r="C26" s="25" t="s">
        <v>55</v>
      </c>
      <c r="D26" s="28">
        <v>376</v>
      </c>
      <c r="E26" s="13">
        <v>274.375</v>
      </c>
      <c r="F26" s="28">
        <v>376</v>
      </c>
      <c r="G26" s="13">
        <v>275.75</v>
      </c>
      <c r="H26" s="11">
        <f t="shared" si="0"/>
        <v>100</v>
      </c>
      <c r="I26" s="6">
        <f t="shared" si="1"/>
        <v>0</v>
      </c>
      <c r="J26" s="14">
        <f t="shared" si="2"/>
        <v>100.50113895216401</v>
      </c>
      <c r="K26" s="17">
        <f t="shared" si="3"/>
        <v>1.375</v>
      </c>
      <c r="L26" s="20">
        <f t="shared" si="4"/>
        <v>73.337765957446805</v>
      </c>
      <c r="M26" s="22">
        <f t="shared" si="6"/>
        <v>-100.25</v>
      </c>
      <c r="N26" s="18"/>
      <c r="O26" s="2"/>
    </row>
    <row r="27" spans="1:15" ht="18.75" x14ac:dyDescent="0.3">
      <c r="A27" s="3" t="s">
        <v>20</v>
      </c>
      <c r="B27" s="25" t="s">
        <v>6</v>
      </c>
      <c r="C27" s="25" t="s">
        <v>56</v>
      </c>
      <c r="D27" s="28">
        <v>1085</v>
      </c>
      <c r="E27" s="13">
        <v>544.25</v>
      </c>
      <c r="F27" s="28">
        <v>1085</v>
      </c>
      <c r="G27" s="13">
        <v>544.25</v>
      </c>
      <c r="H27" s="11">
        <f t="shared" si="0"/>
        <v>100</v>
      </c>
      <c r="I27" s="6">
        <f t="shared" si="1"/>
        <v>0</v>
      </c>
      <c r="J27" s="14">
        <f t="shared" si="2"/>
        <v>100</v>
      </c>
      <c r="K27" s="17">
        <f t="shared" si="3"/>
        <v>0</v>
      </c>
      <c r="L27" s="20">
        <f t="shared" si="4"/>
        <v>50.161290322580641</v>
      </c>
      <c r="M27" s="22">
        <f t="shared" si="6"/>
        <v>-540.75</v>
      </c>
      <c r="N27" s="18"/>
      <c r="O27" s="2"/>
    </row>
    <row r="28" spans="1:15" ht="18.75" x14ac:dyDescent="0.3">
      <c r="A28" s="3" t="s">
        <v>21</v>
      </c>
      <c r="B28" s="25" t="s">
        <v>6</v>
      </c>
      <c r="C28" s="25"/>
      <c r="D28" s="28">
        <v>39.5</v>
      </c>
      <c r="E28" s="13">
        <v>45.344999999999999</v>
      </c>
      <c r="F28" s="28">
        <v>46</v>
      </c>
      <c r="G28" s="13">
        <v>45.344999999999999</v>
      </c>
      <c r="H28" s="29">
        <f t="shared" si="0"/>
        <v>116.45569620253164</v>
      </c>
      <c r="I28" s="26">
        <f t="shared" si="1"/>
        <v>6.5</v>
      </c>
      <c r="J28" s="14">
        <f t="shared" si="2"/>
        <v>100</v>
      </c>
      <c r="K28" s="17">
        <f t="shared" si="3"/>
        <v>0</v>
      </c>
      <c r="L28" s="20">
        <f t="shared" si="4"/>
        <v>98.576086956521735</v>
      </c>
      <c r="M28" s="22">
        <f>G29-F29</f>
        <v>-854.98</v>
      </c>
      <c r="N28" s="18"/>
      <c r="O28" s="2"/>
    </row>
    <row r="29" spans="1:15" ht="18.75" x14ac:dyDescent="0.3">
      <c r="A29" s="3" t="s">
        <v>22</v>
      </c>
      <c r="B29" s="25" t="s">
        <v>6</v>
      </c>
      <c r="C29" s="25" t="s">
        <v>57</v>
      </c>
      <c r="D29" s="28">
        <v>3019.23</v>
      </c>
      <c r="E29" s="13">
        <v>2164.25</v>
      </c>
      <c r="F29" s="28">
        <v>3019.23</v>
      </c>
      <c r="G29" s="13">
        <v>2164.25</v>
      </c>
      <c r="H29" s="11">
        <f t="shared" si="0"/>
        <v>100</v>
      </c>
      <c r="I29" s="6">
        <f t="shared" si="1"/>
        <v>0</v>
      </c>
      <c r="J29" s="14">
        <f t="shared" si="2"/>
        <v>100</v>
      </c>
      <c r="K29" s="17">
        <f t="shared" si="3"/>
        <v>0</v>
      </c>
      <c r="L29" s="20">
        <f t="shared" si="4"/>
        <v>71.682183868072329</v>
      </c>
      <c r="M29" s="22">
        <f>G29-F29</f>
        <v>-854.98</v>
      </c>
      <c r="N29" s="18"/>
      <c r="O29" s="2"/>
    </row>
    <row r="30" spans="1:15" ht="18.75" x14ac:dyDescent="0.3">
      <c r="A30" s="3" t="s">
        <v>23</v>
      </c>
      <c r="B30" s="25" t="s">
        <v>6</v>
      </c>
      <c r="C30" s="25" t="s">
        <v>58</v>
      </c>
      <c r="D30" s="28">
        <v>61</v>
      </c>
      <c r="E30" s="13">
        <v>56.524999999999999</v>
      </c>
      <c r="F30" s="28">
        <v>61</v>
      </c>
      <c r="G30" s="13">
        <v>56.524999999999999</v>
      </c>
      <c r="H30" s="11">
        <f t="shared" si="0"/>
        <v>100</v>
      </c>
      <c r="I30" s="6">
        <f t="shared" si="1"/>
        <v>0</v>
      </c>
      <c r="J30" s="14">
        <f t="shared" si="2"/>
        <v>100</v>
      </c>
      <c r="K30" s="17">
        <f t="shared" si="3"/>
        <v>0</v>
      </c>
      <c r="L30" s="20">
        <f t="shared" si="4"/>
        <v>92.663934426229517</v>
      </c>
      <c r="M30" s="22">
        <f>G31-F31</f>
        <v>-10.533333333333331</v>
      </c>
      <c r="N30" s="18"/>
      <c r="O30" s="2"/>
    </row>
    <row r="31" spans="1:15" ht="37.5" x14ac:dyDescent="0.3">
      <c r="A31" s="3" t="s">
        <v>24</v>
      </c>
      <c r="B31" s="25" t="s">
        <v>6</v>
      </c>
      <c r="C31" s="25"/>
      <c r="D31" s="28">
        <v>91</v>
      </c>
      <c r="E31" s="13">
        <v>80.466666666666669</v>
      </c>
      <c r="F31" s="28">
        <v>91</v>
      </c>
      <c r="G31" s="13">
        <v>80.466666666666669</v>
      </c>
      <c r="H31" s="11">
        <f t="shared" si="0"/>
        <v>100</v>
      </c>
      <c r="I31" s="6">
        <f t="shared" si="1"/>
        <v>0</v>
      </c>
      <c r="J31" s="14">
        <f t="shared" si="2"/>
        <v>100</v>
      </c>
      <c r="K31" s="17">
        <f t="shared" si="3"/>
        <v>0</v>
      </c>
      <c r="L31" s="20">
        <f t="shared" si="4"/>
        <v>88.424908424908423</v>
      </c>
      <c r="M31" s="22">
        <f t="shared" ref="M31:M46" si="7">G31-F31</f>
        <v>-10.533333333333331</v>
      </c>
      <c r="N31" s="54">
        <f>SUM(L31:L32)/2</f>
        <v>88.563228243415438</v>
      </c>
      <c r="O31" s="51">
        <f>SUM(M31:M32)/2</f>
        <v>-9.9741666666666688</v>
      </c>
    </row>
    <row r="32" spans="1:15" ht="37.5" x14ac:dyDescent="0.3">
      <c r="A32" s="3" t="s">
        <v>0</v>
      </c>
      <c r="B32" s="25" t="s">
        <v>6</v>
      </c>
      <c r="C32" s="25"/>
      <c r="D32" s="28">
        <v>83.33</v>
      </c>
      <c r="E32" s="13">
        <v>73.914999999999992</v>
      </c>
      <c r="F32" s="28">
        <v>83.33</v>
      </c>
      <c r="G32" s="13">
        <v>73.914999999999992</v>
      </c>
      <c r="H32" s="11">
        <f t="shared" si="0"/>
        <v>100</v>
      </c>
      <c r="I32" s="6">
        <f t="shared" si="1"/>
        <v>0</v>
      </c>
      <c r="J32" s="14">
        <f t="shared" si="2"/>
        <v>100</v>
      </c>
      <c r="K32" s="17">
        <f t="shared" si="3"/>
        <v>0</v>
      </c>
      <c r="L32" s="22">
        <f t="shared" si="4"/>
        <v>88.701548061922466</v>
      </c>
      <c r="M32" s="22">
        <f t="shared" si="7"/>
        <v>-9.4150000000000063</v>
      </c>
      <c r="N32" s="54"/>
      <c r="O32" s="51"/>
    </row>
    <row r="33" spans="1:15" ht="18.75" x14ac:dyDescent="0.3">
      <c r="A33" s="3" t="s">
        <v>25</v>
      </c>
      <c r="B33" s="25" t="s">
        <v>6</v>
      </c>
      <c r="C33" s="25" t="s">
        <v>53</v>
      </c>
      <c r="D33" s="28">
        <v>123.5</v>
      </c>
      <c r="E33" s="13">
        <v>99.775000000000006</v>
      </c>
      <c r="F33" s="28">
        <v>123.5</v>
      </c>
      <c r="G33" s="13">
        <v>99.775000000000006</v>
      </c>
      <c r="H33" s="11">
        <f t="shared" si="0"/>
        <v>100</v>
      </c>
      <c r="I33" s="6">
        <f t="shared" si="1"/>
        <v>0</v>
      </c>
      <c r="J33" s="14">
        <f t="shared" si="2"/>
        <v>100</v>
      </c>
      <c r="K33" s="17">
        <f t="shared" si="3"/>
        <v>0</v>
      </c>
      <c r="L33" s="20">
        <f t="shared" si="4"/>
        <v>80.789473684210535</v>
      </c>
      <c r="M33" s="22">
        <f t="shared" si="7"/>
        <v>-23.724999999999994</v>
      </c>
      <c r="N33" s="54">
        <f>SUM(L33:L38)/6</f>
        <v>85.978212166957846</v>
      </c>
      <c r="O33" s="51">
        <f>SUM(M33:M38)/6</f>
        <v>-16.568749999999998</v>
      </c>
    </row>
    <row r="34" spans="1:15" ht="18.75" x14ac:dyDescent="0.3">
      <c r="A34" s="3" t="s">
        <v>63</v>
      </c>
      <c r="B34" s="25" t="s">
        <v>6</v>
      </c>
      <c r="C34" s="25"/>
      <c r="D34" s="28">
        <v>72.5</v>
      </c>
      <c r="E34" s="13">
        <v>62.3125</v>
      </c>
      <c r="F34" s="28">
        <v>72.5</v>
      </c>
      <c r="G34" s="13">
        <v>62.3125</v>
      </c>
      <c r="H34" s="11">
        <f t="shared" si="0"/>
        <v>100</v>
      </c>
      <c r="I34" s="6">
        <f t="shared" si="1"/>
        <v>0</v>
      </c>
      <c r="J34" s="14">
        <f t="shared" si="2"/>
        <v>100</v>
      </c>
      <c r="K34" s="17">
        <f t="shared" si="3"/>
        <v>0</v>
      </c>
      <c r="L34" s="20">
        <f t="shared" si="4"/>
        <v>85.948275862068968</v>
      </c>
      <c r="M34" s="22">
        <f t="shared" si="7"/>
        <v>-10.1875</v>
      </c>
      <c r="N34" s="54"/>
      <c r="O34" s="51"/>
    </row>
    <row r="35" spans="1:15" ht="18.75" x14ac:dyDescent="0.3">
      <c r="A35" s="3" t="s">
        <v>26</v>
      </c>
      <c r="B35" s="25" t="s">
        <v>6</v>
      </c>
      <c r="C35" s="25" t="s">
        <v>59</v>
      </c>
      <c r="D35" s="28">
        <v>73.5</v>
      </c>
      <c r="E35" s="13">
        <v>63.900000000000006</v>
      </c>
      <c r="F35" s="28">
        <v>73.5</v>
      </c>
      <c r="G35" s="13">
        <v>63.900000000000006</v>
      </c>
      <c r="H35" s="11">
        <f t="shared" si="0"/>
        <v>100</v>
      </c>
      <c r="I35" s="6">
        <f t="shared" si="1"/>
        <v>0</v>
      </c>
      <c r="J35" s="14">
        <f t="shared" si="2"/>
        <v>100</v>
      </c>
      <c r="K35" s="17">
        <f t="shared" si="3"/>
        <v>0</v>
      </c>
      <c r="L35" s="20">
        <f t="shared" si="4"/>
        <v>86.938775510204096</v>
      </c>
      <c r="M35" s="22">
        <f t="shared" si="7"/>
        <v>-9.5999999999999943</v>
      </c>
      <c r="N35" s="54"/>
      <c r="O35" s="51"/>
    </row>
    <row r="36" spans="1:15" ht="18.75" x14ac:dyDescent="0.3">
      <c r="A36" s="3" t="s">
        <v>42</v>
      </c>
      <c r="B36" s="25" t="s">
        <v>6</v>
      </c>
      <c r="C36" s="25" t="s">
        <v>53</v>
      </c>
      <c r="D36" s="28">
        <v>74.5</v>
      </c>
      <c r="E36" s="13">
        <v>69.325000000000003</v>
      </c>
      <c r="F36" s="28">
        <v>74.5</v>
      </c>
      <c r="G36" s="13">
        <v>69.325000000000003</v>
      </c>
      <c r="H36" s="11">
        <f t="shared" si="0"/>
        <v>100</v>
      </c>
      <c r="I36" s="6">
        <f t="shared" si="1"/>
        <v>0</v>
      </c>
      <c r="J36" s="14">
        <f t="shared" si="2"/>
        <v>100</v>
      </c>
      <c r="K36" s="17">
        <f t="shared" si="3"/>
        <v>0</v>
      </c>
      <c r="L36" s="20">
        <f t="shared" si="4"/>
        <v>93.053691275167793</v>
      </c>
      <c r="M36" s="22">
        <f t="shared" si="7"/>
        <v>-5.1749999999999972</v>
      </c>
      <c r="N36" s="54"/>
      <c r="O36" s="51"/>
    </row>
    <row r="37" spans="1:15" ht="18.75" x14ac:dyDescent="0.3">
      <c r="A37" s="3" t="s">
        <v>43</v>
      </c>
      <c r="B37" s="25" t="s">
        <v>6</v>
      </c>
      <c r="C37" s="25" t="s">
        <v>45</v>
      </c>
      <c r="D37" s="28">
        <v>145.25</v>
      </c>
      <c r="E37" s="13">
        <v>81.924999999999997</v>
      </c>
      <c r="F37" s="28">
        <v>142.9</v>
      </c>
      <c r="G37" s="13">
        <v>81.924999999999997</v>
      </c>
      <c r="H37" s="11">
        <f t="shared" si="0"/>
        <v>98.382099827882968</v>
      </c>
      <c r="I37" s="6">
        <f t="shared" si="1"/>
        <v>-2.3499999999999943</v>
      </c>
      <c r="J37" s="14">
        <f t="shared" si="2"/>
        <v>100</v>
      </c>
      <c r="K37" s="17">
        <f t="shared" si="3"/>
        <v>0</v>
      </c>
      <c r="L37" s="20">
        <f t="shared" si="4"/>
        <v>57.330300909727072</v>
      </c>
      <c r="M37" s="22">
        <f t="shared" si="7"/>
        <v>-60.975000000000009</v>
      </c>
      <c r="N37" s="54"/>
      <c r="O37" s="51"/>
    </row>
    <row r="38" spans="1:15" ht="18.75" x14ac:dyDescent="0.3">
      <c r="A38" s="3" t="s">
        <v>44</v>
      </c>
      <c r="B38" s="25" t="s">
        <v>6</v>
      </c>
      <c r="C38" s="25" t="s">
        <v>41</v>
      </c>
      <c r="D38" s="28">
        <v>82.4</v>
      </c>
      <c r="E38" s="13">
        <v>97.05</v>
      </c>
      <c r="F38" s="28">
        <v>86.8</v>
      </c>
      <c r="G38" s="13">
        <v>97.05</v>
      </c>
      <c r="H38" s="29">
        <f t="shared" si="0"/>
        <v>105.33980582524272</v>
      </c>
      <c r="I38" s="26">
        <f t="shared" si="1"/>
        <v>4.3999999999999915</v>
      </c>
      <c r="J38" s="14">
        <f t="shared" si="2"/>
        <v>100</v>
      </c>
      <c r="K38" s="17">
        <f t="shared" si="3"/>
        <v>0</v>
      </c>
      <c r="L38" s="20">
        <f t="shared" si="4"/>
        <v>111.80875576036865</v>
      </c>
      <c r="M38" s="22">
        <f t="shared" si="7"/>
        <v>10.25</v>
      </c>
      <c r="N38" s="54"/>
      <c r="O38" s="51"/>
    </row>
    <row r="39" spans="1:15" ht="18.75" x14ac:dyDescent="0.3">
      <c r="A39" s="3" t="s">
        <v>27</v>
      </c>
      <c r="B39" s="25" t="s">
        <v>6</v>
      </c>
      <c r="C39" s="25"/>
      <c r="D39" s="28">
        <v>88</v>
      </c>
      <c r="E39" s="13">
        <v>71.75</v>
      </c>
      <c r="F39" s="28">
        <v>95.5</v>
      </c>
      <c r="G39" s="13">
        <v>69</v>
      </c>
      <c r="H39" s="29">
        <f t="shared" si="0"/>
        <v>108.52272727272727</v>
      </c>
      <c r="I39" s="26">
        <f t="shared" si="1"/>
        <v>7.5</v>
      </c>
      <c r="J39" s="14">
        <f t="shared" si="2"/>
        <v>96.167247386759584</v>
      </c>
      <c r="K39" s="17">
        <f t="shared" si="3"/>
        <v>-2.75</v>
      </c>
      <c r="L39" s="20">
        <f t="shared" si="4"/>
        <v>72.251308900523554</v>
      </c>
      <c r="M39" s="22">
        <f t="shared" si="7"/>
        <v>-26.5</v>
      </c>
      <c r="N39" s="54">
        <f>SUM(L39:L45)/6</f>
        <v>91.521867580042226</v>
      </c>
      <c r="O39" s="51">
        <f>SUM(M39:M45)/6</f>
        <v>-41.559027777777779</v>
      </c>
    </row>
    <row r="40" spans="1:15" ht="18.75" x14ac:dyDescent="0.3">
      <c r="A40" s="3" t="s">
        <v>28</v>
      </c>
      <c r="B40" s="25" t="s">
        <v>6</v>
      </c>
      <c r="C40" s="25"/>
      <c r="D40" s="28">
        <v>63.5</v>
      </c>
      <c r="E40" s="13">
        <v>57</v>
      </c>
      <c r="F40" s="28">
        <v>67</v>
      </c>
      <c r="G40" s="13">
        <v>53</v>
      </c>
      <c r="H40" s="29">
        <f t="shared" si="0"/>
        <v>105.51181102362204</v>
      </c>
      <c r="I40" s="26">
        <f t="shared" si="1"/>
        <v>3.5</v>
      </c>
      <c r="J40" s="14">
        <f t="shared" si="2"/>
        <v>92.982456140350877</v>
      </c>
      <c r="K40" s="17">
        <f t="shared" si="3"/>
        <v>-4</v>
      </c>
      <c r="L40" s="20">
        <f t="shared" si="4"/>
        <v>79.104477611940297</v>
      </c>
      <c r="M40" s="22">
        <f t="shared" si="7"/>
        <v>-14</v>
      </c>
      <c r="N40" s="54"/>
      <c r="O40" s="51"/>
    </row>
    <row r="41" spans="1:15" ht="18.75" x14ac:dyDescent="0.3">
      <c r="A41" s="3" t="s">
        <v>29</v>
      </c>
      <c r="B41" s="25" t="s">
        <v>6</v>
      </c>
      <c r="C41" s="25"/>
      <c r="D41" s="28">
        <v>104</v>
      </c>
      <c r="E41" s="13">
        <v>83.9375</v>
      </c>
      <c r="F41" s="28">
        <v>104</v>
      </c>
      <c r="G41" s="13">
        <v>79</v>
      </c>
      <c r="H41" s="11">
        <f t="shared" si="0"/>
        <v>100</v>
      </c>
      <c r="I41" s="6">
        <f t="shared" si="1"/>
        <v>0</v>
      </c>
      <c r="J41" s="14">
        <f t="shared" si="2"/>
        <v>94.117647058823522</v>
      </c>
      <c r="K41" s="17">
        <f t="shared" si="3"/>
        <v>-4.9375</v>
      </c>
      <c r="L41" s="20">
        <f t="shared" si="4"/>
        <v>75.961538461538453</v>
      </c>
      <c r="M41" s="22">
        <f t="shared" si="7"/>
        <v>-25</v>
      </c>
      <c r="N41" s="54"/>
      <c r="O41" s="51"/>
    </row>
    <row r="42" spans="1:15" ht="18.75" x14ac:dyDescent="0.3">
      <c r="A42" s="3" t="s">
        <v>30</v>
      </c>
      <c r="B42" s="25" t="s">
        <v>6</v>
      </c>
      <c r="C42" s="25"/>
      <c r="D42" s="28">
        <v>118</v>
      </c>
      <c r="E42" s="13">
        <v>97.625</v>
      </c>
      <c r="F42" s="28">
        <v>117</v>
      </c>
      <c r="G42" s="13">
        <v>94</v>
      </c>
      <c r="H42" s="11">
        <f t="shared" si="0"/>
        <v>99.152542372881356</v>
      </c>
      <c r="I42" s="6">
        <f t="shared" si="1"/>
        <v>-1</v>
      </c>
      <c r="J42" s="14">
        <f t="shared" si="2"/>
        <v>96.286811779769522</v>
      </c>
      <c r="K42" s="17">
        <f t="shared" si="3"/>
        <v>-3.625</v>
      </c>
      <c r="L42" s="20">
        <f t="shared" si="4"/>
        <v>80.341880341880341</v>
      </c>
      <c r="M42" s="22">
        <f t="shared" si="7"/>
        <v>-23</v>
      </c>
      <c r="N42" s="54"/>
      <c r="O42" s="51"/>
    </row>
    <row r="43" spans="1:15" ht="18.75" x14ac:dyDescent="0.3">
      <c r="A43" s="3" t="s">
        <v>64</v>
      </c>
      <c r="B43" s="25" t="s">
        <v>6</v>
      </c>
      <c r="C43" s="25"/>
      <c r="D43" s="28">
        <v>88.5</v>
      </c>
      <c r="E43" s="13">
        <v>83.5</v>
      </c>
      <c r="F43" s="28">
        <v>92</v>
      </c>
      <c r="G43" s="13">
        <v>82.0625</v>
      </c>
      <c r="H43" s="29">
        <f t="shared" si="0"/>
        <v>103.954802259887</v>
      </c>
      <c r="I43" s="26">
        <f t="shared" si="1"/>
        <v>3.5</v>
      </c>
      <c r="J43" s="14">
        <f>G43/E43*100</f>
        <v>98.278443113772454</v>
      </c>
      <c r="K43" s="17">
        <f t="shared" si="3"/>
        <v>-1.4375</v>
      </c>
      <c r="L43" s="20">
        <f t="shared" si="4"/>
        <v>89.198369565217391</v>
      </c>
      <c r="M43" s="22">
        <f t="shared" si="7"/>
        <v>-9.9375</v>
      </c>
      <c r="N43" s="54"/>
      <c r="O43" s="51"/>
    </row>
    <row r="44" spans="1:15" ht="37.5" x14ac:dyDescent="0.3">
      <c r="A44" s="3" t="s">
        <v>31</v>
      </c>
      <c r="B44" s="25" t="s">
        <v>6</v>
      </c>
      <c r="C44" s="25" t="s">
        <v>52</v>
      </c>
      <c r="D44" s="28">
        <v>266</v>
      </c>
      <c r="E44" s="13">
        <v>170.875</v>
      </c>
      <c r="F44" s="28">
        <v>247</v>
      </c>
      <c r="G44" s="13">
        <v>171.83333333333334</v>
      </c>
      <c r="H44" s="11">
        <f t="shared" ref="H44" si="8">F44/D44*100</f>
        <v>92.857142857142861</v>
      </c>
      <c r="I44" s="6">
        <f t="shared" ref="I44" si="9">F44-D44</f>
        <v>-19</v>
      </c>
      <c r="J44" s="15">
        <f t="shared" si="2"/>
        <v>100.56083881980004</v>
      </c>
      <c r="K44" s="17">
        <f t="shared" si="3"/>
        <v>0.95833333333334281</v>
      </c>
      <c r="L44" s="20">
        <f t="shared" si="4"/>
        <v>69.568151147098519</v>
      </c>
      <c r="M44" s="22">
        <f t="shared" si="7"/>
        <v>-75.166666666666657</v>
      </c>
      <c r="N44" s="54"/>
      <c r="O44" s="51"/>
    </row>
    <row r="45" spans="1:15" ht="37.5" x14ac:dyDescent="0.3">
      <c r="A45" s="3" t="s">
        <v>46</v>
      </c>
      <c r="B45" s="25" t="s">
        <v>6</v>
      </c>
      <c r="C45" s="25" t="s">
        <v>52</v>
      </c>
      <c r="D45" s="28">
        <v>389</v>
      </c>
      <c r="E45" s="13">
        <v>373.75</v>
      </c>
      <c r="F45" s="28">
        <v>438</v>
      </c>
      <c r="G45" s="13">
        <v>362.25</v>
      </c>
      <c r="H45" s="29">
        <f t="shared" si="0"/>
        <v>112.59640102827764</v>
      </c>
      <c r="I45" s="26">
        <f t="shared" si="1"/>
        <v>49</v>
      </c>
      <c r="J45" s="14">
        <f t="shared" si="2"/>
        <v>96.92307692307692</v>
      </c>
      <c r="K45" s="17">
        <f t="shared" si="3"/>
        <v>-11.5</v>
      </c>
      <c r="L45" s="20">
        <f t="shared" si="4"/>
        <v>82.705479452054803</v>
      </c>
      <c r="M45" s="22">
        <f t="shared" si="7"/>
        <v>-75.75</v>
      </c>
      <c r="N45" s="54"/>
      <c r="O45" s="51"/>
    </row>
    <row r="46" spans="1:15" ht="18.75" x14ac:dyDescent="0.3">
      <c r="A46" s="3" t="s">
        <v>32</v>
      </c>
      <c r="B46" s="25" t="s">
        <v>6</v>
      </c>
      <c r="C46" s="25" t="s">
        <v>60</v>
      </c>
      <c r="D46" s="28">
        <v>247</v>
      </c>
      <c r="E46" s="13">
        <v>204.625</v>
      </c>
      <c r="F46" s="28">
        <v>270.5</v>
      </c>
      <c r="G46" s="13">
        <v>204.625</v>
      </c>
      <c r="H46" s="29">
        <f t="shared" si="0"/>
        <v>109.51417004048582</v>
      </c>
      <c r="I46" s="26">
        <f t="shared" si="1"/>
        <v>23.5</v>
      </c>
      <c r="J46" s="14">
        <f t="shared" si="2"/>
        <v>100</v>
      </c>
      <c r="K46" s="17">
        <f t="shared" si="3"/>
        <v>0</v>
      </c>
      <c r="L46" s="20">
        <f t="shared" si="4"/>
        <v>75.646950092421434</v>
      </c>
      <c r="M46" s="22">
        <f t="shared" si="7"/>
        <v>-65.875</v>
      </c>
      <c r="N46" s="18"/>
      <c r="O46" s="2"/>
    </row>
    <row r="47" spans="1:15" ht="45.75" customHeight="1" x14ac:dyDescent="0.3">
      <c r="A47" s="52" t="s">
        <v>61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19">
        <f>SUM(L6:L46)/39</f>
        <v>86.523680090523868</v>
      </c>
      <c r="M47" s="19">
        <f>SUM(M6:M46)/40</f>
        <v>-96.954874999999987</v>
      </c>
    </row>
    <row r="48" spans="1:15" ht="18.75" x14ac:dyDescent="0.3"/>
    <row r="49" spans="1:3" ht="18.75" x14ac:dyDescent="0.3">
      <c r="A49" s="53" t="s">
        <v>66</v>
      </c>
      <c r="B49" s="53"/>
      <c r="C49" s="53"/>
    </row>
    <row r="50" spans="1:3" ht="18.75" x14ac:dyDescent="0.3"/>
  </sheetData>
  <mergeCells count="25"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  <mergeCell ref="N16:N22"/>
    <mergeCell ref="O16:O22"/>
    <mergeCell ref="N7:N12"/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2024-11-06T04:41:10Z</dcterms:modified>
</cp:coreProperties>
</file>