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srv-stor-01.noglikiadmin\Documents\Exchange\ДЕПАРТАМЕНТ СОЦИАЛЬНОЙ ПОЛИТИКИ\отдел образования\программа образования\Разработка новой программы\Наша программа на 2026-31 годы\Паспорта к Программе\"/>
    </mc:Choice>
  </mc:AlternateContent>
  <xr:revisionPtr revIDLastSave="0" documentId="13_ncr:1_{E6BF35BE-2200-4D7E-8A3A-BD4B6CA6D403}" xr6:coauthVersionLast="47" xr6:coauthVersionMax="47" xr10:uidLastSave="{00000000-0000-0000-0000-000000000000}"/>
  <bookViews>
    <workbookView xWindow="-120" yWindow="-120" windowWidth="38640" windowHeight="21240" tabRatio="599" activeTab="3" xr2:uid="{00000000-000D-0000-FFFF-FFFF00000000}"/>
  </bookViews>
  <sheets>
    <sheet name="Раздел 1" sheetId="1" r:id="rId1"/>
    <sheet name="Раздел 2" sheetId="2" r:id="rId2"/>
    <sheet name="Раздел 3" sheetId="5" r:id="rId3"/>
    <sheet name="Раздел 4" sheetId="4" r:id="rId4"/>
  </sheets>
  <definedNames>
    <definedName name="_xlnm.Print_Area" localSheetId="3">'Раздел 4'!$A$1:$I$231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4" l="1"/>
  <c r="C70" i="4"/>
  <c r="I70" i="4" s="1"/>
  <c r="D55" i="4"/>
  <c r="C55" i="4"/>
  <c r="I68" i="4"/>
  <c r="I69" i="4"/>
  <c r="I71" i="4"/>
  <c r="I63" i="4"/>
  <c r="I64" i="4"/>
  <c r="I65" i="4"/>
  <c r="I66" i="4"/>
  <c r="C65" i="4"/>
  <c r="D15" i="4"/>
  <c r="D14" i="4"/>
  <c r="C15" i="4"/>
  <c r="I15" i="4" s="1"/>
  <c r="H45" i="4"/>
  <c r="G45" i="4"/>
  <c r="G42" i="4" s="1"/>
  <c r="F45" i="4"/>
  <c r="F42" i="4" s="1"/>
  <c r="E45" i="4"/>
  <c r="D45" i="4"/>
  <c r="C45" i="4"/>
  <c r="C128" i="4"/>
  <c r="I78" i="4"/>
  <c r="I79" i="4"/>
  <c r="I80" i="4"/>
  <c r="I81" i="4"/>
  <c r="I83" i="4"/>
  <c r="I84" i="4"/>
  <c r="I85" i="4"/>
  <c r="I86" i="4"/>
  <c r="I88" i="4"/>
  <c r="I89" i="4"/>
  <c r="I90" i="4"/>
  <c r="I91" i="4"/>
  <c r="C14" i="4"/>
  <c r="I14" i="4" s="1"/>
  <c r="I123" i="4"/>
  <c r="I124" i="4"/>
  <c r="I125" i="4"/>
  <c r="I126" i="4"/>
  <c r="I23" i="4"/>
  <c r="I24" i="4"/>
  <c r="I25" i="4"/>
  <c r="I26" i="4"/>
  <c r="N11" i="4"/>
  <c r="M11" i="4"/>
  <c r="M7" i="4" s="1"/>
  <c r="N7" i="4"/>
  <c r="D20" i="4"/>
  <c r="C37" i="4"/>
  <c r="I13" i="4"/>
  <c r="I16" i="4"/>
  <c r="I43" i="4"/>
  <c r="I44" i="4"/>
  <c r="I46" i="4"/>
  <c r="D42" i="4"/>
  <c r="E42" i="4"/>
  <c r="H42" i="4"/>
  <c r="C42" i="4"/>
  <c r="I38" i="4"/>
  <c r="I39" i="4"/>
  <c r="I41" i="4"/>
  <c r="D37" i="4"/>
  <c r="I28" i="4"/>
  <c r="I29" i="4"/>
  <c r="I30" i="4"/>
  <c r="I31" i="4"/>
  <c r="D27" i="4"/>
  <c r="E27" i="4"/>
  <c r="F27" i="4"/>
  <c r="G27" i="4"/>
  <c r="H27" i="4"/>
  <c r="C27" i="4"/>
  <c r="D18" i="4"/>
  <c r="E18" i="4"/>
  <c r="F18" i="4"/>
  <c r="G18" i="4"/>
  <c r="H18" i="4"/>
  <c r="D19" i="4"/>
  <c r="E19" i="4"/>
  <c r="F19" i="4"/>
  <c r="G19" i="4"/>
  <c r="H19" i="4"/>
  <c r="D21" i="4"/>
  <c r="E21" i="4"/>
  <c r="F21" i="4"/>
  <c r="G21" i="4"/>
  <c r="H21" i="4"/>
  <c r="C19" i="4"/>
  <c r="C21" i="4"/>
  <c r="C18" i="4"/>
  <c r="D48" i="4"/>
  <c r="E48" i="4"/>
  <c r="F48" i="4"/>
  <c r="G48" i="4"/>
  <c r="H48" i="4"/>
  <c r="D49" i="4"/>
  <c r="D50" i="4"/>
  <c r="D51" i="4"/>
  <c r="E51" i="4"/>
  <c r="F51" i="4"/>
  <c r="G51" i="4"/>
  <c r="H51" i="4"/>
  <c r="C49" i="4"/>
  <c r="D122" i="4"/>
  <c r="E122" i="4"/>
  <c r="F122" i="4"/>
  <c r="G122" i="4"/>
  <c r="H122" i="4"/>
  <c r="C122" i="4"/>
  <c r="I203" i="4"/>
  <c r="I204" i="4"/>
  <c r="I205" i="4"/>
  <c r="I206" i="4"/>
  <c r="I168" i="4"/>
  <c r="I169" i="4"/>
  <c r="I170" i="4"/>
  <c r="I171" i="4"/>
  <c r="I173" i="4"/>
  <c r="I174" i="4"/>
  <c r="I175" i="4"/>
  <c r="I176" i="4"/>
  <c r="I178" i="4"/>
  <c r="I179" i="4"/>
  <c r="I180" i="4"/>
  <c r="I181" i="4"/>
  <c r="I190" i="4"/>
  <c r="I213" i="4"/>
  <c r="I214" i="4"/>
  <c r="I215" i="4"/>
  <c r="I216" i="4"/>
  <c r="I223" i="4"/>
  <c r="I224" i="4"/>
  <c r="I226" i="4"/>
  <c r="I188" i="4"/>
  <c r="I189" i="4"/>
  <c r="I191" i="4"/>
  <c r="I193" i="4"/>
  <c r="I194" i="4"/>
  <c r="I195" i="4"/>
  <c r="I196" i="4"/>
  <c r="I218" i="4"/>
  <c r="I219" i="4"/>
  <c r="I220" i="4"/>
  <c r="I221" i="4"/>
  <c r="E163" i="4"/>
  <c r="F163" i="4"/>
  <c r="G163" i="4"/>
  <c r="H163" i="4"/>
  <c r="E164" i="4"/>
  <c r="F164" i="4"/>
  <c r="G164" i="4"/>
  <c r="H164" i="4"/>
  <c r="E166" i="4"/>
  <c r="F166" i="4"/>
  <c r="G166" i="4"/>
  <c r="H166" i="4"/>
  <c r="C164" i="4"/>
  <c r="C166" i="4"/>
  <c r="C163" i="4"/>
  <c r="H212" i="4"/>
  <c r="G212" i="4"/>
  <c r="F212" i="4"/>
  <c r="E212" i="4"/>
  <c r="D212" i="4"/>
  <c r="C212" i="4"/>
  <c r="I211" i="4"/>
  <c r="E207" i="4"/>
  <c r="C207" i="4"/>
  <c r="I209" i="4"/>
  <c r="I208" i="4"/>
  <c r="H207" i="4"/>
  <c r="G207" i="4"/>
  <c r="F207" i="4"/>
  <c r="D207" i="4"/>
  <c r="H202" i="4"/>
  <c r="G202" i="4"/>
  <c r="F202" i="4"/>
  <c r="E202" i="4"/>
  <c r="D202" i="4"/>
  <c r="C202" i="4"/>
  <c r="I201" i="4"/>
  <c r="E197" i="4"/>
  <c r="C197" i="4"/>
  <c r="I199" i="4"/>
  <c r="I198" i="4"/>
  <c r="H197" i="4"/>
  <c r="G197" i="4"/>
  <c r="F197" i="4"/>
  <c r="D197" i="4"/>
  <c r="I183" i="4"/>
  <c r="I184" i="4"/>
  <c r="I186" i="4"/>
  <c r="E165" i="4"/>
  <c r="C50" i="4" l="1"/>
  <c r="I45" i="4"/>
  <c r="I27" i="4"/>
  <c r="I42" i="4"/>
  <c r="C20" i="4"/>
  <c r="E20" i="4"/>
  <c r="F37" i="4"/>
  <c r="E37" i="4"/>
  <c r="I21" i="4"/>
  <c r="F20" i="4"/>
  <c r="G165" i="4"/>
  <c r="H165" i="4"/>
  <c r="C165" i="4"/>
  <c r="I19" i="4"/>
  <c r="F165" i="4"/>
  <c r="I18" i="4"/>
  <c r="I122" i="4"/>
  <c r="I212" i="4"/>
  <c r="I207" i="4"/>
  <c r="I210" i="4"/>
  <c r="I200" i="4"/>
  <c r="I197" i="4"/>
  <c r="I202" i="4"/>
  <c r="I185" i="4"/>
  <c r="D157" i="4"/>
  <c r="C157" i="4"/>
  <c r="I159" i="4"/>
  <c r="I161" i="4"/>
  <c r="I158" i="4"/>
  <c r="E160" i="4"/>
  <c r="E157" i="4" s="1"/>
  <c r="D128" i="4"/>
  <c r="E128" i="4"/>
  <c r="F128" i="4"/>
  <c r="G128" i="4"/>
  <c r="H128" i="4"/>
  <c r="D129" i="4"/>
  <c r="E129" i="4"/>
  <c r="F129" i="4"/>
  <c r="G129" i="4"/>
  <c r="H129" i="4"/>
  <c r="D131" i="4"/>
  <c r="E131" i="4"/>
  <c r="F131" i="4"/>
  <c r="G131" i="4"/>
  <c r="H131" i="4"/>
  <c r="C129" i="4"/>
  <c r="C131" i="4"/>
  <c r="E152" i="4"/>
  <c r="F152" i="4"/>
  <c r="G152" i="4"/>
  <c r="H152" i="4"/>
  <c r="I156" i="4"/>
  <c r="I153" i="4"/>
  <c r="I154" i="4"/>
  <c r="D130" i="4"/>
  <c r="C152" i="4"/>
  <c r="I148" i="4"/>
  <c r="I149" i="4"/>
  <c r="I150" i="4"/>
  <c r="I151" i="4"/>
  <c r="D147" i="4"/>
  <c r="E147" i="4"/>
  <c r="F147" i="4"/>
  <c r="G147" i="4"/>
  <c r="H147" i="4"/>
  <c r="C147" i="4"/>
  <c r="I143" i="4"/>
  <c r="I144" i="4"/>
  <c r="I145" i="4"/>
  <c r="I146" i="4"/>
  <c r="D142" i="4"/>
  <c r="E142" i="4"/>
  <c r="F142" i="4"/>
  <c r="G142" i="4"/>
  <c r="H142" i="4"/>
  <c r="C142" i="4"/>
  <c r="D137" i="4"/>
  <c r="C137" i="4"/>
  <c r="I138" i="4"/>
  <c r="I139" i="4"/>
  <c r="I141" i="4"/>
  <c r="E140" i="4"/>
  <c r="E137" i="4" s="1"/>
  <c r="D132" i="4"/>
  <c r="E132" i="4"/>
  <c r="F132" i="4"/>
  <c r="G132" i="4"/>
  <c r="H132" i="4"/>
  <c r="C132" i="4"/>
  <c r="I133" i="4"/>
  <c r="I134" i="4"/>
  <c r="I135" i="4"/>
  <c r="I136" i="4"/>
  <c r="D93" i="4"/>
  <c r="E93" i="4"/>
  <c r="F93" i="4"/>
  <c r="G93" i="4"/>
  <c r="H93" i="4"/>
  <c r="D94" i="4"/>
  <c r="E94" i="4"/>
  <c r="F94" i="4"/>
  <c r="G94" i="4"/>
  <c r="H94" i="4"/>
  <c r="D95" i="4"/>
  <c r="E95" i="4"/>
  <c r="F95" i="4"/>
  <c r="G95" i="4"/>
  <c r="H95" i="4"/>
  <c r="D96" i="4"/>
  <c r="E96" i="4"/>
  <c r="E11" i="4" s="1"/>
  <c r="F96" i="4"/>
  <c r="F11" i="4" s="1"/>
  <c r="G96" i="4"/>
  <c r="G11" i="4" s="1"/>
  <c r="H96" i="4"/>
  <c r="H11" i="4" s="1"/>
  <c r="C95" i="4"/>
  <c r="C96" i="4"/>
  <c r="C93" i="4"/>
  <c r="D117" i="4"/>
  <c r="E117" i="4"/>
  <c r="F117" i="4"/>
  <c r="G117" i="4"/>
  <c r="H117" i="4"/>
  <c r="I119" i="4"/>
  <c r="D97" i="4"/>
  <c r="E97" i="4"/>
  <c r="F97" i="4"/>
  <c r="G97" i="4"/>
  <c r="H97" i="4"/>
  <c r="C97" i="4"/>
  <c r="D112" i="4"/>
  <c r="E112" i="4"/>
  <c r="F112" i="4"/>
  <c r="G112" i="4"/>
  <c r="H112" i="4"/>
  <c r="C112" i="4"/>
  <c r="I108" i="4"/>
  <c r="I109" i="4"/>
  <c r="I110" i="4"/>
  <c r="I111" i="4"/>
  <c r="D107" i="4"/>
  <c r="E107" i="4"/>
  <c r="F107" i="4"/>
  <c r="G107" i="4"/>
  <c r="H107" i="4"/>
  <c r="C107" i="4"/>
  <c r="I103" i="4"/>
  <c r="I104" i="4"/>
  <c r="I105" i="4"/>
  <c r="I106" i="4"/>
  <c r="D102" i="4"/>
  <c r="E102" i="4"/>
  <c r="F102" i="4"/>
  <c r="G102" i="4"/>
  <c r="H102" i="4"/>
  <c r="C102" i="4"/>
  <c r="D57" i="4"/>
  <c r="E57" i="4"/>
  <c r="F57" i="4"/>
  <c r="G57" i="4"/>
  <c r="H57" i="4"/>
  <c r="I60" i="4"/>
  <c r="I114" i="4"/>
  <c r="I112" i="4" s="1"/>
  <c r="I99" i="4"/>
  <c r="E8" i="4" l="1"/>
  <c r="F8" i="4"/>
  <c r="G20" i="4"/>
  <c r="I40" i="4"/>
  <c r="G37" i="4"/>
  <c r="H8" i="4"/>
  <c r="G8" i="4"/>
  <c r="I225" i="4"/>
  <c r="E50" i="4"/>
  <c r="C94" i="4"/>
  <c r="F92" i="4"/>
  <c r="I132" i="4"/>
  <c r="D152" i="4"/>
  <c r="E92" i="4"/>
  <c r="D92" i="4"/>
  <c r="F160" i="4"/>
  <c r="G160" i="4" s="1"/>
  <c r="H160" i="4" s="1"/>
  <c r="H157" i="4" s="1"/>
  <c r="I129" i="4"/>
  <c r="I155" i="4"/>
  <c r="F140" i="4"/>
  <c r="F137" i="4" s="1"/>
  <c r="I142" i="4"/>
  <c r="C117" i="4"/>
  <c r="I117" i="4" s="1"/>
  <c r="C92" i="4"/>
  <c r="H92" i="4"/>
  <c r="I131" i="4"/>
  <c r="G92" i="4"/>
  <c r="C130" i="4"/>
  <c r="C127" i="4" s="1"/>
  <c r="E130" i="4"/>
  <c r="E127" i="4" s="1"/>
  <c r="D127" i="4"/>
  <c r="I128" i="4"/>
  <c r="I107" i="4"/>
  <c r="I102" i="4"/>
  <c r="I97" i="4"/>
  <c r="D231" i="4"/>
  <c r="D166" i="4" s="1"/>
  <c r="D11" i="4" s="1"/>
  <c r="P11" i="4" s="1"/>
  <c r="H37" i="4" l="1"/>
  <c r="H20" i="4"/>
  <c r="I20" i="4" s="1"/>
  <c r="C10" i="4"/>
  <c r="O10" i="4" s="1"/>
  <c r="I94" i="4"/>
  <c r="C9" i="4"/>
  <c r="O9" i="4" s="1"/>
  <c r="E10" i="4"/>
  <c r="F50" i="4"/>
  <c r="F157" i="4"/>
  <c r="G157" i="4"/>
  <c r="F130" i="4"/>
  <c r="F127" i="4" s="1"/>
  <c r="I160" i="4"/>
  <c r="I157" i="4" s="1"/>
  <c r="I92" i="4"/>
  <c r="G140" i="4"/>
  <c r="G137" i="4" s="1"/>
  <c r="D230" i="4"/>
  <c r="D165" i="4" s="1"/>
  <c r="D10" i="4" s="1"/>
  <c r="P10" i="4" s="1"/>
  <c r="I166" i="4"/>
  <c r="H227" i="4"/>
  <c r="G227" i="4"/>
  <c r="F227" i="4"/>
  <c r="E227" i="4"/>
  <c r="C227" i="4"/>
  <c r="F10" i="4" l="1"/>
  <c r="H50" i="4"/>
  <c r="G50" i="4"/>
  <c r="G10" i="4" s="1"/>
  <c r="H140" i="4"/>
  <c r="I140" i="4" s="1"/>
  <c r="G130" i="4"/>
  <c r="G127" i="4" s="1"/>
  <c r="D229" i="4"/>
  <c r="D164" i="4" s="1"/>
  <c r="D9" i="4" s="1"/>
  <c r="P9" i="4" s="1"/>
  <c r="I165" i="4"/>
  <c r="D87" i="4"/>
  <c r="C87" i="4"/>
  <c r="I87" i="4" s="1"/>
  <c r="I50" i="4" l="1"/>
  <c r="I55" i="4"/>
  <c r="H130" i="4"/>
  <c r="H127" i="4" s="1"/>
  <c r="I127" i="4" s="1"/>
  <c r="H137" i="4"/>
  <c r="D228" i="4"/>
  <c r="D163" i="4" s="1"/>
  <c r="D8" i="4" s="1"/>
  <c r="P8" i="4" s="1"/>
  <c r="I164" i="4"/>
  <c r="H82" i="4"/>
  <c r="G82" i="4"/>
  <c r="F82" i="4"/>
  <c r="E82" i="4"/>
  <c r="D82" i="4"/>
  <c r="C82" i="4"/>
  <c r="H77" i="4"/>
  <c r="G77" i="4"/>
  <c r="F77" i="4"/>
  <c r="E77" i="4"/>
  <c r="D77" i="4"/>
  <c r="C77" i="4"/>
  <c r="D7" i="4" l="1"/>
  <c r="P7" i="4" s="1"/>
  <c r="H10" i="4"/>
  <c r="I10" i="4" s="1"/>
  <c r="I130" i="4"/>
  <c r="D227" i="4"/>
  <c r="I227" i="4" s="1"/>
  <c r="I163" i="4"/>
  <c r="I77" i="4"/>
  <c r="I82" i="4"/>
  <c r="H222" i="4"/>
  <c r="G222" i="4"/>
  <c r="F222" i="4"/>
  <c r="E222" i="4"/>
  <c r="D222" i="4"/>
  <c r="C222" i="4"/>
  <c r="I222" i="4" l="1"/>
  <c r="C67" i="4" l="1"/>
  <c r="E62" i="4"/>
  <c r="F62" i="4"/>
  <c r="H217" i="4" l="1"/>
  <c r="G217" i="4"/>
  <c r="F217" i="4"/>
  <c r="E217" i="4"/>
  <c r="D217" i="4"/>
  <c r="C217" i="4"/>
  <c r="H192" i="4"/>
  <c r="G192" i="4"/>
  <c r="F192" i="4"/>
  <c r="E192" i="4"/>
  <c r="D192" i="4"/>
  <c r="C192" i="4"/>
  <c r="H187" i="4"/>
  <c r="G187" i="4"/>
  <c r="F187" i="4"/>
  <c r="E187" i="4"/>
  <c r="D187" i="4"/>
  <c r="C187" i="4"/>
  <c r="H182" i="4"/>
  <c r="G182" i="4"/>
  <c r="F182" i="4"/>
  <c r="E182" i="4"/>
  <c r="D182" i="4"/>
  <c r="C182" i="4"/>
  <c r="H177" i="4"/>
  <c r="G177" i="4"/>
  <c r="F177" i="4"/>
  <c r="E177" i="4"/>
  <c r="D177" i="4"/>
  <c r="C177" i="4"/>
  <c r="H172" i="4"/>
  <c r="G172" i="4"/>
  <c r="F172" i="4"/>
  <c r="E172" i="4"/>
  <c r="D172" i="4"/>
  <c r="C172" i="4"/>
  <c r="H167" i="4"/>
  <c r="G167" i="4"/>
  <c r="F167" i="4"/>
  <c r="E167" i="4"/>
  <c r="D167" i="4"/>
  <c r="C167" i="4"/>
  <c r="H162" i="4"/>
  <c r="G162" i="4"/>
  <c r="F162" i="4"/>
  <c r="E162" i="4"/>
  <c r="D162" i="4"/>
  <c r="C162" i="4"/>
  <c r="B54" i="4"/>
  <c r="C62" i="4"/>
  <c r="G62" i="4"/>
  <c r="H62" i="4"/>
  <c r="C57" i="4"/>
  <c r="B53" i="4"/>
  <c r="B55" i="4"/>
  <c r="B56" i="4"/>
  <c r="D47" i="4"/>
  <c r="I182" i="4" l="1"/>
  <c r="I177" i="4"/>
  <c r="I172" i="4"/>
  <c r="D52" i="4"/>
  <c r="I187" i="4"/>
  <c r="I192" i="4"/>
  <c r="I217" i="4"/>
  <c r="I167" i="4"/>
  <c r="I162" i="4"/>
  <c r="I152" i="4"/>
  <c r="I147" i="4"/>
  <c r="I137" i="4"/>
  <c r="I62" i="4"/>
  <c r="I57" i="4"/>
  <c r="I37" i="4" l="1"/>
  <c r="C32" i="4"/>
  <c r="H22" i="4"/>
  <c r="G22" i="4"/>
  <c r="F22" i="4"/>
  <c r="E22" i="4"/>
  <c r="D22" i="4"/>
  <c r="I22" i="4" l="1"/>
  <c r="I32" i="4"/>
  <c r="H17" i="4"/>
  <c r="G17" i="4"/>
  <c r="F17" i="4"/>
  <c r="E17" i="4"/>
  <c r="D17" i="4"/>
  <c r="C17" i="4"/>
  <c r="H72" i="4"/>
  <c r="G72" i="4"/>
  <c r="F72" i="4"/>
  <c r="E72" i="4"/>
  <c r="D72" i="4"/>
  <c r="H67" i="4"/>
  <c r="G67" i="4"/>
  <c r="F67" i="4"/>
  <c r="E67" i="4"/>
  <c r="D67" i="4"/>
  <c r="I17" i="4" l="1"/>
  <c r="I67" i="4"/>
  <c r="D12" i="4" l="1"/>
  <c r="E12" i="4"/>
  <c r="F12" i="4"/>
  <c r="G12" i="4"/>
  <c r="H12" i="4"/>
  <c r="C12" i="4"/>
  <c r="I12" i="4" l="1"/>
  <c r="C48" i="4"/>
  <c r="C8" i="4" s="1"/>
  <c r="O8" i="4" s="1"/>
  <c r="I53" i="4"/>
  <c r="C52" i="4"/>
  <c r="C51" i="4"/>
  <c r="I56" i="4"/>
  <c r="E52" i="4"/>
  <c r="E49" i="4"/>
  <c r="F52" i="4"/>
  <c r="F49" i="4"/>
  <c r="G52" i="4"/>
  <c r="G49" i="4"/>
  <c r="G9" i="4" s="1"/>
  <c r="G7" i="4" s="1"/>
  <c r="H52" i="4"/>
  <c r="H49" i="4"/>
  <c r="I54" i="4"/>
  <c r="I52" i="4" l="1"/>
  <c r="I51" i="4"/>
  <c r="C11" i="4"/>
  <c r="O11" i="4" s="1"/>
  <c r="C47" i="4"/>
  <c r="H47" i="4"/>
  <c r="H9" i="4"/>
  <c r="H7" i="4" s="1"/>
  <c r="E47" i="4"/>
  <c r="I49" i="4"/>
  <c r="E9" i="4"/>
  <c r="F47" i="4"/>
  <c r="F9" i="4"/>
  <c r="F7" i="4" s="1"/>
  <c r="I48" i="4"/>
  <c r="G47" i="4"/>
  <c r="I11" i="4" l="1"/>
  <c r="I8" i="4"/>
  <c r="C7" i="4"/>
  <c r="O7" i="4" s="1"/>
  <c r="I47" i="4"/>
  <c r="E7" i="4"/>
  <c r="I9" i="4"/>
  <c r="I7" i="4" l="1"/>
  <c r="I72" i="4"/>
</calcChain>
</file>

<file path=xl/sharedStrings.xml><?xml version="1.0" encoding="utf-8"?>
<sst xmlns="http://schemas.openxmlformats.org/spreadsheetml/2006/main" count="539" uniqueCount="284">
  <si>
    <t xml:space="preserve">ПАСПОРТ МУНИЦИПАЛЬНОЙ ПРОГРАММЫ </t>
  </si>
  <si>
    <t>Раздел 1. Основные положения</t>
  </si>
  <si>
    <t>Куратор муниципальной программы</t>
  </si>
  <si>
    <t>Ответственный исполнитель муниципальной программы</t>
  </si>
  <si>
    <t>Соисполнители</t>
  </si>
  <si>
    <t>Участники</t>
  </si>
  <si>
    <t>Период реализации</t>
  </si>
  <si>
    <t xml:space="preserve">Цели/ задачи муниципальной программы </t>
  </si>
  <si>
    <t>Направления (подпрограммы)</t>
  </si>
  <si>
    <t>Объемы финансового обеспечения за весь период реализации</t>
  </si>
  <si>
    <t>Связь с национальными целями развития Российской Федерации/Государственными программами Сахалинской области</t>
  </si>
  <si>
    <t>№ п/п</t>
  </si>
  <si>
    <t>Наименование показателя</t>
  </si>
  <si>
    <t>Единица измерения (по ОКЕИ)</t>
  </si>
  <si>
    <t>Базовое значение</t>
  </si>
  <si>
    <t>Значения показателей</t>
  </si>
  <si>
    <t>Документ</t>
  </si>
  <si>
    <t>Ответственный за достижение показателя</t>
  </si>
  <si>
    <t>Связь с показателями национальных целей</t>
  </si>
  <si>
    <t>план</t>
  </si>
  <si>
    <t>1.</t>
  </si>
  <si>
    <t>Объем финансового обеспечения по годам реализации, тыс. рублей</t>
  </si>
  <si>
    <t>Муниципальная программа (всего), в том числе:</t>
  </si>
  <si>
    <t>областной бюджет</t>
  </si>
  <si>
    <t>местный бюджет</t>
  </si>
  <si>
    <t xml:space="preserve">федеральный бюджет 
</t>
  </si>
  <si>
    <t>внебюджетные источники</t>
  </si>
  <si>
    <t>ВСЕГО</t>
  </si>
  <si>
    <t>Уровень показателя (1)</t>
  </si>
  <si>
    <t>2026 - 2031 годы</t>
  </si>
  <si>
    <t>Отдел образования департамент социальной политики администрации муниципального образования "Городской округ Ногликский"</t>
  </si>
  <si>
    <t xml:space="preserve">отдел культуры, спорта, молодежной и социальной политики, туризма и КМНС Департамента социальной политики муниципального образования «Городской округ Ногликский»; 
- комиссия по делам несовершеннолетних и защите их прав при администрации муниципального образования «Городской округ Ногликский»; 
- комитет по управлению муниципальным имуществом (КУМИ) муниципального образования «Городской округ Ногликский»;
- образовательные учреждения муниципального образования «Городской округ Ногликский».
</t>
  </si>
  <si>
    <t>Образовательные организации всех типов</t>
  </si>
  <si>
    <t>нет</t>
  </si>
  <si>
    <t>деньги</t>
  </si>
  <si>
    <t>Обеспеченность детей дошкольного возраста местами в дошкольных образовательных учреждениях (количество мест на 1000 детей).</t>
  </si>
  <si>
    <t>МП</t>
  </si>
  <si>
    <t>%</t>
  </si>
  <si>
    <t>Отдел образования Департамента социальной политики</t>
  </si>
  <si>
    <t>Обеспечение равного доступа к качественному дошкольному образованию и обновлению его содержания и технологий</t>
  </si>
  <si>
    <t>2.</t>
  </si>
  <si>
    <t>Уровень образования</t>
  </si>
  <si>
    <t>Охват отдыхом и оздоровлением  детей от общей численности детей школьного возраста в муниципальном образовании</t>
  </si>
  <si>
    <t xml:space="preserve">Отдел образования Департамета социальной политики </t>
  </si>
  <si>
    <t>Эффективность  системы выявления, поддержки и развития способностей и талантов у детей и молодежи</t>
  </si>
  <si>
    <t>МП, КПЭ</t>
  </si>
  <si>
    <t>МП,КПЭ</t>
  </si>
  <si>
    <t xml:space="preserve">МП, КПЭ </t>
  </si>
  <si>
    <t>Общий охват питанием учащихся, включая все виды обслуживания.</t>
  </si>
  <si>
    <t xml:space="preserve">Департамент социальной политики,  Отдел образования </t>
  </si>
  <si>
    <t>2.1.</t>
  </si>
  <si>
    <t>2.3.</t>
  </si>
  <si>
    <t>2.4.</t>
  </si>
  <si>
    <t>3.1.</t>
  </si>
  <si>
    <t>3.2.</t>
  </si>
  <si>
    <t>3.3.</t>
  </si>
  <si>
    <t>3.4.</t>
  </si>
  <si>
    <t>3.5.</t>
  </si>
  <si>
    <t>6.1.</t>
  </si>
  <si>
    <t>Доля муниципальных общеобразовательных организаций, здания которых  требуют капиталь -ного ремонта, в общей численности муниципальных общеобразовательных организаций.</t>
  </si>
  <si>
    <t>Образовательные организации      Отдел образования</t>
  </si>
  <si>
    <t>Доля детей в возрасте от 5 до 18 лет, охваченных дополнительным образованиемв и</t>
  </si>
  <si>
    <t>Вхождение РФ число десяти ведущих стран мира по качеству общего образования</t>
  </si>
  <si>
    <t>Государственная программа Сахалинской области "Развитие образования в Сазхалинской области"   утв. постановлением Правительства  от 23.10.2023   N 534</t>
  </si>
  <si>
    <t>Единый план по достиже нию нацио нальных целе й развития РФ  на период до 2024 года и на плановый пе риод до 2030 года, утв. рас поряжением Правитель ства РФ  от 01.10.2021 N 2765-р</t>
  </si>
  <si>
    <t xml:space="preserve">Удельный вес численности детей-сирот и детей, оставшихся без попечения родителей, переданных на семейные формы воспитания, из общего числа выявленных и поставленных на учет в отделе опеки и попечительства </t>
  </si>
  <si>
    <t xml:space="preserve">внебюджетные средства </t>
  </si>
  <si>
    <t>Отдел образования Образовательные  организации</t>
  </si>
  <si>
    <t xml:space="preserve">Доступность образовательных организаций  в которых созданы условия  безбарьерной образовательной среды для детей-инвалидов и обучающихся с органиченными возможностями здоровья </t>
  </si>
  <si>
    <t>Формирование эффективной системы выявления, поддержки и развития способностей и талантов у детей и молодежи, основанной на принципах справедливости, всеобщности, направленной на самоопределение и профессиональную ориентацию всех обучающихся</t>
  </si>
  <si>
    <t>6.2.</t>
  </si>
  <si>
    <t>6.3.</t>
  </si>
  <si>
    <t>6.4.</t>
  </si>
  <si>
    <t>Структурный элемент "Участие воспитанников МБОУ ДО "ЦТиВ" пгт. Ноглики в мероприятиях различного типа"  в том числе: " (всего), в том числе:</t>
  </si>
  <si>
    <t>Раздел 3 Перечень процессных мероприятий</t>
  </si>
  <si>
    <t>Наименование мероприятия (результата)</t>
  </si>
  <si>
    <t>Тип мероприятия (результата)</t>
  </si>
  <si>
    <t>Характеристика</t>
  </si>
  <si>
    <t>Значения мероприятия (результата) по годам</t>
  </si>
  <si>
    <t>Мероприятие (результат) «Наименование»</t>
  </si>
  <si>
    <t>3.</t>
  </si>
  <si>
    <t>Отдел образования 
Департамента социальной 
политики администрации
муниципального образования 
"Городской округ Ногликский"</t>
  </si>
  <si>
    <t xml:space="preserve">Обеспечение реализации национального проекта "Успех каждого ребенка" </t>
  </si>
  <si>
    <t xml:space="preserve">Охрана здоровья детей </t>
  </si>
  <si>
    <t xml:space="preserve">Органихация отдыха и охдоровления детей </t>
  </si>
  <si>
    <t xml:space="preserve">Поддержка образования обучающихся с ОВЗ </t>
  </si>
  <si>
    <t xml:space="preserve">Реализация национального проекта "Модернихзация школьных систем образования "и проета "Современная школа"  </t>
  </si>
  <si>
    <t>Структурный элемент "Реализация закона Сахалинской области от 23 декабря 2006 года № 106-ЗО "О дополнительной  гарантии  молодежи, проживающей и работающей в Сахалинской области"" (всего), в том числе:</t>
  </si>
  <si>
    <t>2.2.</t>
  </si>
  <si>
    <t>2.5.</t>
  </si>
  <si>
    <t>3.7.</t>
  </si>
  <si>
    <t>4.</t>
  </si>
  <si>
    <t>5.</t>
  </si>
  <si>
    <t>6.</t>
  </si>
  <si>
    <t>6.5.</t>
  </si>
  <si>
    <t>7.</t>
  </si>
  <si>
    <t>8.</t>
  </si>
  <si>
    <t>8.1.</t>
  </si>
  <si>
    <t>8.2.</t>
  </si>
  <si>
    <t>8.3.</t>
  </si>
  <si>
    <t>8.4.</t>
  </si>
  <si>
    <t>8.5.</t>
  </si>
  <si>
    <t>8.6.</t>
  </si>
  <si>
    <t>8.7.</t>
  </si>
  <si>
    <t>8.9.</t>
  </si>
  <si>
    <t>8.8.</t>
  </si>
  <si>
    <t>Задача комплекса процессных мероприятий  " Создание условий  для обеспечения гарантий доступности и равных взможностей для получения начального общего, основного общего, среднего обзщего образования"</t>
  </si>
  <si>
    <t xml:space="preserve">иные  мероприятия </t>
  </si>
  <si>
    <t>процент</t>
  </si>
  <si>
    <t>Мероприятие (результат) «Обеспечена деятельность советников директора по воспитанию и взаимодействию с детскими общественными объединениями в муниципальных общеобразовательных организациях»</t>
  </si>
  <si>
    <t>иные мероприятия</t>
  </si>
  <si>
    <t>Мероприятие (результат) «Обеспечена деятельность териториальной психолого-едико-педагогической комиссии (ТПМПК)  и психолого-педагогических консилиумов (ППк)  по сопровождению  детей-инвалидов и  обучающихся  с ограниченными возможностями здоровья (ОВЗ)»</t>
  </si>
  <si>
    <t xml:space="preserve">Создание  условия для фукционирования ТПМПК и ППк  и обеспечения  обучения специалистов сопровождения детей с ОВЗ  . </t>
  </si>
  <si>
    <t>1-00</t>
  </si>
  <si>
    <t>Мероприятие (результат) «Реализован механизм независимой оценки качества образования  в рамках единого государственого экзамена, основного государственного эказамена и государственного выпускного экзамена» (ЕГЭ, ОГЭ) и организована выплата компенсации педагогическим работникам, участвующим в государтсвенной итоговой аттестации  (ГИА).</t>
  </si>
  <si>
    <t xml:space="preserve">количество ОО </t>
  </si>
  <si>
    <t xml:space="preserve">иные мероприятия </t>
  </si>
  <si>
    <t>Задача комплекса процессных мероприятий " Развитие  системы  воспитания, дополнительного образования  и социализации детей"</t>
  </si>
  <si>
    <t>Реализация Стратегии развития воспитания в Российской Федерации на период до 2025 года, утвержденной распоряжением Прави тельства Российской Федерации от 29 мая 2015 г. N 996-р</t>
  </si>
  <si>
    <t xml:space="preserve">процент </t>
  </si>
  <si>
    <t>Мероприятие (результат) "Выполнен социальный заказ  на оказание муниципальных услуг в социальной сфере на рализацию дополнительных общеразвивающих программ для детей"</t>
  </si>
  <si>
    <t>Обеспечение оплаты труда педагогов, создание условий для реализации прав на получение дополнительного образования в общеоб-образовательных организа циях и учреж дениях дополни тельного  образования.</t>
  </si>
  <si>
    <t>Мероприятие  (результат) "Обеспечена доступность  бесплатного дополнительного  образования в общеобразовательных учреждениях и учреждениях дополнительного образования"</t>
  </si>
  <si>
    <t>человек</t>
  </si>
  <si>
    <t>Мероприятие (результат) "Создана муниципальная системы  выявления и поддержки лиц, проявивших выдающиеся  способности"</t>
  </si>
  <si>
    <t>Мероприятия (результат)         " Проведены   районные   мероприятия  различной направленности  для обучающихся"</t>
  </si>
  <si>
    <t xml:space="preserve">Обеспечение проведения мероприятий, направленных на выявление и поддержку одаренных детей и талантливой молодежи, в том числе и на организацию муниципального и регионального этапов Всероссийской олимпиады школьников </t>
  </si>
  <si>
    <t xml:space="preserve">Обепечение     участия в меропрриятиях различного уровня и приобретение необходимого оборудования и материалов     </t>
  </si>
  <si>
    <t>Мероприятие  (результат) "Подготовка к участию и участие в  региональных, зональных, всероссийких, международных мероприятиях различной направленности"</t>
  </si>
  <si>
    <t>иные меропрития</t>
  </si>
  <si>
    <t>кроличесво мероприятий</t>
  </si>
  <si>
    <t>количество-мероприятий</t>
  </si>
  <si>
    <t>Обепечение     участия в мероприятиях регионального и всероссийского и уровней</t>
  </si>
  <si>
    <t>Реализация национального проекта "Демография" и поддержка  детей-сирот и детей, оставшихмся без попечения родителей</t>
  </si>
  <si>
    <t>Задача комплекса процессных меропиятий  "Формирование механизмов, обеспечивающих равный доступ всех категорий населения к услугам дошкольного образования"</t>
  </si>
  <si>
    <t>Задача комплексных мероприятий "Здоровое питание"</t>
  </si>
  <si>
    <t xml:space="preserve">Мероприятие результат </t>
  </si>
  <si>
    <t>Мероприятие результат "Реализован  закон Сахалинской области от 23 декабря 2006 года № 106-ЗО "О дополнительной  гарантии  молодежи, проживающей и работающей в Сахалинской области"</t>
  </si>
  <si>
    <t>чел.</t>
  </si>
  <si>
    <t>чел</t>
  </si>
  <si>
    <t>Мероприятие (результат) «Организовано  награждение   работников системы образования»</t>
  </si>
  <si>
    <t>Обеспечение материального и мораль ного  поощре ния  работни ков системы образования</t>
  </si>
  <si>
    <t>Мероприятие (результат) "Организовано  участие в профессиональных конкурсах и  мероприятиях различной направленности  и   уровней"</t>
  </si>
  <si>
    <t xml:space="preserve">Обеспечение не менее одного раза в день бесплат ным молоком и горячим питанием в соответствии ыми с  Зако ном Сахалин ской области от 08.10.2008 N 98-ЗО 
</t>
  </si>
  <si>
    <t>Задача комплексных мероприятий "Развитие кадрового потенциала "</t>
  </si>
  <si>
    <t xml:space="preserve">Предоставление выплат работникам образовательных организа ций  в соот ветсвии с законодательством Сахалин ской области </t>
  </si>
  <si>
    <t>Мероприятие (результат) "Предоставлены выплаты социальной поддержки отдельной категории педагогических работников, проживающих работающих в Сахалинской области»</t>
  </si>
  <si>
    <t xml:space="preserve">выплата физическим лицам </t>
  </si>
  <si>
    <t>Предоставление выплат студентам высших педагогических учрежде ний, заклю чивших договор целевого обучения</t>
  </si>
  <si>
    <t>Предоставление выплат работникам образовательных учрежде  ний (Закон Сахалинской области от 17 июня 2008 года № 51-ЗО "О дополнительных мерах социальной поддержки отдельной категории педагогических работников, проживающих работающих в Сахалинской области")</t>
  </si>
  <si>
    <t>Задача  комплексных мероприятий "Организация отдыха детей в каникулярное время"</t>
  </si>
  <si>
    <t>Задача комплекных мепроприятий "Содержание,  развитие и укрепдение ресурсной и  материально-технической базы образовательных организаций"</t>
  </si>
  <si>
    <t>выполнение работ</t>
  </si>
  <si>
    <t>Мероприятие (результат) " Организовано сопровож -дение обучающихся для участия в мероприятиях   различной направленности   всех уровней"</t>
  </si>
  <si>
    <t xml:space="preserve">Мероприятие (результат) "Выполнены мероприятия капитальному ремонту образовательных организаций всех типов"  </t>
  </si>
  <si>
    <t xml:space="preserve">Обеспечение  проведения мероприятий по текущему ремонту </t>
  </si>
  <si>
    <t>Обеспечение антитеррористической безопасность образовательных организаций</t>
  </si>
  <si>
    <t xml:space="preserve">выполнение работ </t>
  </si>
  <si>
    <t>Мероприятие (результат) «Проведены мероприятия по пожарной   безопасности    образовательных организаций»</t>
  </si>
  <si>
    <t>иные мероприяти</t>
  </si>
  <si>
    <t>Задача  комплексных мероприятий "Социальная  поддержка несовершеннолетних и защита их прав"</t>
  </si>
  <si>
    <t>Мероприятияе (результат)  "Обеспечены бесплатным питанием и молоком льготные  категории обучающихся муниципальных образовательных организаций»</t>
  </si>
  <si>
    <t>Мероприятие результат "Организована выплата  мер социальной поддержки гражданам.заключившим договор о целевом оучении по программам высшего образования с муниципаьными образовательными учрежде -ниями  муниципального образования "Городской округ Ноглискски</t>
  </si>
  <si>
    <t>Мероприятие (результат) "Обеспечен безопасный отдых,  в том числе детей, находящихся в трудной жизненной ситуации"</t>
  </si>
  <si>
    <t>Создание условий для предоставления качествен ных услуг по обеспечению безопасного отдыха, в том числе детей, находящихся в трудной жизненной ситуации на территории муниципального образования.</t>
  </si>
  <si>
    <t xml:space="preserve">Мероприятие (результат) "Выполнены работы  по текущему   ремонту образовательных организаций  всех типов" </t>
  </si>
  <si>
    <t xml:space="preserve">Мероприятие (результат) "Проведены мероприятия по обеспечению по антитеррористиической  безопасности    образователь ных организаций"  </t>
  </si>
  <si>
    <t xml:space="preserve">иные мероариятия </t>
  </si>
  <si>
    <t>Обеспечение проведения мероприятий по пожарной безопасности</t>
  </si>
  <si>
    <t xml:space="preserve">Мероприятие (результат) Награждение образовательных учреждений к юбилейным датам </t>
  </si>
  <si>
    <t>Мероприятие (результат) Районные мероприятия для воспитанников и работников дошкольных образовательных учреждений</t>
  </si>
  <si>
    <t xml:space="preserve">Мероприятие (результат) Обеспечение качества и доступности дошкольного образования </t>
  </si>
  <si>
    <t xml:space="preserve">Обеспечение оплаты труда педагогов, создание условий для реализации прав на получение дошкольного образования </t>
  </si>
  <si>
    <t xml:space="preserve">Мероприятие (результат) Осуществление прочих переданных полномочий Сахалинской области в сфере образования (компенсация части родительской платы) </t>
  </si>
  <si>
    <t>Поощрение образовательных организаций к юбилейным датам</t>
  </si>
  <si>
    <t>ед.</t>
  </si>
  <si>
    <t>3.6</t>
  </si>
  <si>
    <t>3.8</t>
  </si>
  <si>
    <t xml:space="preserve">Обеспечение внедрения инновационных образова- тельных техно логий и прак тик. Пополнение материально-технической базы общеоб -разовательных организаций за счет учас тия в районных  конкурсах и стимулирования  ОО </t>
  </si>
  <si>
    <t xml:space="preserve">кол-во мероприятий  </t>
  </si>
  <si>
    <t xml:space="preserve"> Организация,   проведение и  участие педагогов в мероприятиях и  профессио- нальных  конкурсах различного уровня,повышение  социаль ной значи мости и престижа педагогической профессии</t>
  </si>
  <si>
    <t xml:space="preserve">Обеспечение работ по проведению капитального ремонта  образовательных организаций </t>
  </si>
  <si>
    <t>Обеспечение оснащения  учреждения дополнительного образова ния средства ми обучения и воспитания ния</t>
  </si>
  <si>
    <t xml:space="preserve">Мероприятие (результат) «Проведены мероприятия по ресурсному  обеспечению  и  обновлению  материальной базы организаций, в том  числе  за счет  стимулирования  образовательных  организаций   и награждения к юбилейным датам " </t>
  </si>
  <si>
    <t>4.1.</t>
  </si>
  <si>
    <t>4.2.</t>
  </si>
  <si>
    <t>4.3.</t>
  </si>
  <si>
    <t>4.5.</t>
  </si>
  <si>
    <t>4.4.</t>
  </si>
  <si>
    <t>Обеспечение денежным вознаграждением приемных родитетей</t>
  </si>
  <si>
    <t>Приобретение жилых помещений для лиц из числа детей-сирот и детей, оставшихся без попечения родителей</t>
  </si>
  <si>
    <t>Выплата денежных средств на приобретение мебели опекунам принявшим на воспитание 2х и более детей</t>
  </si>
  <si>
    <t>Оплата проезда к месту отдыха детям-сиротам и детям оставшимся без попечения родителей</t>
  </si>
  <si>
    <t>Развитие образования в муниципальном образовании Ногликский муниципальный округ Сахалинской области</t>
  </si>
  <si>
    <t xml:space="preserve">Цель:Обеспечение доступности качественного образования в соответствии с меняющимися запросами населения и перспективными задачами инновационного социально-экономического развития муниципального образования Ногликский муниципальный округ Сахалинской области
 1.  Обеспечение условий для обеспечения доступности качественного образования,  формирования системы выявления талантов и способностей  детей, их  успешной социализации,  развития системы   дополнительного образования, соответствующего требованиям социально-экономического развития, а также обеспечение своевременной реализации социальных прав и гарантий детей-сирот и детей, оставшихся без попечения родителей.
2. Создание условий для эффективного и динамичного развития кадрового потенциала системы образования.
3. Создание условий, обеспечивающих качественное и сбалансированное питание, а также формирование потребности правильного питания, как неотъемлемой части сохранения и укрепления здоровья.
4. Организация отдыха и оздоровления детей, подростков и молодежи в каникулярный период, а также трудовая занятость подростков и молодежи в свободное от учебы время, профилактика правонарушений несовершеннолетних в каникулярный период
5. Обеспечение безопасности обучающихся, воспитанников и работников образовательных организаций во время осуществления образовательной и трудовой деятельности.
6. Модернизация существующей инфраструктуры образования в муниципальном образовании за счет  капитального ремонта существующих зданий
</t>
  </si>
  <si>
    <t>Департамент социальной политики администрации муниципального образования Ногликский муниципальный округ Сахалинской области, в лице вице-мэра</t>
  </si>
  <si>
    <t xml:space="preserve">Развитие системы образования на территории муниципального образования Ногликский муниципальный округ Сахалинской областиосуществляется в соответствии с основными направлениями государственной, региональной и муниципальной политики через реализацию государственной программы Сахалинской области "Развитие образования в Сахалинской области", мероприятий национального проекта "Образование", комплексов мер по модернизации муниципальной системы общего образования.
Муниципальная программа "Развитие образования в муниципальном образовании Ногликский муниципальный округ Сахалинской области на 2026 - 2031 годы" (далее - Программа) определяет цели, задачи и направления развития системы образования муниципального образования Ногликский муниципальный округ Сахалинской области, финансовое обеспечение и механизмы реализации предусмотренных мероприятий, показатели их результативности.
Программа разработана в целях повышения доступности, качества и эффективности системы образования с учетом потребностей граждан, общества и государства, создания условий для обеспечения реализации прав детей, проживающих на территории муниципального образования Ногликский муниципальный округ Сахалинской области.
В условиях масштабных преобразований в социальной и экономической жизни муниципалитета к системе образования муниципального образования Ногликский муниципальный округ Сахалинской области предъявляются высокие требования:
- обеспечение разнообразия и вариативности образовательных программ, способных повысить доступность и качество всех образовательных услуг;
- достижение соответствия содержания и качества образовательных услуг запросам населения и муниципального рынка труда;
- повышение эффективности управления системой образования, в том числе увеличение бюджетных расходов.
В системе образования муниципального образования Ногликский муниципальный округ Сахалинской области 11 муниципальных образовательных организаций различных типов и видов с контингентом обучающихся и воспитанников более 2 тысяч человек.
Несмотря на ряд позитивных изменений, произошедших в системе образования города в ходе реализации Концепции модернизации российского образования и увеличения бюджетных расходов на образование, в настоящее время сохраняются проблемы, которые не позволяют говорить о том, что процесс развития и модернизации данной сферы удовлетворяет общество.
</t>
  </si>
  <si>
    <t>Раздел 2. Показатели муниципальной программы Развитие образования в муниципальном образовании                                                                        Ногликский муниципальный округ Сахалинской области</t>
  </si>
  <si>
    <t>Цель муниципальной программы: обеспечение доступности качественного образования в соответствии с меняющимися запросами населения и перспективными задачами инновационного социально-экономического развития муниципального образования Ногликский муниципальный округ Сахалинской области</t>
  </si>
  <si>
    <t>Раздел 4. Финансовое обеспечение муниципальной программы Развитие образования в мунципальном образовании Ногликский муниципальный округ Сахалинской области</t>
  </si>
  <si>
    <r>
      <t>Мероприятие ( результат)  "Приобретено  оборудование  для обновления материально-технической базы новых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объединений МБОУ ДО "ЦТиВ"</t>
    </r>
  </si>
  <si>
    <t>Структурный элемент "Сопровождение воспитанников МБОУ ДО «ЦТиВ" для участия в мероприятиях различного типа</t>
  </si>
  <si>
    <r>
      <t>Структурный элемент  "Ежемесячная денежная выплата на содержание ребенка, находящегося под опекой (попечительством)</t>
    </r>
    <r>
      <rPr>
        <b/>
        <sz val="11"/>
        <rFont val="Times New Roman"/>
        <family val="1"/>
        <charset val="204"/>
      </rPr>
      <t>" (всего)</t>
    </r>
    <r>
      <rPr>
        <sz val="11"/>
        <rFont val="Times New Roman"/>
        <family val="1"/>
        <charset val="204"/>
      </rPr>
      <t>, в том числе:</t>
    </r>
  </si>
  <si>
    <r>
      <t xml:space="preserve">Структурный  элемент 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Гарантии по социальной поддержке детей сирот и детей, оставшихся без попечения родителей  инвестиции на приобретение объектов недвижимого имущества" (всего), в том числе:</t>
    </r>
  </si>
  <si>
    <r>
      <t>Структурный элемент</t>
    </r>
    <r>
      <rPr>
        <b/>
        <sz val="11"/>
        <rFont val="Times New Roman"/>
        <family val="1"/>
        <charset val="204"/>
      </rPr>
      <t xml:space="preserve"> "</t>
    </r>
    <r>
      <rPr>
        <sz val="11"/>
        <rFont val="Times New Roman"/>
        <family val="1"/>
        <charset val="204"/>
      </rPr>
      <t>Приобретение мебели приемным детям" (всего), в том числе:</t>
    </r>
  </si>
  <si>
    <r>
      <t xml:space="preserve">Структурный элемент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Проезд приемных детей и родителей в отпуск" (всего), в том числе:</t>
    </r>
  </si>
  <si>
    <r>
      <t>Структурный элемент</t>
    </r>
    <r>
      <rPr>
        <b/>
        <sz val="11"/>
        <rFont val="Times New Roman"/>
        <family val="1"/>
        <charset val="204"/>
      </rPr>
      <t xml:space="preserve"> "</t>
    </r>
    <r>
      <rPr>
        <sz val="11"/>
        <rFont val="Times New Roman"/>
        <family val="1"/>
        <charset val="204"/>
      </rPr>
      <t>Прочие гарантии по социальной поддержке детей сирот и детей, оставшихся без попечения родителей (денежное вознаграждение приемным родителям)" (всего), в том числе:</t>
    </r>
  </si>
  <si>
    <t>Мероприятие  (результат) "Участие воспитанников МБОУ ДО "ЦТиВ" пгт. Ноглики в мероприятиях различного типа"</t>
  </si>
  <si>
    <t>Обеспечена выплата денежных средств на содержание детей, находящихся под опекой</t>
  </si>
  <si>
    <t>Мероприятия  (результат) Прочие гарантии по социальной поддержке детей сирот и детей, оставшихся без попечения родителей (денежное вознаграждение приемным родителям)</t>
  </si>
  <si>
    <t>Мероприятия  (результат) "Приобретены объекты недвижимого имущества и  обеспечены гарантии по социальной поддержке детей сирот и детей, оставшихся без попечения родителей "</t>
  </si>
  <si>
    <t>Меропритие  (результат) "Приобретена мебель приемным детям"</t>
  </si>
  <si>
    <t>Мероприятие  (результат) " "Организован  проезд приемных детей и родителей в отпуск"</t>
  </si>
  <si>
    <t>Мероприяти  (результат) "Произведена ежемесячная денежная выплата на содержание ребенка, находящегося под опекой (попечительством)"</t>
  </si>
  <si>
    <t>Обеспечение участия в мероприятиях для воспитанников и работников дошкольных образовательных организаций</t>
  </si>
  <si>
    <t xml:space="preserve">Реализация Закона Сахалинской области от 18 марта 2014 года № 9-ЗО «Об образовании в Сахалинской области» </t>
  </si>
  <si>
    <t xml:space="preserve">Мероприятие (результат) «Предоставлено общедоступное и бесплатное  начальное общее, основное общее,   среднее общее образование в общеобразовательных организациях" </t>
  </si>
  <si>
    <t>Обеспечение  оплаты труда, приобретение учебников и учебных пособий,  средств обучения, обеспечение расходов на содержание учреждения, социальные выплаты работникам общеобразовательных организаций</t>
  </si>
  <si>
    <t xml:space="preserve">Обеспечение оплаты труда педагогическим работникам образовательных организа ций, участвую щих  в про ведении  ГИА  в рабочее время и освобож денных от основной работы на период  проведения ЕГЭ и ОГЭ. Обеспечение функционирования пункта проведения экзамена </t>
  </si>
  <si>
    <t>Обеспечение оплаты труда педагогов дополнительного образо вания и  обеспечение учебного процесса</t>
  </si>
  <si>
    <t xml:space="preserve">Обеспечение проведения мероприятий для учащихся, направленных на воспитание патриотизма,  нравственности, развитие  творческих способностей, укрепление и сохранение здорорвья, профилактику злоупотребления наркотическими средствами.. </t>
  </si>
  <si>
    <t>Обеспечение сопровождения  обучающихся   на мепроприя тиях различ-ной направ -ленности    и различных уровней</t>
  </si>
  <si>
    <t xml:space="preserve">Структурный элемен "Предоставление  получения общедоступного и бесплатного дополнительного  образования в общеобразовательных учреждениях и учреждениях дополнительного образования", (всего), в том числе: </t>
  </si>
  <si>
    <t>Комплекс процедурных мероприятий "Социальная  поддержка несовершеннолетних и защита их прав" (всего), в том числе:</t>
  </si>
  <si>
    <t>п. 7</t>
  </si>
  <si>
    <t>п. 8</t>
  </si>
  <si>
    <t>п. 9</t>
  </si>
  <si>
    <t>п. 10</t>
  </si>
  <si>
    <t>Структурный элемент "Ежемесячная денежная выплата  на оплату коммунальных услуг" (всего), в том числе:</t>
  </si>
  <si>
    <t>Структурный элемент "Предоставление мер социальной поддержки гражданам заключившим договор о целевом обучении по пограммам высшего образования с муниципаьными образовательными учрежде -ниями  муниципального образования "Городской округ Ноглискский" (всего), в том числе:</t>
  </si>
  <si>
    <t>Структурный элемент "Поощрение работников системы образования" (всего), в том числе:</t>
  </si>
  <si>
    <r>
      <rPr>
        <b/>
        <sz val="11"/>
        <rFont val="Times New Roman"/>
        <family val="1"/>
        <charset val="204"/>
      </rPr>
      <t xml:space="preserve">Комплекс процедурных мероприятий </t>
    </r>
    <r>
      <rPr>
        <sz val="11"/>
        <rFont val="Times New Roman"/>
        <family val="1"/>
        <charset val="204"/>
      </rPr>
      <t>"</t>
    </r>
    <r>
      <rPr>
        <b/>
        <sz val="11"/>
        <rFont val="Times New Roman"/>
        <family val="1"/>
        <charset val="204"/>
      </rPr>
      <t>Организация отдыха детей в каникулярное время" (всего), в том числе:</t>
    </r>
  </si>
  <si>
    <t>Структурный элемент "Мероприятия по текущему ремонту дошкольных образовательных организаций", в том числе: (всего), в том числе:</t>
  </si>
  <si>
    <t>Структурный элемент "Мероприятия по текущему  ремонту общеобразовательных организаций", в том числе: (всего), в том числе:</t>
  </si>
  <si>
    <t>Структурный элемент "Обновление материально-технической базы для открытия новых объединений различной направленности МБОУ ДО "ЦТиВ", в том числе: (всего), в том числе:</t>
  </si>
  <si>
    <t>Структурный элемент "Мероприятия по капиальному ремонту дошкольных образовательных организаций" , в том числе (всего), в том числе:</t>
  </si>
  <si>
    <t>Структурный элемент "Мероприятия по капитальному ремонту общеобразовательных организаций", в том числе (всего), в том числе:</t>
  </si>
  <si>
    <t>Структурный элемент "Мероприятия по капитальному ремонту организаций дополнительного образования образовательных организаций", в том числе (всего), в том числе:</t>
  </si>
  <si>
    <t>Структурный элемент "Мероприятия по текущему ремонту  организаций дополнительного  образования", в том числе: (всего), в том числе:</t>
  </si>
  <si>
    <t>Структурный элемент "Мероприятия по благоустройству территорий дошкольных образовательных организаций", в том числе: (всего), в том числе:</t>
  </si>
  <si>
    <t>Структурный элемент "Мероприятия по благоустройству территорий общеобразовательных организаций", в том числе: (всего), в том числе:</t>
  </si>
  <si>
    <t>8.10.</t>
  </si>
  <si>
    <t>8.11.</t>
  </si>
  <si>
    <t>Структурный элемент "Мероприятия по укреплению материально-технической базы дошкольных образовательных организаций", в том числе: (всего), в том числе:</t>
  </si>
  <si>
    <t>Структурный элемент "Мероприятия по укреплению материально-технической базы общеобразовательных организаций", в том числе: (всего), в том числе:</t>
  </si>
  <si>
    <t>8.12.</t>
  </si>
  <si>
    <t>9.13.</t>
  </si>
  <si>
    <t>Структурный элемент "Мероприятия по пожарной, антитеррористической безопасности дошкольных образовательных организаций", в том числе: (всего), в том числе:</t>
  </si>
  <si>
    <t>Структурный элемент "Мероприятия по пожарной, антитеррористической безопасности  образовательных организаций", в том числе: (всего), в том числе:</t>
  </si>
  <si>
    <t>Комплекс процедурных мероприятий  "Развитие кадрового потенциала" (всего), в том числе:</t>
  </si>
  <si>
    <t>Комплекс процедурных мепроприятий  "Здоровое питание" (всего), в том числе:</t>
  </si>
  <si>
    <t>Наименование муниципальной программы, структурного элемента/ источник финансового обеспечения</t>
  </si>
  <si>
    <t>Комплекс процедурных мероприятий "Создание условий  для обеспечения гарантий доступности и равных взможностей для получения начального общего, основного общего, среднего обзщего образования" (всего), в том числе:</t>
  </si>
  <si>
    <t>Структурный элемент  "Обеспечение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организациях" (всего), в том числе:</t>
  </si>
  <si>
    <t>Структурный элемент  "Предоставление  общедоступного  и бесплатного  начального общего, основого общего,   среднего общего  образования  в общебразовательных организациях" (всего), в том числе:</t>
  </si>
  <si>
    <t>Структурный элемент "Социальный заказ  на оказание муниципальных услуг в социальной сфере на рализацию дополнительных общеразвивающих программ для детей", (всего), в том числе:</t>
  </si>
  <si>
    <t>Структурный элемент "Развитие муниципальной системы  выявления и поддержки лиц, проявивших выдающиеся  способности " (всего), в том числе:</t>
  </si>
  <si>
    <t>Структурный элемент "Подготовка к участию и участие в  региональных, зональных, всероссийских, международных мероприятиях различной направленности"  (всего), в том числе:</t>
  </si>
  <si>
    <t>подр 2.6</t>
  </si>
  <si>
    <t>Структурный элемент "Обновление содержания образования за счет ресурсного обеспечения организаций,  внедрения  современных образовательных  технологий и стимулирования образователельных  организаций, в том числе и награждение  к юбилейным датам", (всего), в том числе:</t>
  </si>
  <si>
    <t>Структурный элемент "Сопровождение обучающихся для участия в мероприятиях различной направленности всех уровней" (всего), в том числе:</t>
  </si>
  <si>
    <t>разд 5 п. 2</t>
  </si>
  <si>
    <t>Структурный элемент "Проведение районных мероприятий различной направленности для обучающихся" (всего), в том числе:</t>
  </si>
  <si>
    <t>Комплекс процедурных мероприятий "Формирование механизмов, обеспечивающих равный доступ всех категорий населения к услугам дошкольного образовани" (всего), в том числе:</t>
  </si>
  <si>
    <t>п. 1 подр 2.1.</t>
  </si>
  <si>
    <t>Структурный элемент "Реализация механизма независимой оценки качества образования  в рамках единого государственого экзамена, основного государственного эказамена и государственного выпускного экзамена" (всего), в том числе:</t>
  </si>
  <si>
    <t>п. 3 подр 2.1.</t>
  </si>
  <si>
    <t>по данным МП</t>
  </si>
  <si>
    <t>п 11 подр 3.4</t>
  </si>
  <si>
    <t>п 5 подр 6.1.</t>
  </si>
  <si>
    <t>подр 1.1.+п 4 подр 3.4</t>
  </si>
  <si>
    <t>Струкрурный элемент "Создание образовательного пространства  и обеспечение психолого-педагогического сопровождения детей-инвалидов и  обучающихся  с ограниченными возможностями здоровья", (всего), в том числе:</t>
  </si>
  <si>
    <t>подр 2.2 без п 1</t>
  </si>
  <si>
    <t>п 1 подр 3.1.</t>
  </si>
  <si>
    <t>п 7 подр 3.1.</t>
  </si>
  <si>
    <t>п 1 разд 5</t>
  </si>
  <si>
    <t>Комплекс процедурных меропритий "Содержание, развитие и укрепдение ресурсной и материально-технической базы образовательных организаций" (всего), в том числе:</t>
  </si>
  <si>
    <t>п. 2 подр 6.1.</t>
  </si>
  <si>
    <t>п. 3 подр 6.1.</t>
  </si>
  <si>
    <t>п 2 подр 6.3</t>
  </si>
  <si>
    <t>Комплекс процедурных мероприятий "Развитие  системы воспитания, дополнительного образования  и социализации детей" (всего), в том числе:</t>
  </si>
  <si>
    <t>подр 2.5+п 14 подр 4.1</t>
  </si>
  <si>
    <t>Структурный элемент "Участие в профессиональных конкурсах и  мероприятиях различной направленности  и   уровней (мунципальных, региональных, зональных, всероссийских и т.д.)" (всего), в том числе:</t>
  </si>
  <si>
    <t>пп.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</si>
</sst>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0&quot;р.&quot;_-;\-* #,##0.00&quot;р.&quot;_-;_-* &quot;-&quot;??&quot;р.&quot;_-;_-@_-"/>
    <numFmt numFmtId="166" formatCode="000000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6" fillId="0" borderId="0">
      <alignment vertical="top" wrapText="1"/>
    </xf>
    <xf numFmtId="0" fontId="10" fillId="0" borderId="0" applyNumberFormat="0" applyFill="0" applyBorder="0" applyAlignment="0" applyProtection="0"/>
  </cellStyleXfs>
  <cellXfs count="177">
    <xf numFmtId="0" fontId="0" fillId="0" borderId="0" xfId="0"/>
    <xf numFmtId="0" fontId="4" fillId="0" borderId="0" xfId="0" applyFont="1"/>
    <xf numFmtId="0" fontId="5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1" fillId="0" borderId="0" xfId="0" applyFont="1" applyAlignment="1">
      <alignment wrapText="1"/>
    </xf>
    <xf numFmtId="0" fontId="8" fillId="0" borderId="0" xfId="0" applyFont="1"/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top" wrapText="1"/>
    </xf>
    <xf numFmtId="165" fontId="7" fillId="0" borderId="1" xfId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top" wrapText="1"/>
    </xf>
    <xf numFmtId="0" fontId="16" fillId="0" borderId="1" xfId="2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4" fontId="17" fillId="0" borderId="1" xfId="0" applyNumberFormat="1" applyFont="1" applyBorder="1"/>
    <xf numFmtId="0" fontId="17" fillId="0" borderId="1" xfId="0" applyFont="1" applyBorder="1" applyAlignment="1">
      <alignment horizontal="right"/>
    </xf>
    <xf numFmtId="1" fontId="17" fillId="0" borderId="1" xfId="0" applyNumberFormat="1" applyFont="1" applyBorder="1" applyAlignment="1">
      <alignment horizontal="right"/>
    </xf>
    <xf numFmtId="16" fontId="17" fillId="0" borderId="1" xfId="0" applyNumberFormat="1" applyFont="1" applyBorder="1" applyAlignment="1">
      <alignment horizontal="right"/>
    </xf>
    <xf numFmtId="16" fontId="17" fillId="0" borderId="1" xfId="0" applyNumberFormat="1" applyFont="1" applyBorder="1" applyAlignment="1">
      <alignment horizontal="right" vertical="top"/>
    </xf>
    <xf numFmtId="49" fontId="17" fillId="0" borderId="1" xfId="0" applyNumberFormat="1" applyFont="1" applyBorder="1" applyAlignment="1">
      <alignment horizontal="right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166" fontId="17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4" fillId="0" borderId="0" xfId="0" applyFont="1" applyAlignment="1">
      <alignment horizontal="center" wrapText="1"/>
    </xf>
    <xf numFmtId="0" fontId="20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top" wrapText="1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22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4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17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8" fillId="2" borderId="0" xfId="0" applyFont="1" applyFill="1"/>
    <xf numFmtId="0" fontId="17" fillId="2" borderId="1" xfId="0" applyFont="1" applyFill="1" applyBorder="1" applyAlignment="1">
      <alignment horizontal="center" vertical="center"/>
    </xf>
    <xf numFmtId="164" fontId="17" fillId="2" borderId="1" xfId="0" applyNumberFormat="1" applyFont="1" applyFill="1" applyBorder="1"/>
    <xf numFmtId="164" fontId="17" fillId="2" borderId="0" xfId="0" applyNumberFormat="1" applyFont="1" applyFill="1"/>
    <xf numFmtId="164" fontId="17" fillId="2" borderId="1" xfId="0" applyNumberFormat="1" applyFont="1" applyFill="1" applyBorder="1" applyAlignment="1">
      <alignment horizontal="right"/>
    </xf>
    <xf numFmtId="164" fontId="17" fillId="2" borderId="10" xfId="0" applyNumberFormat="1" applyFont="1" applyFill="1" applyBorder="1" applyAlignment="1">
      <alignment horizontal="right" wrapText="1"/>
    </xf>
    <xf numFmtId="164" fontId="17" fillId="2" borderId="10" xfId="0" applyNumberFormat="1" applyFont="1" applyFill="1" applyBorder="1" applyAlignment="1">
      <alignment horizontal="right" vertical="center" wrapText="1"/>
    </xf>
    <xf numFmtId="164" fontId="17" fillId="2" borderId="1" xfId="0" applyNumberFormat="1" applyFont="1" applyFill="1" applyBorder="1" applyAlignment="1">
      <alignment horizontal="right" wrapText="1"/>
    </xf>
    <xf numFmtId="164" fontId="17" fillId="2" borderId="1" xfId="0" applyNumberFormat="1" applyFont="1" applyFill="1" applyBorder="1" applyAlignment="1">
      <alignment horizontal="right" vertical="center" wrapText="1"/>
    </xf>
    <xf numFmtId="164" fontId="17" fillId="2" borderId="13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left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4" fillId="0" borderId="10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5" fillId="0" borderId="10" xfId="0" applyFont="1" applyBorder="1" applyAlignment="1">
      <alignment horizontal="left" wrapText="1"/>
    </xf>
    <xf numFmtId="0" fontId="19" fillId="0" borderId="11" xfId="0" applyFont="1" applyBorder="1" applyAlignment="1">
      <alignment horizontal="left" wrapText="1"/>
    </xf>
    <xf numFmtId="0" fontId="19" fillId="0" borderId="12" xfId="0" applyFont="1" applyBorder="1" applyAlignment="1">
      <alignment horizontal="left" wrapText="1"/>
    </xf>
    <xf numFmtId="0" fontId="5" fillId="0" borderId="0" xfId="0" applyFont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19" fillId="0" borderId="12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22" fillId="0" borderId="10" xfId="0" applyFont="1" applyBorder="1" applyAlignment="1">
      <alignment horizontal="left" vertical="top" wrapText="1"/>
    </xf>
    <xf numFmtId="0" fontId="22" fillId="0" borderId="11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24" fillId="0" borderId="11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2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login.consultant.ru/link/?req=doc&amp;base=LAW&amp;n=39801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42"/>
  <sheetViews>
    <sheetView zoomScale="82" zoomScaleNormal="82" workbookViewId="0">
      <selection activeCell="S17" sqref="S17"/>
    </sheetView>
  </sheetViews>
  <sheetFormatPr defaultRowHeight="15" x14ac:dyDescent="0.25"/>
  <cols>
    <col min="7" max="7" width="6.42578125" customWidth="1"/>
    <col min="14" max="14" width="21" customWidth="1"/>
  </cols>
  <sheetData>
    <row r="3" spans="1:14" ht="15.75" x14ac:dyDescent="0.25">
      <c r="A3" s="97" t="s">
        <v>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ht="27.6" customHeight="1" x14ac:dyDescent="0.25">
      <c r="A4" s="97" t="s">
        <v>193</v>
      </c>
      <c r="B4" s="97"/>
      <c r="C4" s="97"/>
      <c r="D4" s="97"/>
      <c r="E4" s="97"/>
      <c r="F4" s="97"/>
      <c r="G4" s="97"/>
      <c r="H4" s="97"/>
      <c r="I4" s="97"/>
      <c r="J4" s="98"/>
      <c r="K4" s="98"/>
      <c r="L4" s="98"/>
      <c r="M4" s="98"/>
      <c r="N4" s="98"/>
    </row>
    <row r="5" spans="1:14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.6" customHeight="1" x14ac:dyDescent="0.25">
      <c r="A6" s="97" t="s">
        <v>1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15.6" customHeight="1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48" customHeight="1" x14ac:dyDescent="0.25">
      <c r="A8" s="99" t="s">
        <v>2</v>
      </c>
      <c r="B8" s="100"/>
      <c r="C8" s="100"/>
      <c r="D8" s="100"/>
      <c r="E8" s="100"/>
      <c r="F8" s="100"/>
      <c r="G8" s="100"/>
      <c r="H8" s="101" t="s">
        <v>195</v>
      </c>
      <c r="I8" s="102"/>
      <c r="J8" s="102"/>
      <c r="K8" s="102"/>
      <c r="L8" s="102"/>
      <c r="M8" s="102"/>
      <c r="N8" s="102"/>
    </row>
    <row r="9" spans="1:14" x14ac:dyDescent="0.25">
      <c r="A9" s="69" t="s">
        <v>3</v>
      </c>
      <c r="B9" s="84"/>
      <c r="C9" s="84"/>
      <c r="D9" s="84"/>
      <c r="E9" s="84"/>
      <c r="F9" s="84"/>
      <c r="G9" s="85"/>
      <c r="H9" s="72" t="s">
        <v>30</v>
      </c>
      <c r="I9" s="86"/>
      <c r="J9" s="86"/>
      <c r="K9" s="86"/>
      <c r="L9" s="86"/>
      <c r="M9" s="86"/>
      <c r="N9" s="87"/>
    </row>
    <row r="10" spans="1:14" x14ac:dyDescent="0.25">
      <c r="A10" s="69" t="s">
        <v>4</v>
      </c>
      <c r="B10" s="84"/>
      <c r="C10" s="84"/>
      <c r="D10" s="84"/>
      <c r="E10" s="84"/>
      <c r="F10" s="84"/>
      <c r="G10" s="85"/>
      <c r="H10" s="72" t="s">
        <v>31</v>
      </c>
      <c r="I10" s="86"/>
      <c r="J10" s="86"/>
      <c r="K10" s="86"/>
      <c r="L10" s="86"/>
      <c r="M10" s="86"/>
      <c r="N10" s="87"/>
    </row>
    <row r="11" spans="1:14" x14ac:dyDescent="0.25">
      <c r="A11" s="69" t="s">
        <v>5</v>
      </c>
      <c r="B11" s="84"/>
      <c r="C11" s="84"/>
      <c r="D11" s="84"/>
      <c r="E11" s="84"/>
      <c r="F11" s="84"/>
      <c r="G11" s="85"/>
      <c r="H11" s="72" t="s">
        <v>32</v>
      </c>
      <c r="I11" s="86"/>
      <c r="J11" s="86"/>
      <c r="K11" s="86"/>
      <c r="L11" s="86"/>
      <c r="M11" s="86"/>
      <c r="N11" s="87"/>
    </row>
    <row r="12" spans="1:14" x14ac:dyDescent="0.25">
      <c r="A12" s="69" t="s">
        <v>6</v>
      </c>
      <c r="B12" s="84"/>
      <c r="C12" s="84"/>
      <c r="D12" s="84"/>
      <c r="E12" s="84"/>
      <c r="F12" s="84"/>
      <c r="G12" s="85"/>
      <c r="H12" s="72" t="s">
        <v>29</v>
      </c>
      <c r="I12" s="86"/>
      <c r="J12" s="86"/>
      <c r="K12" s="86"/>
      <c r="L12" s="86"/>
      <c r="M12" s="86"/>
      <c r="N12" s="87"/>
    </row>
    <row r="13" spans="1:14" ht="15" customHeight="1" x14ac:dyDescent="0.25">
      <c r="A13" s="75" t="s">
        <v>7</v>
      </c>
      <c r="B13" s="76"/>
      <c r="C13" s="76"/>
      <c r="D13" s="76"/>
      <c r="E13" s="76"/>
      <c r="F13" s="76"/>
      <c r="G13" s="77"/>
      <c r="H13" s="88" t="s">
        <v>194</v>
      </c>
      <c r="I13" s="89"/>
      <c r="J13" s="89"/>
      <c r="K13" s="89"/>
      <c r="L13" s="89"/>
      <c r="M13" s="89"/>
      <c r="N13" s="90"/>
    </row>
    <row r="14" spans="1:14" x14ac:dyDescent="0.25">
      <c r="A14" s="78"/>
      <c r="B14" s="79"/>
      <c r="C14" s="79"/>
      <c r="D14" s="79"/>
      <c r="E14" s="79"/>
      <c r="F14" s="79"/>
      <c r="G14" s="80"/>
      <c r="H14" s="91"/>
      <c r="I14" s="92"/>
      <c r="J14" s="92"/>
      <c r="K14" s="92"/>
      <c r="L14" s="92"/>
      <c r="M14" s="92"/>
      <c r="N14" s="93"/>
    </row>
    <row r="15" spans="1:14" ht="49.5" customHeight="1" x14ac:dyDescent="0.25">
      <c r="A15" s="78"/>
      <c r="B15" s="79"/>
      <c r="C15" s="79"/>
      <c r="D15" s="79"/>
      <c r="E15" s="79"/>
      <c r="F15" s="79"/>
      <c r="G15" s="80"/>
      <c r="H15" s="91"/>
      <c r="I15" s="92"/>
      <c r="J15" s="92"/>
      <c r="K15" s="92"/>
      <c r="L15" s="92"/>
      <c r="M15" s="92"/>
      <c r="N15" s="93"/>
    </row>
    <row r="16" spans="1:14" ht="46.9" customHeight="1" x14ac:dyDescent="0.25">
      <c r="A16" s="78"/>
      <c r="B16" s="79"/>
      <c r="C16" s="79"/>
      <c r="D16" s="79"/>
      <c r="E16" s="79"/>
      <c r="F16" s="79"/>
      <c r="G16" s="80"/>
      <c r="H16" s="91"/>
      <c r="I16" s="92"/>
      <c r="J16" s="92"/>
      <c r="K16" s="92"/>
      <c r="L16" s="92"/>
      <c r="M16" s="92"/>
      <c r="N16" s="93"/>
    </row>
    <row r="17" spans="1:15" ht="248.25" customHeight="1" x14ac:dyDescent="0.25">
      <c r="A17" s="81"/>
      <c r="B17" s="82"/>
      <c r="C17" s="82"/>
      <c r="D17" s="82"/>
      <c r="E17" s="82"/>
      <c r="F17" s="82"/>
      <c r="G17" s="83"/>
      <c r="H17" s="94"/>
      <c r="I17" s="95"/>
      <c r="J17" s="95"/>
      <c r="K17" s="95"/>
      <c r="L17" s="95"/>
      <c r="M17" s="95"/>
      <c r="N17" s="96"/>
    </row>
    <row r="18" spans="1:15" ht="28.5" customHeight="1" x14ac:dyDescent="0.25">
      <c r="A18" s="69" t="s">
        <v>8</v>
      </c>
      <c r="B18" s="70"/>
      <c r="C18" s="70"/>
      <c r="D18" s="70"/>
      <c r="E18" s="70"/>
      <c r="F18" s="70"/>
      <c r="G18" s="71"/>
      <c r="H18" s="72" t="s">
        <v>33</v>
      </c>
      <c r="I18" s="73"/>
      <c r="J18" s="73"/>
      <c r="K18" s="73"/>
      <c r="L18" s="73"/>
      <c r="M18" s="73"/>
      <c r="N18" s="74"/>
    </row>
    <row r="19" spans="1:15" ht="31.5" customHeight="1" x14ac:dyDescent="0.25">
      <c r="A19" s="69" t="s">
        <v>9</v>
      </c>
      <c r="B19" s="84"/>
      <c r="C19" s="84"/>
      <c r="D19" s="84"/>
      <c r="E19" s="84"/>
      <c r="F19" s="84"/>
      <c r="G19" s="85"/>
      <c r="H19" s="72" t="s">
        <v>34</v>
      </c>
      <c r="I19" s="86"/>
      <c r="J19" s="86"/>
      <c r="K19" s="86"/>
      <c r="L19" s="86"/>
      <c r="M19" s="86"/>
      <c r="N19" s="87"/>
    </row>
    <row r="20" spans="1:15" ht="409.5" customHeight="1" x14ac:dyDescent="0.25">
      <c r="A20" s="68" t="s">
        <v>10</v>
      </c>
      <c r="B20" s="68"/>
      <c r="C20" s="68"/>
      <c r="D20" s="68"/>
      <c r="E20" s="68"/>
      <c r="F20" s="68"/>
      <c r="G20" s="68"/>
      <c r="H20" s="68" t="s">
        <v>196</v>
      </c>
      <c r="I20" s="68"/>
      <c r="J20" s="68"/>
      <c r="K20" s="68"/>
      <c r="L20" s="68"/>
      <c r="M20" s="68"/>
      <c r="N20" s="68"/>
    </row>
    <row r="21" spans="1:15" ht="15.75" customHeight="1" x14ac:dyDescent="0.25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</row>
    <row r="22" spans="1:15" ht="15.75" customHeight="1" x14ac:dyDescent="0.25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</row>
    <row r="23" spans="1:15" ht="15.75" customHeight="1" x14ac:dyDescent="0.25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</row>
    <row r="24" spans="1:15" ht="15.75" customHeight="1" x14ac:dyDescent="0.25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</row>
    <row r="25" spans="1:15" ht="15.75" customHeight="1" x14ac:dyDescent="0.25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</row>
    <row r="26" spans="1:15" ht="15.75" customHeight="1" x14ac:dyDescent="0.25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7" spans="1:15" ht="15.75" customHeight="1" x14ac:dyDescent="0.25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5"/>
    </row>
    <row r="28" spans="1:15" ht="15.75" customHeight="1" x14ac:dyDescent="0.25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</row>
    <row r="29" spans="1:15" ht="15.75" customHeight="1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</row>
    <row r="30" spans="1:15" ht="15.75" customHeight="1" x14ac:dyDescent="0.25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</row>
    <row r="31" spans="1:15" ht="15.75" customHeight="1" x14ac:dyDescent="0.25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</row>
    <row r="32" spans="1:15" ht="15.75" customHeight="1" x14ac:dyDescent="0.25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</row>
    <row r="33" spans="1:14" ht="9" customHeight="1" x14ac:dyDescent="0.25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</row>
    <row r="34" spans="1:14" ht="15.75" hidden="1" customHeight="1" x14ac:dyDescent="0.25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</row>
    <row r="35" spans="1:14" ht="15.75" hidden="1" customHeight="1" x14ac:dyDescent="0.25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</row>
    <row r="36" spans="1:14" ht="15.75" hidden="1" customHeight="1" x14ac:dyDescent="0.25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</row>
    <row r="37" spans="1:14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21">
    <mergeCell ref="H12:N12"/>
    <mergeCell ref="A3:N3"/>
    <mergeCell ref="A6:N6"/>
    <mergeCell ref="H9:N9"/>
    <mergeCell ref="H10:N10"/>
    <mergeCell ref="H11:N11"/>
    <mergeCell ref="A10:G10"/>
    <mergeCell ref="A11:G11"/>
    <mergeCell ref="A12:G12"/>
    <mergeCell ref="A4:N4"/>
    <mergeCell ref="A8:G8"/>
    <mergeCell ref="H8:N8"/>
    <mergeCell ref="A9:G9"/>
    <mergeCell ref="H20:N36"/>
    <mergeCell ref="A20:G36"/>
    <mergeCell ref="A18:G18"/>
    <mergeCell ref="H18:N18"/>
    <mergeCell ref="A13:G17"/>
    <mergeCell ref="A19:G19"/>
    <mergeCell ref="H19:N19"/>
    <mergeCell ref="H13:N1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88"/>
  <sheetViews>
    <sheetView topLeftCell="A16" zoomScale="102" zoomScaleNormal="102" workbookViewId="0">
      <selection activeCell="Q10" sqref="Q10"/>
    </sheetView>
  </sheetViews>
  <sheetFormatPr defaultRowHeight="15" x14ac:dyDescent="0.25"/>
  <cols>
    <col min="1" max="1" width="4.5703125" style="10" customWidth="1"/>
    <col min="2" max="2" width="18.28515625" style="13" customWidth="1"/>
    <col min="3" max="3" width="9.7109375" style="13" customWidth="1"/>
    <col min="4" max="4" width="9.140625" style="13"/>
    <col min="5" max="5" width="10.140625" style="13" customWidth="1"/>
    <col min="6" max="6" width="9.140625" style="13"/>
    <col min="7" max="7" width="7.85546875" style="13" customWidth="1"/>
    <col min="8" max="11" width="9.140625" style="13"/>
    <col min="12" max="12" width="13.85546875" style="13" customWidth="1"/>
    <col min="13" max="13" width="14.7109375" style="13" customWidth="1"/>
    <col min="14" max="14" width="9.140625" style="13"/>
    <col min="15" max="15" width="0.28515625" customWidth="1"/>
  </cols>
  <sheetData>
    <row r="1" spans="1:15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5" ht="33.75" customHeight="1" x14ac:dyDescent="0.25">
      <c r="A3" s="97" t="s">
        <v>197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5" spans="1:15" x14ac:dyDescent="0.25">
      <c r="A5" s="105" t="s">
        <v>11</v>
      </c>
      <c r="B5" s="106" t="s">
        <v>12</v>
      </c>
      <c r="C5" s="106" t="s">
        <v>28</v>
      </c>
      <c r="D5" s="106" t="s">
        <v>13</v>
      </c>
      <c r="E5" s="106" t="s">
        <v>14</v>
      </c>
      <c r="F5" s="107" t="s">
        <v>15</v>
      </c>
      <c r="G5" s="107"/>
      <c r="H5" s="107"/>
      <c r="I5" s="107"/>
      <c r="J5" s="107"/>
      <c r="K5" s="107"/>
      <c r="L5" s="106" t="s">
        <v>16</v>
      </c>
      <c r="M5" s="106" t="s">
        <v>17</v>
      </c>
      <c r="N5" s="106" t="s">
        <v>18</v>
      </c>
    </row>
    <row r="6" spans="1:15" x14ac:dyDescent="0.25">
      <c r="A6" s="105"/>
      <c r="B6" s="106"/>
      <c r="C6" s="106"/>
      <c r="D6" s="106"/>
      <c r="E6" s="106"/>
      <c r="F6" s="11">
        <v>2026</v>
      </c>
      <c r="G6" s="11">
        <v>2027</v>
      </c>
      <c r="H6" s="11">
        <v>2028</v>
      </c>
      <c r="I6" s="11">
        <v>2029</v>
      </c>
      <c r="J6" s="11">
        <v>2030</v>
      </c>
      <c r="K6" s="11">
        <v>2031</v>
      </c>
      <c r="L6" s="108"/>
      <c r="M6" s="106"/>
      <c r="N6" s="108"/>
    </row>
    <row r="7" spans="1:15" ht="32.25" customHeight="1" x14ac:dyDescent="0.25">
      <c r="A7" s="105"/>
      <c r="B7" s="106"/>
      <c r="C7" s="106"/>
      <c r="D7" s="106"/>
      <c r="E7" s="106"/>
      <c r="F7" s="11" t="s">
        <v>19</v>
      </c>
      <c r="G7" s="11" t="s">
        <v>19</v>
      </c>
      <c r="H7" s="11" t="s">
        <v>19</v>
      </c>
      <c r="I7" s="11" t="s">
        <v>19</v>
      </c>
      <c r="J7" s="11" t="s">
        <v>19</v>
      </c>
      <c r="K7" s="11" t="s">
        <v>19</v>
      </c>
      <c r="L7" s="108"/>
      <c r="M7" s="106"/>
      <c r="N7" s="108"/>
    </row>
    <row r="8" spans="1:15" x14ac:dyDescent="0.25">
      <c r="A8" s="10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</row>
    <row r="9" spans="1:15" ht="31.5" customHeight="1" x14ac:dyDescent="0.25">
      <c r="A9" s="103" t="s">
        <v>198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1:15" ht="201" customHeight="1" x14ac:dyDescent="0.25">
      <c r="A10" s="10" t="s">
        <v>20</v>
      </c>
      <c r="B10" s="14" t="s">
        <v>35</v>
      </c>
      <c r="C10" s="14" t="s">
        <v>36</v>
      </c>
      <c r="D10" s="14" t="s">
        <v>37</v>
      </c>
      <c r="E10" s="14">
        <v>588</v>
      </c>
      <c r="F10" s="14">
        <v>588</v>
      </c>
      <c r="G10" s="14">
        <v>589</v>
      </c>
      <c r="H10" s="14">
        <v>590</v>
      </c>
      <c r="I10" s="14">
        <v>591</v>
      </c>
      <c r="J10" s="14">
        <v>592</v>
      </c>
      <c r="K10" s="14">
        <v>593</v>
      </c>
      <c r="L10" s="11"/>
      <c r="M10" s="14" t="s">
        <v>38</v>
      </c>
      <c r="N10" s="14" t="s">
        <v>39</v>
      </c>
    </row>
    <row r="11" spans="1:15" hidden="1" x14ac:dyDescent="0.25">
      <c r="B11" s="1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5" ht="140.25" x14ac:dyDescent="0.25">
      <c r="A12" s="10">
        <v>2</v>
      </c>
      <c r="B12" s="14" t="s">
        <v>41</v>
      </c>
      <c r="C12" s="11" t="s">
        <v>47</v>
      </c>
      <c r="D12" s="11" t="s">
        <v>37</v>
      </c>
      <c r="E12" s="11">
        <v>81.400000000000006</v>
      </c>
      <c r="F12" s="11">
        <v>81.599999999999994</v>
      </c>
      <c r="G12" s="11">
        <v>81.8</v>
      </c>
      <c r="H12" s="11">
        <v>82</v>
      </c>
      <c r="I12" s="11">
        <v>82.2</v>
      </c>
      <c r="J12" s="11">
        <v>82.4</v>
      </c>
      <c r="K12" s="11">
        <v>82.6</v>
      </c>
      <c r="L12" s="11"/>
      <c r="M12" s="14" t="s">
        <v>43</v>
      </c>
      <c r="N12" s="14" t="s">
        <v>62</v>
      </c>
    </row>
    <row r="13" spans="1:15" ht="165.75" x14ac:dyDescent="0.25">
      <c r="A13" s="10">
        <v>3</v>
      </c>
      <c r="B13" s="14" t="s">
        <v>68</v>
      </c>
      <c r="C13" s="11" t="s">
        <v>46</v>
      </c>
      <c r="D13" s="11" t="s">
        <v>37</v>
      </c>
      <c r="E13" s="11">
        <v>63.6</v>
      </c>
      <c r="F13" s="11">
        <v>63.8</v>
      </c>
      <c r="G13" s="11">
        <v>64</v>
      </c>
      <c r="H13" s="11">
        <v>64.2</v>
      </c>
      <c r="I13" s="11">
        <v>64.400000000000006</v>
      </c>
      <c r="J13" s="11">
        <v>64.599999999999994</v>
      </c>
      <c r="K13" s="11">
        <v>64.8</v>
      </c>
      <c r="L13" s="11"/>
      <c r="M13" s="14" t="s">
        <v>60</v>
      </c>
      <c r="N13" s="14" t="s">
        <v>85</v>
      </c>
    </row>
    <row r="14" spans="1:15" ht="345" customHeight="1" x14ac:dyDescent="0.25">
      <c r="A14" s="10">
        <v>4</v>
      </c>
      <c r="B14" s="15" t="s">
        <v>44</v>
      </c>
      <c r="C14" s="11" t="s">
        <v>45</v>
      </c>
      <c r="D14" s="11" t="s">
        <v>37</v>
      </c>
      <c r="E14" s="11">
        <v>42.81</v>
      </c>
      <c r="F14" s="11">
        <v>43</v>
      </c>
      <c r="G14" s="11">
        <v>43.2</v>
      </c>
      <c r="H14" s="11">
        <v>43.4</v>
      </c>
      <c r="I14" s="11">
        <v>43.6</v>
      </c>
      <c r="J14" s="11">
        <v>43.8</v>
      </c>
      <c r="K14" s="11">
        <v>44</v>
      </c>
      <c r="L14" s="17" t="s">
        <v>64</v>
      </c>
      <c r="M14" s="14" t="s">
        <v>38</v>
      </c>
      <c r="N14" s="14" t="s">
        <v>69</v>
      </c>
    </row>
    <row r="15" spans="1:15" ht="165.75" customHeight="1" x14ac:dyDescent="0.25">
      <c r="A15" s="10">
        <v>5</v>
      </c>
      <c r="B15" s="14" t="s">
        <v>61</v>
      </c>
      <c r="C15" s="11" t="s">
        <v>45</v>
      </c>
      <c r="D15" s="11" t="s">
        <v>37</v>
      </c>
      <c r="E15" s="11">
        <v>84</v>
      </c>
      <c r="F15" s="11">
        <v>84.2</v>
      </c>
      <c r="G15" s="11">
        <v>84.4</v>
      </c>
      <c r="H15" s="11">
        <v>84.5</v>
      </c>
      <c r="I15" s="11">
        <v>84.6</v>
      </c>
      <c r="J15" s="11">
        <v>84.7</v>
      </c>
      <c r="K15" s="11">
        <v>84.9</v>
      </c>
      <c r="L15" s="18" t="s">
        <v>63</v>
      </c>
      <c r="M15" s="14" t="s">
        <v>38</v>
      </c>
      <c r="N15" s="14" t="s">
        <v>82</v>
      </c>
    </row>
    <row r="16" spans="1:15" ht="63.75" x14ac:dyDescent="0.25">
      <c r="A16" s="10">
        <v>6</v>
      </c>
      <c r="B16" s="16" t="s">
        <v>48</v>
      </c>
      <c r="C16" s="11"/>
      <c r="D16" s="11" t="s">
        <v>37</v>
      </c>
      <c r="E16" s="11">
        <v>95</v>
      </c>
      <c r="F16" s="11">
        <v>96</v>
      </c>
      <c r="G16" s="11">
        <v>96</v>
      </c>
      <c r="H16" s="11">
        <v>96</v>
      </c>
      <c r="I16" s="11">
        <v>96</v>
      </c>
      <c r="J16" s="11">
        <v>96</v>
      </c>
      <c r="K16" s="11">
        <v>96</v>
      </c>
      <c r="L16" s="11"/>
      <c r="M16" s="14" t="s">
        <v>38</v>
      </c>
      <c r="N16" s="14" t="s">
        <v>83</v>
      </c>
    </row>
    <row r="17" spans="1:14" ht="89.25" x14ac:dyDescent="0.25">
      <c r="A17" s="10">
        <v>7</v>
      </c>
      <c r="B17" s="16" t="s">
        <v>42</v>
      </c>
      <c r="C17" s="11" t="s">
        <v>46</v>
      </c>
      <c r="D17" s="11" t="s">
        <v>37</v>
      </c>
      <c r="E17" s="11">
        <v>55.1</v>
      </c>
      <c r="F17" s="11">
        <v>55.4</v>
      </c>
      <c r="G17" s="11">
        <v>55.6</v>
      </c>
      <c r="H17" s="11">
        <v>55.7</v>
      </c>
      <c r="I17" s="11">
        <v>55.8</v>
      </c>
      <c r="J17" s="11">
        <v>55.8</v>
      </c>
      <c r="K17" s="11">
        <v>55.9</v>
      </c>
      <c r="L17" s="11"/>
      <c r="M17" s="14" t="s">
        <v>67</v>
      </c>
      <c r="N17" s="14" t="s">
        <v>84</v>
      </c>
    </row>
    <row r="18" spans="1:14" ht="204" customHeight="1" x14ac:dyDescent="0.25">
      <c r="A18" s="10">
        <v>8</v>
      </c>
      <c r="B18" s="14" t="s">
        <v>59</v>
      </c>
      <c r="C18" s="11" t="s">
        <v>36</v>
      </c>
      <c r="D18" s="11" t="s">
        <v>37</v>
      </c>
      <c r="E18" s="11">
        <v>40</v>
      </c>
      <c r="F18" s="11">
        <v>20</v>
      </c>
      <c r="G18" s="11">
        <v>0</v>
      </c>
      <c r="H18" s="11">
        <v>20</v>
      </c>
      <c r="I18" s="11">
        <v>0</v>
      </c>
      <c r="J18" s="11">
        <v>0</v>
      </c>
      <c r="K18" s="11">
        <v>0</v>
      </c>
      <c r="L18" s="11"/>
      <c r="M18" s="14" t="s">
        <v>49</v>
      </c>
      <c r="N18" s="14" t="s">
        <v>86</v>
      </c>
    </row>
    <row r="19" spans="1:14" ht="201.75" customHeight="1" x14ac:dyDescent="0.25">
      <c r="A19" s="40">
        <v>9</v>
      </c>
      <c r="B19" s="16" t="s">
        <v>65</v>
      </c>
      <c r="C19" s="11" t="s">
        <v>36</v>
      </c>
      <c r="D19" s="11" t="s">
        <v>37</v>
      </c>
      <c r="E19" s="11">
        <v>80</v>
      </c>
      <c r="F19" s="11">
        <v>80.5</v>
      </c>
      <c r="G19" s="11">
        <v>81</v>
      </c>
      <c r="H19" s="11">
        <v>81.5</v>
      </c>
      <c r="I19" s="11">
        <v>82</v>
      </c>
      <c r="J19" s="11">
        <v>82.5</v>
      </c>
      <c r="K19" s="11">
        <v>83</v>
      </c>
      <c r="L19" s="11"/>
      <c r="M19" s="14" t="s">
        <v>81</v>
      </c>
      <c r="N19" s="14" t="s">
        <v>133</v>
      </c>
    </row>
    <row r="20" spans="1:14" x14ac:dyDescent="0.25">
      <c r="A20" s="30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1" spans="1:14" x14ac:dyDescent="0.2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spans="1:14" x14ac:dyDescent="0.2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x14ac:dyDescent="0.2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1:14" x14ac:dyDescent="0.2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4" x14ac:dyDescent="0.25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1:14" x14ac:dyDescent="0.25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14" x14ac:dyDescent="0.25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1:14" x14ac:dyDescent="0.25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1:14" x14ac:dyDescent="0.25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4" x14ac:dyDescent="0.25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:14" x14ac:dyDescent="0.25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</row>
    <row r="38" spans="1:14" x14ac:dyDescent="0.25">
      <c r="A38" s="30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</row>
    <row r="39" spans="1:14" x14ac:dyDescent="0.25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</row>
    <row r="40" spans="1:14" x14ac:dyDescent="0.25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</row>
    <row r="41" spans="1:14" x14ac:dyDescent="0.25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4" x14ac:dyDescent="0.25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</row>
    <row r="43" spans="1:14" x14ac:dyDescent="0.25">
      <c r="A43" s="30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</row>
    <row r="44" spans="1:14" x14ac:dyDescent="0.25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5" spans="1:14" x14ac:dyDescent="0.25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</row>
    <row r="46" spans="1:14" x14ac:dyDescent="0.25">
      <c r="A46" s="30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</row>
    <row r="47" spans="1:14" x14ac:dyDescent="0.25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4" x14ac:dyDescent="0.25">
      <c r="A48" s="30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</row>
    <row r="49" spans="1:14" x14ac:dyDescent="0.25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</row>
    <row r="50" spans="1:14" x14ac:dyDescent="0.25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</row>
    <row r="51" spans="1:14" x14ac:dyDescent="0.25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</row>
    <row r="52" spans="1:14" x14ac:dyDescent="0.25">
      <c r="A52" s="30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</row>
    <row r="53" spans="1:14" x14ac:dyDescent="0.25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4" x14ac:dyDescent="0.25">
      <c r="A54" s="30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</row>
    <row r="55" spans="1:14" x14ac:dyDescent="0.25">
      <c r="A55" s="30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</row>
    <row r="56" spans="1:14" x14ac:dyDescent="0.25">
      <c r="A56" s="30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</row>
    <row r="57" spans="1:14" x14ac:dyDescent="0.25">
      <c r="A57" s="30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</row>
    <row r="58" spans="1:14" x14ac:dyDescent="0.25">
      <c r="A58" s="30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4" x14ac:dyDescent="0.25">
      <c r="A59" s="30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</row>
    <row r="60" spans="1:14" x14ac:dyDescent="0.25">
      <c r="A60" s="30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spans="1:14" x14ac:dyDescent="0.25">
      <c r="A61" s="30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</row>
    <row r="62" spans="1:14" x14ac:dyDescent="0.25">
      <c r="A62" s="30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</row>
    <row r="63" spans="1:14" x14ac:dyDescent="0.25">
      <c r="A63" s="30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</row>
    <row r="64" spans="1:14" x14ac:dyDescent="0.25">
      <c r="A64" s="30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</row>
    <row r="65" spans="1:14" x14ac:dyDescent="0.25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</row>
    <row r="66" spans="1:14" x14ac:dyDescent="0.25">
      <c r="A66" s="30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</row>
    <row r="67" spans="1:14" x14ac:dyDescent="0.25">
      <c r="A67" s="30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</row>
    <row r="68" spans="1:14" x14ac:dyDescent="0.25">
      <c r="A68" s="30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</row>
    <row r="69" spans="1:14" x14ac:dyDescent="0.25">
      <c r="A69" s="30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</row>
    <row r="70" spans="1:14" x14ac:dyDescent="0.25">
      <c r="A70" s="30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</row>
    <row r="71" spans="1:14" x14ac:dyDescent="0.25">
      <c r="A71" s="30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</row>
    <row r="72" spans="1:14" x14ac:dyDescent="0.25">
      <c r="A72" s="30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</row>
    <row r="73" spans="1:14" x14ac:dyDescent="0.25">
      <c r="A73" s="30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</row>
    <row r="74" spans="1:14" x14ac:dyDescent="0.25">
      <c r="A74" s="30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</row>
    <row r="75" spans="1:14" x14ac:dyDescent="0.25">
      <c r="A75" s="30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</row>
    <row r="76" spans="1:14" x14ac:dyDescent="0.25">
      <c r="A76" s="30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</row>
    <row r="77" spans="1:14" x14ac:dyDescent="0.25">
      <c r="A77" s="30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</row>
    <row r="78" spans="1:14" x14ac:dyDescent="0.25">
      <c r="A78" s="30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</row>
    <row r="79" spans="1:14" x14ac:dyDescent="0.25">
      <c r="A79" s="30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</row>
    <row r="80" spans="1:14" x14ac:dyDescent="0.25">
      <c r="A80" s="30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</row>
    <row r="81" spans="1:14" x14ac:dyDescent="0.25">
      <c r="A81" s="30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</row>
    <row r="82" spans="1:14" x14ac:dyDescent="0.25">
      <c r="A82" s="30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</row>
    <row r="83" spans="1:14" x14ac:dyDescent="0.25">
      <c r="A83" s="30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</row>
    <row r="84" spans="1:14" x14ac:dyDescent="0.25">
      <c r="A84" s="30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</row>
    <row r="85" spans="1:14" x14ac:dyDescent="0.25">
      <c r="A85" s="30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</row>
    <row r="86" spans="1:14" x14ac:dyDescent="0.25">
      <c r="A86" s="30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1:14" x14ac:dyDescent="0.25">
      <c r="A87" s="30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</row>
    <row r="88" spans="1:14" x14ac:dyDescent="0.25">
      <c r="A88" s="30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</row>
    <row r="89" spans="1:14" x14ac:dyDescent="0.25">
      <c r="A89" s="30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</row>
    <row r="90" spans="1:14" x14ac:dyDescent="0.25">
      <c r="A90" s="30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spans="1:14" x14ac:dyDescent="0.25">
      <c r="A91" s="30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</row>
    <row r="92" spans="1:14" x14ac:dyDescent="0.25">
      <c r="A92" s="30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</row>
    <row r="93" spans="1:14" x14ac:dyDescent="0.25">
      <c r="A93" s="30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</row>
    <row r="94" spans="1:14" x14ac:dyDescent="0.25">
      <c r="A94" s="30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</row>
    <row r="95" spans="1:14" x14ac:dyDescent="0.25">
      <c r="A95" s="30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</row>
    <row r="96" spans="1:14" x14ac:dyDescent="0.25">
      <c r="A96" s="30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</row>
    <row r="97" spans="1:14" x14ac:dyDescent="0.25">
      <c r="A97" s="30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</row>
    <row r="98" spans="1:14" x14ac:dyDescent="0.25">
      <c r="A98" s="30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</row>
    <row r="99" spans="1:14" x14ac:dyDescent="0.25">
      <c r="A99" s="30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</row>
    <row r="100" spans="1:14" x14ac:dyDescent="0.25">
      <c r="A100" s="30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</row>
    <row r="101" spans="1:14" x14ac:dyDescent="0.25">
      <c r="A101" s="30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</row>
    <row r="102" spans="1:14" x14ac:dyDescent="0.25">
      <c r="A102" s="30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  <row r="103" spans="1:14" x14ac:dyDescent="0.25">
      <c r="A103" s="30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</row>
    <row r="104" spans="1:14" x14ac:dyDescent="0.25">
      <c r="A104" s="30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</row>
    <row r="105" spans="1:14" x14ac:dyDescent="0.25">
      <c r="A105" s="30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</row>
    <row r="106" spans="1:14" x14ac:dyDescent="0.25">
      <c r="A106" s="30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</row>
    <row r="107" spans="1:14" x14ac:dyDescent="0.25">
      <c r="A107" s="30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</row>
    <row r="108" spans="1:14" x14ac:dyDescent="0.25">
      <c r="A108" s="30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</row>
    <row r="109" spans="1:14" x14ac:dyDescent="0.25">
      <c r="A109" s="30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</row>
    <row r="110" spans="1:14" x14ac:dyDescent="0.25">
      <c r="A110" s="30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</row>
    <row r="111" spans="1:14" x14ac:dyDescent="0.25">
      <c r="A111" s="30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</row>
    <row r="112" spans="1:14" x14ac:dyDescent="0.25">
      <c r="A112" s="30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</row>
    <row r="113" spans="1:14" x14ac:dyDescent="0.25">
      <c r="A113" s="30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</row>
    <row r="114" spans="1:14" x14ac:dyDescent="0.25">
      <c r="A114" s="30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</row>
    <row r="115" spans="1:14" x14ac:dyDescent="0.25">
      <c r="A115" s="30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</row>
    <row r="116" spans="1:14" x14ac:dyDescent="0.25">
      <c r="A116" s="30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</row>
    <row r="117" spans="1:14" x14ac:dyDescent="0.25">
      <c r="A117" s="30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</row>
    <row r="118" spans="1:14" x14ac:dyDescent="0.25">
      <c r="A118" s="30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</row>
    <row r="119" spans="1:14" x14ac:dyDescent="0.25">
      <c r="A119" s="30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</row>
    <row r="120" spans="1:14" x14ac:dyDescent="0.25">
      <c r="A120" s="30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</row>
    <row r="121" spans="1:14" x14ac:dyDescent="0.25">
      <c r="A121" s="30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</row>
    <row r="122" spans="1:14" x14ac:dyDescent="0.25">
      <c r="A122" s="30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</row>
    <row r="123" spans="1:14" x14ac:dyDescent="0.25">
      <c r="A123" s="30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</row>
    <row r="124" spans="1:14" x14ac:dyDescent="0.25">
      <c r="A124" s="30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</row>
    <row r="125" spans="1:14" x14ac:dyDescent="0.25">
      <c r="A125" s="30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</row>
    <row r="126" spans="1:14" x14ac:dyDescent="0.25">
      <c r="A126" s="30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</row>
    <row r="127" spans="1:14" x14ac:dyDescent="0.25">
      <c r="A127" s="30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</row>
    <row r="128" spans="1:14" x14ac:dyDescent="0.25">
      <c r="A128" s="30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</row>
    <row r="129" spans="1:14" x14ac:dyDescent="0.25">
      <c r="A129" s="30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</row>
    <row r="130" spans="1:14" x14ac:dyDescent="0.25">
      <c r="A130" s="30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</row>
    <row r="131" spans="1:14" x14ac:dyDescent="0.25">
      <c r="A131" s="30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</row>
    <row r="132" spans="1:14" x14ac:dyDescent="0.25">
      <c r="A132" s="30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</row>
    <row r="133" spans="1:14" x14ac:dyDescent="0.25">
      <c r="A133" s="30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</row>
    <row r="134" spans="1:14" x14ac:dyDescent="0.25">
      <c r="A134" s="30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</row>
    <row r="135" spans="1:14" x14ac:dyDescent="0.25">
      <c r="A135" s="30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</row>
    <row r="136" spans="1:14" x14ac:dyDescent="0.25">
      <c r="A136" s="30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</row>
    <row r="137" spans="1:14" x14ac:dyDescent="0.25">
      <c r="A137" s="30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</row>
    <row r="138" spans="1:14" x14ac:dyDescent="0.25">
      <c r="A138" s="30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</row>
    <row r="139" spans="1:14" x14ac:dyDescent="0.25">
      <c r="A139" s="30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</row>
    <row r="140" spans="1:14" x14ac:dyDescent="0.25">
      <c r="A140" s="30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</row>
    <row r="141" spans="1:14" x14ac:dyDescent="0.25">
      <c r="A141" s="30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</row>
    <row r="142" spans="1:14" x14ac:dyDescent="0.25">
      <c r="A142" s="30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</row>
    <row r="143" spans="1:14" x14ac:dyDescent="0.25">
      <c r="A143" s="30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</row>
    <row r="144" spans="1:14" x14ac:dyDescent="0.25">
      <c r="A144" s="30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</row>
    <row r="145" spans="1:14" x14ac:dyDescent="0.25">
      <c r="A145" s="30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</row>
    <row r="146" spans="1:14" x14ac:dyDescent="0.25">
      <c r="A146" s="30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</row>
    <row r="147" spans="1:14" x14ac:dyDescent="0.25">
      <c r="A147" s="30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</row>
    <row r="148" spans="1:14" x14ac:dyDescent="0.25">
      <c r="A148" s="30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</row>
    <row r="149" spans="1:14" x14ac:dyDescent="0.25">
      <c r="A149" s="30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</row>
    <row r="150" spans="1:14" x14ac:dyDescent="0.25">
      <c r="A150" s="30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</row>
    <row r="151" spans="1:14" x14ac:dyDescent="0.25">
      <c r="A151" s="30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</row>
    <row r="152" spans="1:14" x14ac:dyDescent="0.25">
      <c r="A152" s="30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</row>
    <row r="153" spans="1:14" x14ac:dyDescent="0.25">
      <c r="A153" s="30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</row>
    <row r="154" spans="1:14" x14ac:dyDescent="0.25">
      <c r="A154" s="30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</row>
    <row r="155" spans="1:14" x14ac:dyDescent="0.25">
      <c r="A155" s="30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</row>
    <row r="156" spans="1:14" x14ac:dyDescent="0.25">
      <c r="A156" s="30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</row>
    <row r="157" spans="1:14" x14ac:dyDescent="0.25">
      <c r="A157" s="30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</row>
    <row r="158" spans="1:14" x14ac:dyDescent="0.25">
      <c r="A158" s="30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</row>
    <row r="159" spans="1:14" x14ac:dyDescent="0.25">
      <c r="A159" s="30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</row>
    <row r="160" spans="1:14" x14ac:dyDescent="0.25">
      <c r="A160" s="30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</row>
    <row r="161" spans="1:14" x14ac:dyDescent="0.25">
      <c r="A161" s="30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</row>
    <row r="162" spans="1:14" x14ac:dyDescent="0.25">
      <c r="A162" s="30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</row>
    <row r="163" spans="1:14" x14ac:dyDescent="0.25">
      <c r="A163" s="30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</row>
    <row r="164" spans="1:14" x14ac:dyDescent="0.25">
      <c r="A164" s="30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</row>
    <row r="165" spans="1:14" x14ac:dyDescent="0.25">
      <c r="A165" s="30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</row>
    <row r="166" spans="1:14" x14ac:dyDescent="0.25">
      <c r="A166" s="30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</row>
    <row r="167" spans="1:14" x14ac:dyDescent="0.25">
      <c r="A167" s="30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</row>
    <row r="168" spans="1:14" x14ac:dyDescent="0.25">
      <c r="A168" s="30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</row>
    <row r="169" spans="1:14" x14ac:dyDescent="0.25">
      <c r="A169" s="30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</row>
    <row r="170" spans="1:14" x14ac:dyDescent="0.25">
      <c r="A170" s="30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</row>
    <row r="171" spans="1:14" x14ac:dyDescent="0.25">
      <c r="A171" s="30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</row>
    <row r="172" spans="1:14" x14ac:dyDescent="0.25">
      <c r="A172" s="30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</row>
    <row r="173" spans="1:14" x14ac:dyDescent="0.25">
      <c r="A173" s="30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</row>
    <row r="174" spans="1:14" x14ac:dyDescent="0.25">
      <c r="A174" s="30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</row>
    <row r="175" spans="1:14" x14ac:dyDescent="0.25">
      <c r="A175" s="30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</row>
    <row r="176" spans="1:14" x14ac:dyDescent="0.25">
      <c r="A176" s="30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</row>
    <row r="177" spans="1:14" x14ac:dyDescent="0.25">
      <c r="A177" s="30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</row>
    <row r="178" spans="1:14" x14ac:dyDescent="0.25">
      <c r="A178" s="30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</row>
    <row r="179" spans="1:14" x14ac:dyDescent="0.25">
      <c r="A179" s="30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</row>
    <row r="180" spans="1:14" x14ac:dyDescent="0.25">
      <c r="A180" s="30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</row>
    <row r="181" spans="1:14" x14ac:dyDescent="0.25">
      <c r="A181" s="30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</row>
    <row r="182" spans="1:14" x14ac:dyDescent="0.25">
      <c r="A182" s="30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</row>
    <row r="183" spans="1:14" x14ac:dyDescent="0.25">
      <c r="A183" s="30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</row>
    <row r="184" spans="1:14" x14ac:dyDescent="0.25">
      <c r="A184" s="30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</row>
    <row r="185" spans="1:14" x14ac:dyDescent="0.25">
      <c r="A185" s="30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</row>
    <row r="186" spans="1:14" x14ac:dyDescent="0.25">
      <c r="A186" s="30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</row>
    <row r="187" spans="1:14" x14ac:dyDescent="0.25">
      <c r="A187" s="30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</row>
    <row r="188" spans="1:14" x14ac:dyDescent="0.25">
      <c r="A188" s="30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</row>
    <row r="189" spans="1:14" x14ac:dyDescent="0.25">
      <c r="A189" s="30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</row>
    <row r="190" spans="1:14" x14ac:dyDescent="0.25">
      <c r="A190" s="30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</row>
    <row r="191" spans="1:14" x14ac:dyDescent="0.25">
      <c r="A191" s="30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</row>
    <row r="192" spans="1:14" x14ac:dyDescent="0.25">
      <c r="A192" s="30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</row>
    <row r="193" spans="1:14" x14ac:dyDescent="0.25">
      <c r="A193" s="30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</row>
    <row r="194" spans="1:14" x14ac:dyDescent="0.25">
      <c r="A194" s="30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</row>
    <row r="195" spans="1:14" x14ac:dyDescent="0.25">
      <c r="A195" s="30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</row>
    <row r="196" spans="1:14" x14ac:dyDescent="0.25">
      <c r="A196" s="30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</row>
    <row r="197" spans="1:14" x14ac:dyDescent="0.25">
      <c r="A197" s="30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</row>
    <row r="198" spans="1:14" x14ac:dyDescent="0.25">
      <c r="A198" s="30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</row>
    <row r="199" spans="1:14" x14ac:dyDescent="0.25">
      <c r="A199" s="30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</row>
    <row r="200" spans="1:14" x14ac:dyDescent="0.25">
      <c r="A200" s="30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</row>
    <row r="201" spans="1:14" x14ac:dyDescent="0.25">
      <c r="A201" s="30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</row>
    <row r="202" spans="1:14" x14ac:dyDescent="0.25">
      <c r="A202" s="30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</row>
    <row r="203" spans="1:14" x14ac:dyDescent="0.25">
      <c r="A203" s="30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</row>
    <row r="204" spans="1:14" x14ac:dyDescent="0.25">
      <c r="A204" s="30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</row>
    <row r="205" spans="1:14" x14ac:dyDescent="0.25">
      <c r="A205" s="30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</row>
    <row r="206" spans="1:14" x14ac:dyDescent="0.25">
      <c r="A206" s="30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</row>
    <row r="207" spans="1:14" x14ac:dyDescent="0.25">
      <c r="A207" s="30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</row>
    <row r="208" spans="1:14" x14ac:dyDescent="0.25">
      <c r="A208" s="30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</row>
    <row r="209" spans="1:14" x14ac:dyDescent="0.25">
      <c r="A209" s="30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</row>
    <row r="210" spans="1:14" x14ac:dyDescent="0.25">
      <c r="A210" s="30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</row>
    <row r="211" spans="1:14" x14ac:dyDescent="0.25">
      <c r="A211" s="30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</row>
    <row r="212" spans="1:14" x14ac:dyDescent="0.25">
      <c r="A212" s="30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</row>
    <row r="213" spans="1:14" x14ac:dyDescent="0.25">
      <c r="A213" s="30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</row>
    <row r="214" spans="1:14" x14ac:dyDescent="0.25">
      <c r="A214" s="30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</row>
    <row r="215" spans="1:14" x14ac:dyDescent="0.25">
      <c r="A215" s="30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</row>
    <row r="216" spans="1:14" x14ac:dyDescent="0.25">
      <c r="A216" s="30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</row>
    <row r="217" spans="1:14" x14ac:dyDescent="0.25">
      <c r="A217" s="30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</row>
    <row r="218" spans="1:14" x14ac:dyDescent="0.25">
      <c r="A218" s="30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</row>
    <row r="219" spans="1:14" x14ac:dyDescent="0.25">
      <c r="A219" s="30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</row>
    <row r="220" spans="1:14" x14ac:dyDescent="0.25">
      <c r="A220" s="30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</row>
    <row r="221" spans="1:14" x14ac:dyDescent="0.25">
      <c r="A221" s="30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</row>
    <row r="222" spans="1:14" x14ac:dyDescent="0.25">
      <c r="A222" s="30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</row>
    <row r="223" spans="1:14" x14ac:dyDescent="0.25">
      <c r="A223" s="30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</row>
    <row r="224" spans="1:14" x14ac:dyDescent="0.25">
      <c r="A224" s="30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</row>
    <row r="225" spans="1:14" x14ac:dyDescent="0.25">
      <c r="A225" s="30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</row>
    <row r="226" spans="1:14" x14ac:dyDescent="0.25">
      <c r="A226" s="30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</row>
    <row r="227" spans="1:14" x14ac:dyDescent="0.25">
      <c r="A227" s="30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</row>
    <row r="228" spans="1:14" x14ac:dyDescent="0.25">
      <c r="A228" s="30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</row>
    <row r="229" spans="1:14" x14ac:dyDescent="0.25">
      <c r="A229" s="30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</row>
    <row r="230" spans="1:14" x14ac:dyDescent="0.25">
      <c r="A230" s="30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</row>
    <row r="231" spans="1:14" x14ac:dyDescent="0.25">
      <c r="A231" s="30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</row>
    <row r="232" spans="1:14" x14ac:dyDescent="0.25">
      <c r="A232" s="30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</row>
    <row r="233" spans="1:14" x14ac:dyDescent="0.25">
      <c r="A233" s="30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</row>
    <row r="234" spans="1:14" x14ac:dyDescent="0.25">
      <c r="A234" s="30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</row>
    <row r="235" spans="1:14" x14ac:dyDescent="0.25">
      <c r="A235" s="30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</row>
    <row r="236" spans="1:14" x14ac:dyDescent="0.25">
      <c r="A236" s="30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</row>
    <row r="237" spans="1:14" x14ac:dyDescent="0.25">
      <c r="A237" s="30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</row>
    <row r="238" spans="1:14" x14ac:dyDescent="0.25">
      <c r="A238" s="30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</row>
    <row r="239" spans="1:14" x14ac:dyDescent="0.25">
      <c r="A239" s="30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</row>
    <row r="240" spans="1:14" x14ac:dyDescent="0.25">
      <c r="A240" s="30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</row>
    <row r="241" spans="1:14" x14ac:dyDescent="0.25">
      <c r="A241" s="30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</row>
    <row r="242" spans="1:14" x14ac:dyDescent="0.25">
      <c r="A242" s="30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</row>
    <row r="243" spans="1:14" x14ac:dyDescent="0.25">
      <c r="A243" s="30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</row>
    <row r="244" spans="1:14" x14ac:dyDescent="0.25">
      <c r="A244" s="30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</row>
    <row r="245" spans="1:14" x14ac:dyDescent="0.25">
      <c r="A245" s="30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</row>
    <row r="246" spans="1:14" x14ac:dyDescent="0.25">
      <c r="A246" s="30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</row>
    <row r="247" spans="1:14" x14ac:dyDescent="0.25">
      <c r="A247" s="30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</row>
    <row r="248" spans="1:14" x14ac:dyDescent="0.25">
      <c r="A248" s="30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</row>
    <row r="249" spans="1:14" x14ac:dyDescent="0.25">
      <c r="A249" s="30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</row>
    <row r="250" spans="1:14" x14ac:dyDescent="0.25">
      <c r="A250" s="30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</row>
    <row r="251" spans="1:14" x14ac:dyDescent="0.25">
      <c r="A251" s="30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</row>
    <row r="252" spans="1:14" x14ac:dyDescent="0.25">
      <c r="A252" s="30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</row>
    <row r="253" spans="1:14" x14ac:dyDescent="0.25">
      <c r="A253" s="30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</row>
    <row r="254" spans="1:14" x14ac:dyDescent="0.25">
      <c r="A254" s="30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</row>
    <row r="255" spans="1:14" x14ac:dyDescent="0.25">
      <c r="A255" s="30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</row>
    <row r="256" spans="1:14" x14ac:dyDescent="0.25">
      <c r="A256" s="30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</row>
    <row r="257" spans="1:14" x14ac:dyDescent="0.25">
      <c r="A257" s="30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</row>
    <row r="258" spans="1:14" x14ac:dyDescent="0.25">
      <c r="A258" s="30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</row>
    <row r="259" spans="1:14" x14ac:dyDescent="0.25">
      <c r="A259" s="30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</row>
    <row r="260" spans="1:14" x14ac:dyDescent="0.25">
      <c r="A260" s="30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</row>
    <row r="261" spans="1:14" x14ac:dyDescent="0.25">
      <c r="A261" s="30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</row>
    <row r="262" spans="1:14" x14ac:dyDescent="0.25">
      <c r="A262" s="30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</row>
    <row r="263" spans="1:14" x14ac:dyDescent="0.25">
      <c r="A263" s="30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</row>
    <row r="264" spans="1:14" x14ac:dyDescent="0.25">
      <c r="A264" s="30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</row>
    <row r="265" spans="1:14" x14ac:dyDescent="0.25">
      <c r="A265" s="30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</row>
    <row r="266" spans="1:14" x14ac:dyDescent="0.25">
      <c r="A266" s="30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</row>
    <row r="267" spans="1:14" x14ac:dyDescent="0.25">
      <c r="A267" s="30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</row>
    <row r="268" spans="1:14" x14ac:dyDescent="0.25">
      <c r="A268" s="30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</row>
    <row r="269" spans="1:14" x14ac:dyDescent="0.25">
      <c r="A269" s="30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</row>
    <row r="270" spans="1:14" x14ac:dyDescent="0.25">
      <c r="A270" s="30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</row>
    <row r="271" spans="1:14" x14ac:dyDescent="0.25">
      <c r="A271" s="30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</row>
    <row r="272" spans="1:14" x14ac:dyDescent="0.25">
      <c r="A272" s="30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</row>
    <row r="273" spans="1:14" x14ac:dyDescent="0.25">
      <c r="A273" s="30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</row>
    <row r="274" spans="1:14" x14ac:dyDescent="0.25">
      <c r="A274" s="30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</row>
    <row r="275" spans="1:14" x14ac:dyDescent="0.25">
      <c r="A275" s="30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</row>
    <row r="276" spans="1:14" x14ac:dyDescent="0.25">
      <c r="A276" s="30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</row>
    <row r="277" spans="1:14" x14ac:dyDescent="0.25">
      <c r="A277" s="30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</row>
    <row r="278" spans="1:14" x14ac:dyDescent="0.25">
      <c r="A278" s="30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</row>
    <row r="279" spans="1:14" x14ac:dyDescent="0.25">
      <c r="A279" s="30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</row>
    <row r="280" spans="1:14" x14ac:dyDescent="0.25">
      <c r="A280" s="30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</row>
    <row r="281" spans="1:14" x14ac:dyDescent="0.25">
      <c r="A281" s="30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</row>
    <row r="282" spans="1:14" x14ac:dyDescent="0.25">
      <c r="A282" s="30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</row>
    <row r="283" spans="1:14" x14ac:dyDescent="0.25">
      <c r="A283" s="30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</row>
    <row r="284" spans="1:14" x14ac:dyDescent="0.25">
      <c r="A284" s="30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</row>
    <row r="285" spans="1:14" x14ac:dyDescent="0.25">
      <c r="A285" s="30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</row>
    <row r="286" spans="1:14" x14ac:dyDescent="0.25">
      <c r="A286" s="30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</row>
    <row r="287" spans="1:14" x14ac:dyDescent="0.25">
      <c r="A287" s="30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</row>
    <row r="288" spans="1:14" x14ac:dyDescent="0.25">
      <c r="A288" s="30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</row>
    <row r="289" spans="1:14" x14ac:dyDescent="0.25">
      <c r="A289" s="30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</row>
    <row r="290" spans="1:14" x14ac:dyDescent="0.25">
      <c r="A290" s="30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</row>
    <row r="291" spans="1:14" x14ac:dyDescent="0.25">
      <c r="A291" s="30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</row>
    <row r="292" spans="1:14" x14ac:dyDescent="0.25">
      <c r="A292" s="30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</row>
    <row r="293" spans="1:14" x14ac:dyDescent="0.25">
      <c r="A293" s="30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</row>
    <row r="294" spans="1:14" x14ac:dyDescent="0.25">
      <c r="A294" s="30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</row>
    <row r="295" spans="1:14" x14ac:dyDescent="0.25">
      <c r="A295" s="30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</row>
    <row r="296" spans="1:14" x14ac:dyDescent="0.25">
      <c r="A296" s="30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</row>
    <row r="297" spans="1:14" x14ac:dyDescent="0.25">
      <c r="A297" s="30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</row>
    <row r="298" spans="1:14" x14ac:dyDescent="0.25">
      <c r="A298" s="30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</row>
    <row r="299" spans="1:14" x14ac:dyDescent="0.25">
      <c r="A299" s="30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</row>
    <row r="300" spans="1:14" x14ac:dyDescent="0.25">
      <c r="A300" s="30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</row>
    <row r="301" spans="1:14" x14ac:dyDescent="0.25">
      <c r="A301" s="30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</row>
    <row r="302" spans="1:14" x14ac:dyDescent="0.25">
      <c r="A302" s="30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</row>
    <row r="303" spans="1:14" x14ac:dyDescent="0.25">
      <c r="A303" s="30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</row>
    <row r="304" spans="1:14" x14ac:dyDescent="0.25">
      <c r="A304" s="30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</row>
    <row r="305" spans="1:14" x14ac:dyDescent="0.25">
      <c r="A305" s="30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</row>
    <row r="306" spans="1:14" x14ac:dyDescent="0.25">
      <c r="A306" s="30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</row>
    <row r="307" spans="1:14" x14ac:dyDescent="0.25">
      <c r="A307" s="30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</row>
    <row r="308" spans="1:14" x14ac:dyDescent="0.25">
      <c r="A308" s="30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</row>
    <row r="309" spans="1:14" x14ac:dyDescent="0.25">
      <c r="A309" s="30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</row>
    <row r="310" spans="1:14" x14ac:dyDescent="0.25">
      <c r="A310" s="30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</row>
    <row r="311" spans="1:14" x14ac:dyDescent="0.25">
      <c r="A311" s="30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</row>
    <row r="312" spans="1:14" x14ac:dyDescent="0.25">
      <c r="A312" s="30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</row>
    <row r="313" spans="1:14" x14ac:dyDescent="0.25">
      <c r="A313" s="30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</row>
    <row r="314" spans="1:14" x14ac:dyDescent="0.25">
      <c r="A314" s="30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</row>
    <row r="315" spans="1:14" x14ac:dyDescent="0.25">
      <c r="A315" s="30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</row>
    <row r="316" spans="1:14" x14ac:dyDescent="0.25">
      <c r="A316" s="30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</row>
    <row r="317" spans="1:14" x14ac:dyDescent="0.25">
      <c r="A317" s="30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</row>
    <row r="318" spans="1:14" x14ac:dyDescent="0.25">
      <c r="A318" s="30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</row>
    <row r="319" spans="1:14" x14ac:dyDescent="0.25">
      <c r="A319" s="30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</row>
    <row r="320" spans="1:14" x14ac:dyDescent="0.25">
      <c r="A320" s="30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</row>
    <row r="321" spans="1:14" x14ac:dyDescent="0.25">
      <c r="A321" s="30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</row>
    <row r="322" spans="1:14" x14ac:dyDescent="0.25">
      <c r="A322" s="30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</row>
    <row r="323" spans="1:14" x14ac:dyDescent="0.25">
      <c r="A323" s="30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</row>
    <row r="324" spans="1:14" x14ac:dyDescent="0.25">
      <c r="A324" s="30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</row>
    <row r="325" spans="1:14" x14ac:dyDescent="0.25">
      <c r="A325" s="30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</row>
    <row r="326" spans="1:14" x14ac:dyDescent="0.25">
      <c r="A326" s="30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</row>
    <row r="327" spans="1:14" x14ac:dyDescent="0.25">
      <c r="A327" s="30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</row>
    <row r="328" spans="1:14" x14ac:dyDescent="0.25">
      <c r="A328" s="30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</row>
    <row r="329" spans="1:14" x14ac:dyDescent="0.25">
      <c r="A329" s="30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</row>
    <row r="330" spans="1:14" x14ac:dyDescent="0.25">
      <c r="A330" s="30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</row>
    <row r="331" spans="1:14" x14ac:dyDescent="0.25">
      <c r="A331" s="30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</row>
    <row r="332" spans="1:14" x14ac:dyDescent="0.25">
      <c r="A332" s="30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</row>
    <row r="333" spans="1:14" x14ac:dyDescent="0.25">
      <c r="A333" s="30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</row>
    <row r="334" spans="1:14" x14ac:dyDescent="0.25">
      <c r="A334" s="30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</row>
    <row r="335" spans="1:14" x14ac:dyDescent="0.25">
      <c r="A335" s="30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</row>
    <row r="336" spans="1:14" x14ac:dyDescent="0.25">
      <c r="A336" s="30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</row>
    <row r="337" spans="1:14" x14ac:dyDescent="0.25">
      <c r="A337" s="30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</row>
    <row r="338" spans="1:14" x14ac:dyDescent="0.25">
      <c r="A338" s="30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</row>
    <row r="339" spans="1:14" x14ac:dyDescent="0.25">
      <c r="A339" s="30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</row>
    <row r="340" spans="1:14" x14ac:dyDescent="0.25">
      <c r="A340" s="30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</row>
    <row r="341" spans="1:14" x14ac:dyDescent="0.25">
      <c r="A341" s="30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</row>
    <row r="342" spans="1:14" x14ac:dyDescent="0.25">
      <c r="A342" s="30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</row>
    <row r="343" spans="1:14" x14ac:dyDescent="0.25">
      <c r="A343" s="30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</row>
    <row r="344" spans="1:14" x14ac:dyDescent="0.25">
      <c r="A344" s="30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</row>
    <row r="345" spans="1:14" x14ac:dyDescent="0.25">
      <c r="A345" s="30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</row>
    <row r="346" spans="1:14" x14ac:dyDescent="0.25">
      <c r="A346" s="30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</row>
    <row r="347" spans="1:14" x14ac:dyDescent="0.25">
      <c r="A347" s="30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</row>
    <row r="348" spans="1:14" x14ac:dyDescent="0.25">
      <c r="A348" s="30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</row>
    <row r="349" spans="1:14" x14ac:dyDescent="0.25">
      <c r="A349" s="30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</row>
    <row r="350" spans="1:14" x14ac:dyDescent="0.25">
      <c r="A350" s="30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</row>
    <row r="351" spans="1:14" x14ac:dyDescent="0.25">
      <c r="A351" s="30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</row>
    <row r="352" spans="1:14" x14ac:dyDescent="0.25">
      <c r="A352" s="30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</row>
    <row r="353" spans="1:14" x14ac:dyDescent="0.25">
      <c r="A353" s="30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</row>
    <row r="354" spans="1:14" x14ac:dyDescent="0.25">
      <c r="A354" s="30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</row>
    <row r="355" spans="1:14" x14ac:dyDescent="0.25">
      <c r="A355" s="30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</row>
    <row r="356" spans="1:14" x14ac:dyDescent="0.25">
      <c r="A356" s="30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</row>
    <row r="357" spans="1:14" x14ac:dyDescent="0.25">
      <c r="A357" s="30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</row>
    <row r="358" spans="1:14" x14ac:dyDescent="0.25">
      <c r="A358" s="30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</row>
    <row r="359" spans="1:14" x14ac:dyDescent="0.25">
      <c r="A359" s="30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</row>
    <row r="360" spans="1:14" x14ac:dyDescent="0.25">
      <c r="A360" s="30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</row>
    <row r="361" spans="1:14" x14ac:dyDescent="0.25">
      <c r="A361" s="30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</row>
    <row r="362" spans="1:14" x14ac:dyDescent="0.25">
      <c r="A362" s="30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</row>
    <row r="363" spans="1:14" x14ac:dyDescent="0.25">
      <c r="A363" s="30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</row>
    <row r="364" spans="1:14" x14ac:dyDescent="0.25">
      <c r="A364" s="30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</row>
    <row r="365" spans="1:14" x14ac:dyDescent="0.25">
      <c r="A365" s="30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</row>
    <row r="366" spans="1:14" x14ac:dyDescent="0.25">
      <c r="A366" s="30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</row>
    <row r="367" spans="1:14" x14ac:dyDescent="0.25">
      <c r="A367" s="30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</row>
    <row r="368" spans="1:14" x14ac:dyDescent="0.25">
      <c r="A368" s="30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</row>
    <row r="369" spans="1:14" x14ac:dyDescent="0.25">
      <c r="A369" s="30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</row>
    <row r="370" spans="1:14" x14ac:dyDescent="0.25">
      <c r="A370" s="30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</row>
    <row r="371" spans="1:14" x14ac:dyDescent="0.25">
      <c r="A371" s="30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</row>
    <row r="372" spans="1:14" x14ac:dyDescent="0.25">
      <c r="A372" s="30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</row>
    <row r="373" spans="1:14" x14ac:dyDescent="0.25">
      <c r="A373" s="30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</row>
    <row r="374" spans="1:14" x14ac:dyDescent="0.25">
      <c r="A374" s="30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</row>
    <row r="375" spans="1:14" x14ac:dyDescent="0.25">
      <c r="A375" s="30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</row>
    <row r="376" spans="1:14" x14ac:dyDescent="0.25">
      <c r="A376" s="30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</row>
    <row r="377" spans="1:14" x14ac:dyDescent="0.25">
      <c r="A377" s="30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</row>
    <row r="378" spans="1:14" x14ac:dyDescent="0.25">
      <c r="A378" s="30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</row>
    <row r="379" spans="1:14" x14ac:dyDescent="0.25">
      <c r="A379" s="30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</row>
    <row r="380" spans="1:14" x14ac:dyDescent="0.25">
      <c r="A380" s="30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</row>
    <row r="381" spans="1:14" x14ac:dyDescent="0.25">
      <c r="A381" s="30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</row>
    <row r="382" spans="1:14" x14ac:dyDescent="0.25">
      <c r="A382" s="30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</row>
    <row r="383" spans="1:14" x14ac:dyDescent="0.25">
      <c r="A383" s="30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</row>
    <row r="384" spans="1:14" x14ac:dyDescent="0.25">
      <c r="A384" s="30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</row>
    <row r="385" spans="1:14" x14ac:dyDescent="0.25">
      <c r="A385" s="30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</row>
    <row r="386" spans="1:14" x14ac:dyDescent="0.25">
      <c r="A386" s="30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</row>
    <row r="387" spans="1:14" x14ac:dyDescent="0.25">
      <c r="A387" s="30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</row>
    <row r="388" spans="1:14" x14ac:dyDescent="0.25">
      <c r="A388" s="30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</row>
    <row r="389" spans="1:14" x14ac:dyDescent="0.25">
      <c r="A389" s="30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</row>
    <row r="390" spans="1:14" x14ac:dyDescent="0.25">
      <c r="A390" s="30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</row>
    <row r="391" spans="1:14" x14ac:dyDescent="0.25">
      <c r="A391" s="30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</row>
    <row r="392" spans="1:14" x14ac:dyDescent="0.25">
      <c r="A392" s="30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</row>
    <row r="393" spans="1:14" x14ac:dyDescent="0.25">
      <c r="A393" s="30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</row>
    <row r="394" spans="1:14" x14ac:dyDescent="0.25">
      <c r="A394" s="30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</row>
    <row r="395" spans="1:14" x14ac:dyDescent="0.25">
      <c r="A395" s="30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</row>
    <row r="396" spans="1:14" x14ac:dyDescent="0.25">
      <c r="A396" s="30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</row>
    <row r="397" spans="1:14" x14ac:dyDescent="0.25">
      <c r="A397" s="30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</row>
    <row r="398" spans="1:14" x14ac:dyDescent="0.25">
      <c r="A398" s="30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</row>
    <row r="399" spans="1:14" x14ac:dyDescent="0.25">
      <c r="A399" s="30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</row>
    <row r="400" spans="1:14" x14ac:dyDescent="0.25">
      <c r="A400" s="30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</row>
    <row r="401" spans="1:14" x14ac:dyDescent="0.25">
      <c r="A401" s="30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</row>
    <row r="402" spans="1:14" x14ac:dyDescent="0.25">
      <c r="A402" s="30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</row>
    <row r="403" spans="1:14" x14ac:dyDescent="0.25">
      <c r="A403" s="30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</row>
    <row r="404" spans="1:14" x14ac:dyDescent="0.25">
      <c r="A404" s="30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</row>
    <row r="405" spans="1:14" x14ac:dyDescent="0.25">
      <c r="A405" s="30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</row>
    <row r="406" spans="1:14" x14ac:dyDescent="0.25">
      <c r="A406" s="30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</row>
    <row r="407" spans="1:14" x14ac:dyDescent="0.25">
      <c r="A407" s="30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</row>
    <row r="408" spans="1:14" x14ac:dyDescent="0.25">
      <c r="A408" s="30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</row>
    <row r="409" spans="1:14" x14ac:dyDescent="0.25">
      <c r="A409" s="30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</row>
    <row r="410" spans="1:14" x14ac:dyDescent="0.25">
      <c r="A410" s="30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</row>
    <row r="411" spans="1:14" x14ac:dyDescent="0.25">
      <c r="A411" s="30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</row>
    <row r="412" spans="1:14" x14ac:dyDescent="0.25">
      <c r="A412" s="30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</row>
    <row r="413" spans="1:14" x14ac:dyDescent="0.25">
      <c r="A413" s="30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</row>
    <row r="414" spans="1:14" x14ac:dyDescent="0.25">
      <c r="A414" s="30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</row>
    <row r="415" spans="1:14" x14ac:dyDescent="0.25">
      <c r="A415" s="30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</row>
    <row r="416" spans="1:14" x14ac:dyDescent="0.25">
      <c r="A416" s="30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</row>
    <row r="417" spans="1:14" x14ac:dyDescent="0.25">
      <c r="A417" s="30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</row>
    <row r="418" spans="1:14" x14ac:dyDescent="0.25">
      <c r="A418" s="30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</row>
    <row r="419" spans="1:14" x14ac:dyDescent="0.25">
      <c r="A419" s="30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</row>
    <row r="420" spans="1:14" x14ac:dyDescent="0.25">
      <c r="A420" s="30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</row>
    <row r="421" spans="1:14" x14ac:dyDescent="0.25">
      <c r="A421" s="30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</row>
    <row r="422" spans="1:14" x14ac:dyDescent="0.25">
      <c r="A422" s="30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</row>
    <row r="423" spans="1:14" x14ac:dyDescent="0.25">
      <c r="A423" s="30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</row>
    <row r="424" spans="1:14" x14ac:dyDescent="0.25">
      <c r="A424" s="30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</row>
    <row r="425" spans="1:14" x14ac:dyDescent="0.25">
      <c r="A425" s="30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</row>
    <row r="426" spans="1:14" x14ac:dyDescent="0.25">
      <c r="A426" s="30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</row>
    <row r="427" spans="1:14" x14ac:dyDescent="0.25">
      <c r="A427" s="30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</row>
    <row r="428" spans="1:14" x14ac:dyDescent="0.25">
      <c r="A428" s="30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</row>
    <row r="429" spans="1:14" x14ac:dyDescent="0.25">
      <c r="A429" s="30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</row>
    <row r="430" spans="1:14" x14ac:dyDescent="0.25">
      <c r="A430" s="30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</row>
    <row r="431" spans="1:14" x14ac:dyDescent="0.25">
      <c r="A431" s="30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</row>
    <row r="432" spans="1:14" x14ac:dyDescent="0.25">
      <c r="A432" s="30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</row>
    <row r="433" spans="1:14" x14ac:dyDescent="0.25">
      <c r="A433" s="30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</row>
    <row r="434" spans="1:14" x14ac:dyDescent="0.25">
      <c r="A434" s="30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</row>
    <row r="435" spans="1:14" x14ac:dyDescent="0.25">
      <c r="A435" s="30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</row>
    <row r="436" spans="1:14" x14ac:dyDescent="0.25">
      <c r="A436" s="30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</row>
    <row r="437" spans="1:14" x14ac:dyDescent="0.25">
      <c r="A437" s="30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</row>
    <row r="438" spans="1:14" x14ac:dyDescent="0.25">
      <c r="A438" s="30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</row>
    <row r="439" spans="1:14" x14ac:dyDescent="0.25">
      <c r="A439" s="30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</row>
    <row r="440" spans="1:14" x14ac:dyDescent="0.25">
      <c r="A440" s="30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</row>
    <row r="441" spans="1:14" x14ac:dyDescent="0.25">
      <c r="A441" s="30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</row>
    <row r="442" spans="1:14" x14ac:dyDescent="0.25">
      <c r="A442" s="30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</row>
    <row r="443" spans="1:14" x14ac:dyDescent="0.25">
      <c r="A443" s="30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</row>
    <row r="444" spans="1:14" x14ac:dyDescent="0.25">
      <c r="A444" s="30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</row>
    <row r="445" spans="1:14" x14ac:dyDescent="0.25">
      <c r="A445" s="30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</row>
    <row r="446" spans="1:14" x14ac:dyDescent="0.25">
      <c r="A446" s="30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</row>
    <row r="447" spans="1:14" x14ac:dyDescent="0.25">
      <c r="A447" s="30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</row>
    <row r="448" spans="1:14" x14ac:dyDescent="0.25">
      <c r="A448" s="30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</row>
    <row r="449" spans="1:14" x14ac:dyDescent="0.25">
      <c r="A449" s="30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</row>
    <row r="450" spans="1:14" x14ac:dyDescent="0.25">
      <c r="A450" s="30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</row>
    <row r="451" spans="1:14" x14ac:dyDescent="0.25">
      <c r="A451" s="30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</row>
    <row r="452" spans="1:14" x14ac:dyDescent="0.25">
      <c r="A452" s="30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</row>
    <row r="453" spans="1:14" x14ac:dyDescent="0.25">
      <c r="A453" s="30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</row>
    <row r="454" spans="1:14" x14ac:dyDescent="0.25">
      <c r="A454" s="30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</row>
    <row r="455" spans="1:14" x14ac:dyDescent="0.25">
      <c r="A455" s="30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</row>
    <row r="456" spans="1:14" x14ac:dyDescent="0.25">
      <c r="A456" s="30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</row>
    <row r="457" spans="1:14" x14ac:dyDescent="0.25">
      <c r="A457" s="30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</row>
    <row r="458" spans="1:14" x14ac:dyDescent="0.25">
      <c r="A458" s="30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</row>
    <row r="459" spans="1:14" x14ac:dyDescent="0.25">
      <c r="A459" s="30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</row>
    <row r="460" spans="1:14" x14ac:dyDescent="0.25">
      <c r="A460" s="30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</row>
    <row r="461" spans="1:14" x14ac:dyDescent="0.25">
      <c r="A461" s="30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</row>
    <row r="462" spans="1:14" x14ac:dyDescent="0.25">
      <c r="A462" s="30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</row>
    <row r="463" spans="1:14" x14ac:dyDescent="0.25">
      <c r="A463" s="30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</row>
    <row r="464" spans="1:14" x14ac:dyDescent="0.25">
      <c r="A464" s="30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</row>
    <row r="465" spans="1:14" x14ac:dyDescent="0.25">
      <c r="A465" s="30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</row>
    <row r="466" spans="1:14" x14ac:dyDescent="0.25">
      <c r="A466" s="30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</row>
    <row r="467" spans="1:14" x14ac:dyDescent="0.25">
      <c r="A467" s="30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</row>
    <row r="468" spans="1:14" x14ac:dyDescent="0.25">
      <c r="A468" s="30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</row>
    <row r="469" spans="1:14" x14ac:dyDescent="0.25">
      <c r="A469" s="30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</row>
    <row r="470" spans="1:14" x14ac:dyDescent="0.25">
      <c r="A470" s="30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</row>
    <row r="471" spans="1:14" x14ac:dyDescent="0.25">
      <c r="A471" s="30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</row>
    <row r="472" spans="1:14" x14ac:dyDescent="0.25">
      <c r="A472" s="30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</row>
    <row r="473" spans="1:14" x14ac:dyDescent="0.25">
      <c r="A473" s="30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</row>
    <row r="474" spans="1:14" x14ac:dyDescent="0.25">
      <c r="A474" s="30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</row>
    <row r="475" spans="1:14" x14ac:dyDescent="0.25">
      <c r="A475" s="30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</row>
    <row r="476" spans="1:14" x14ac:dyDescent="0.25">
      <c r="A476" s="30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</row>
    <row r="477" spans="1:14" x14ac:dyDescent="0.25">
      <c r="A477" s="30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</row>
    <row r="478" spans="1:14" x14ac:dyDescent="0.25">
      <c r="A478" s="30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</row>
    <row r="479" spans="1:14" x14ac:dyDescent="0.25">
      <c r="A479" s="30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</row>
    <row r="480" spans="1:14" x14ac:dyDescent="0.25">
      <c r="A480" s="30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</row>
    <row r="481" spans="1:14" x14ac:dyDescent="0.25">
      <c r="A481" s="30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</row>
    <row r="482" spans="1:14" x14ac:dyDescent="0.25">
      <c r="A482" s="30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</row>
    <row r="483" spans="1:14" x14ac:dyDescent="0.25">
      <c r="A483" s="30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</row>
    <row r="484" spans="1:14" x14ac:dyDescent="0.25">
      <c r="A484" s="30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</row>
    <row r="485" spans="1:14" x14ac:dyDescent="0.25">
      <c r="A485" s="30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</row>
    <row r="486" spans="1:14" x14ac:dyDescent="0.25">
      <c r="A486" s="30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</row>
    <row r="487" spans="1:14" x14ac:dyDescent="0.25">
      <c r="A487" s="30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</row>
    <row r="488" spans="1:14" x14ac:dyDescent="0.25">
      <c r="A488" s="30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</row>
  </sheetData>
  <mergeCells count="11">
    <mergeCell ref="A9:N9"/>
    <mergeCell ref="A3:O3"/>
    <mergeCell ref="A5:A7"/>
    <mergeCell ref="B5:B7"/>
    <mergeCell ref="C5:C7"/>
    <mergeCell ref="D5:D7"/>
    <mergeCell ref="E5:E7"/>
    <mergeCell ref="F5:K5"/>
    <mergeCell ref="N5:N7"/>
    <mergeCell ref="L5:L7"/>
    <mergeCell ref="M5:M7"/>
  </mergeCells>
  <hyperlinks>
    <hyperlink ref="L14" r:id="rId1" display="https://login.consultant.ru/link/?req=doc&amp;base=LAW&amp;n=398015" xr:uid="{00000000-0004-0000-0100-000000000000}"/>
  </hyperlinks>
  <pageMargins left="0.25" right="0.25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S64"/>
  <sheetViews>
    <sheetView topLeftCell="A29" workbookViewId="0">
      <selection activeCell="A27" sqref="A27:XFD27"/>
    </sheetView>
  </sheetViews>
  <sheetFormatPr defaultRowHeight="15" x14ac:dyDescent="0.25"/>
  <cols>
    <col min="1" max="1" width="5.7109375" customWidth="1"/>
    <col min="5" max="5" width="2.7109375" customWidth="1"/>
    <col min="6" max="6" width="11.42578125" customWidth="1"/>
    <col min="7" max="7" width="14.42578125" customWidth="1"/>
    <col min="8" max="8" width="10.5703125" customWidth="1"/>
    <col min="15" max="15" width="9.5703125" customWidth="1"/>
  </cols>
  <sheetData>
    <row r="3" spans="1:15" ht="15.75" x14ac:dyDescent="0.25">
      <c r="A3" s="118" t="s">
        <v>74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5" spans="1:15" x14ac:dyDescent="0.25">
      <c r="A5" s="119" t="s">
        <v>11</v>
      </c>
      <c r="B5" s="121" t="s">
        <v>75</v>
      </c>
      <c r="C5" s="122"/>
      <c r="D5" s="122"/>
      <c r="E5" s="123"/>
      <c r="F5" s="119" t="s">
        <v>76</v>
      </c>
      <c r="G5" s="119" t="s">
        <v>77</v>
      </c>
      <c r="H5" s="119" t="s">
        <v>13</v>
      </c>
      <c r="I5" s="119" t="s">
        <v>14</v>
      </c>
      <c r="J5" s="127" t="s">
        <v>78</v>
      </c>
      <c r="K5" s="128"/>
      <c r="L5" s="128"/>
      <c r="M5" s="128"/>
      <c r="N5" s="128"/>
      <c r="O5" s="129"/>
    </row>
    <row r="6" spans="1:15" ht="27" customHeight="1" x14ac:dyDescent="0.25">
      <c r="A6" s="120"/>
      <c r="B6" s="124"/>
      <c r="C6" s="125"/>
      <c r="D6" s="125"/>
      <c r="E6" s="126"/>
      <c r="F6" s="120"/>
      <c r="G6" s="120"/>
      <c r="H6" s="120"/>
      <c r="I6" s="120"/>
      <c r="J6" s="4">
        <v>2026</v>
      </c>
      <c r="K6" s="4">
        <v>2027</v>
      </c>
      <c r="L6" s="4">
        <v>2028</v>
      </c>
      <c r="M6" s="4">
        <v>2029</v>
      </c>
      <c r="N6" s="4">
        <v>2030</v>
      </c>
      <c r="O6" s="4">
        <v>2031</v>
      </c>
    </row>
    <row r="7" spans="1:15" x14ac:dyDescent="0.25">
      <c r="A7" s="7">
        <v>1</v>
      </c>
      <c r="B7" s="112">
        <v>2</v>
      </c>
      <c r="C7" s="113"/>
      <c r="D7" s="113"/>
      <c r="E7" s="114"/>
      <c r="F7" s="7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7">
        <v>11</v>
      </c>
      <c r="O7" s="7">
        <v>12</v>
      </c>
    </row>
    <row r="8" spans="1:15" ht="34.5" customHeight="1" x14ac:dyDescent="0.25">
      <c r="A8" s="115" t="s">
        <v>134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7"/>
    </row>
    <row r="9" spans="1:15" ht="165" customHeight="1" x14ac:dyDescent="0.25">
      <c r="A9" s="8" t="s">
        <v>20</v>
      </c>
      <c r="B9" s="109" t="s">
        <v>171</v>
      </c>
      <c r="C9" s="110"/>
      <c r="D9" s="110"/>
      <c r="E9" s="111"/>
      <c r="F9" s="32" t="s">
        <v>107</v>
      </c>
      <c r="G9" s="32" t="s">
        <v>172</v>
      </c>
      <c r="H9" s="33" t="s">
        <v>108</v>
      </c>
      <c r="I9" s="33">
        <v>100</v>
      </c>
      <c r="J9" s="33">
        <v>100</v>
      </c>
      <c r="K9" s="33">
        <v>100</v>
      </c>
      <c r="L9" s="33">
        <v>100</v>
      </c>
      <c r="M9" s="33">
        <v>100</v>
      </c>
      <c r="N9" s="33">
        <v>100</v>
      </c>
      <c r="O9" s="33">
        <v>100</v>
      </c>
    </row>
    <row r="10" spans="1:15" ht="180.75" customHeight="1" x14ac:dyDescent="0.25">
      <c r="A10" s="8" t="s">
        <v>40</v>
      </c>
      <c r="B10" s="109" t="s">
        <v>170</v>
      </c>
      <c r="C10" s="110"/>
      <c r="D10" s="110"/>
      <c r="E10" s="111"/>
      <c r="F10" s="32" t="s">
        <v>107</v>
      </c>
      <c r="G10" s="32" t="s">
        <v>214</v>
      </c>
      <c r="H10" s="33" t="s">
        <v>108</v>
      </c>
      <c r="I10" s="33">
        <v>100</v>
      </c>
      <c r="J10" s="33">
        <v>100</v>
      </c>
      <c r="K10" s="33">
        <v>100</v>
      </c>
      <c r="L10" s="33">
        <v>100</v>
      </c>
      <c r="M10" s="33">
        <v>100</v>
      </c>
      <c r="N10" s="33">
        <v>100</v>
      </c>
      <c r="O10" s="33">
        <v>100</v>
      </c>
    </row>
    <row r="11" spans="1:15" ht="66" customHeight="1" x14ac:dyDescent="0.25">
      <c r="A11" s="8" t="s">
        <v>80</v>
      </c>
      <c r="B11" s="109" t="s">
        <v>169</v>
      </c>
      <c r="C11" s="110"/>
      <c r="D11" s="110"/>
      <c r="E11" s="111"/>
      <c r="F11" s="32" t="s">
        <v>107</v>
      </c>
      <c r="G11" s="32" t="s">
        <v>174</v>
      </c>
      <c r="H11" s="33" t="s">
        <v>175</v>
      </c>
      <c r="I11" s="33">
        <v>1</v>
      </c>
      <c r="J11" s="33">
        <v>0</v>
      </c>
      <c r="K11" s="33">
        <v>2</v>
      </c>
      <c r="L11" s="33">
        <v>0</v>
      </c>
      <c r="M11" s="33">
        <v>2</v>
      </c>
      <c r="N11" s="33">
        <v>1</v>
      </c>
      <c r="O11" s="33">
        <v>0</v>
      </c>
    </row>
    <row r="12" spans="1:15" ht="174.75" customHeight="1" x14ac:dyDescent="0.25">
      <c r="A12" s="8" t="s">
        <v>91</v>
      </c>
      <c r="B12" s="109" t="s">
        <v>173</v>
      </c>
      <c r="C12" s="110"/>
      <c r="D12" s="110"/>
      <c r="E12" s="111"/>
      <c r="F12" s="32" t="s">
        <v>107</v>
      </c>
      <c r="G12" s="32" t="s">
        <v>215</v>
      </c>
      <c r="H12" s="33" t="s">
        <v>108</v>
      </c>
      <c r="I12" s="33">
        <v>100</v>
      </c>
      <c r="J12" s="33">
        <v>100</v>
      </c>
      <c r="K12" s="33">
        <v>100</v>
      </c>
      <c r="L12" s="33">
        <v>100</v>
      </c>
      <c r="M12" s="33">
        <v>100</v>
      </c>
      <c r="N12" s="33">
        <v>100</v>
      </c>
      <c r="O12" s="33">
        <v>100</v>
      </c>
    </row>
    <row r="13" spans="1:15" ht="31.5" customHeight="1" x14ac:dyDescent="0.25">
      <c r="A13" s="115" t="s">
        <v>106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7"/>
    </row>
    <row r="14" spans="1:15" ht="283.5" customHeight="1" x14ac:dyDescent="0.25">
      <c r="A14" s="8" t="s">
        <v>20</v>
      </c>
      <c r="B14" s="109" t="s">
        <v>216</v>
      </c>
      <c r="C14" s="110"/>
      <c r="D14" s="110"/>
      <c r="E14" s="111"/>
      <c r="F14" s="32" t="s">
        <v>107</v>
      </c>
      <c r="G14" s="32" t="s">
        <v>217</v>
      </c>
      <c r="H14" s="33" t="s">
        <v>108</v>
      </c>
      <c r="I14" s="33">
        <v>100</v>
      </c>
      <c r="J14" s="33">
        <v>100</v>
      </c>
      <c r="K14" s="33">
        <v>100</v>
      </c>
      <c r="L14" s="33">
        <v>100</v>
      </c>
      <c r="M14" s="33">
        <v>100</v>
      </c>
      <c r="N14" s="33">
        <v>100</v>
      </c>
      <c r="O14" s="33">
        <v>100</v>
      </c>
    </row>
    <row r="15" spans="1:15" ht="228" customHeight="1" x14ac:dyDescent="0.25">
      <c r="A15" s="8" t="s">
        <v>40</v>
      </c>
      <c r="B15" s="109" t="s">
        <v>109</v>
      </c>
      <c r="C15" s="110"/>
      <c r="D15" s="110"/>
      <c r="E15" s="111"/>
      <c r="F15" s="32" t="s">
        <v>110</v>
      </c>
      <c r="G15" s="35" t="s">
        <v>118</v>
      </c>
      <c r="H15" s="33" t="s">
        <v>108</v>
      </c>
      <c r="I15" s="33">
        <v>100</v>
      </c>
      <c r="J15" s="33">
        <v>100</v>
      </c>
      <c r="K15" s="33">
        <v>100</v>
      </c>
      <c r="L15" s="33">
        <v>100</v>
      </c>
      <c r="M15" s="33">
        <v>100</v>
      </c>
      <c r="N15" s="33">
        <v>100</v>
      </c>
      <c r="O15" s="33">
        <v>100</v>
      </c>
    </row>
    <row r="16" spans="1:15" ht="192" customHeight="1" x14ac:dyDescent="0.25">
      <c r="A16" s="8"/>
      <c r="B16" s="109" t="s">
        <v>111</v>
      </c>
      <c r="C16" s="137"/>
      <c r="D16" s="137"/>
      <c r="E16" s="138"/>
      <c r="F16" s="33"/>
      <c r="G16" s="32" t="s">
        <v>112</v>
      </c>
      <c r="H16" s="33" t="s">
        <v>108</v>
      </c>
      <c r="I16" s="32">
        <v>100</v>
      </c>
      <c r="J16" s="33">
        <v>100</v>
      </c>
      <c r="K16" s="33">
        <v>100</v>
      </c>
      <c r="L16" s="33">
        <v>100</v>
      </c>
      <c r="M16" s="33">
        <v>100</v>
      </c>
      <c r="N16" s="33">
        <v>100</v>
      </c>
      <c r="O16" s="33">
        <v>100</v>
      </c>
    </row>
    <row r="17" spans="1:15" ht="402" customHeight="1" x14ac:dyDescent="0.25">
      <c r="A17" s="8"/>
      <c r="B17" s="109" t="s">
        <v>114</v>
      </c>
      <c r="C17" s="137"/>
      <c r="D17" s="137"/>
      <c r="E17" s="138"/>
      <c r="F17" s="32" t="s">
        <v>107</v>
      </c>
      <c r="G17" s="32" t="s">
        <v>218</v>
      </c>
      <c r="H17" s="33" t="s">
        <v>108</v>
      </c>
      <c r="I17" s="33">
        <v>100</v>
      </c>
      <c r="J17" s="33">
        <v>100</v>
      </c>
      <c r="K17" s="33">
        <v>100</v>
      </c>
      <c r="L17" s="33" t="s">
        <v>113</v>
      </c>
      <c r="M17" s="33">
        <v>100</v>
      </c>
      <c r="N17" s="33">
        <v>100</v>
      </c>
      <c r="O17" s="33">
        <v>100</v>
      </c>
    </row>
    <row r="18" spans="1:15" ht="312" customHeight="1" x14ac:dyDescent="0.25">
      <c r="A18" s="8"/>
      <c r="B18" s="134" t="s">
        <v>183</v>
      </c>
      <c r="C18" s="135"/>
      <c r="D18" s="135"/>
      <c r="E18" s="136"/>
      <c r="F18" s="44" t="s">
        <v>116</v>
      </c>
      <c r="G18" s="51" t="s">
        <v>178</v>
      </c>
      <c r="H18" s="44" t="s">
        <v>115</v>
      </c>
      <c r="I18" s="39">
        <v>2</v>
      </c>
      <c r="J18" s="39">
        <v>2</v>
      </c>
      <c r="K18" s="39">
        <v>4</v>
      </c>
      <c r="L18" s="39">
        <v>3</v>
      </c>
      <c r="M18" s="39">
        <v>4</v>
      </c>
      <c r="N18" s="39">
        <v>2</v>
      </c>
      <c r="O18" s="39">
        <v>2</v>
      </c>
    </row>
    <row r="19" spans="1:15" ht="15.75" x14ac:dyDescent="0.25">
      <c r="A19" s="8"/>
      <c r="B19" s="69" t="s">
        <v>79</v>
      </c>
      <c r="C19" s="70"/>
      <c r="D19" s="70"/>
      <c r="E19" s="71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39.75" customHeight="1" x14ac:dyDescent="0.25">
      <c r="A20" s="130" t="s">
        <v>117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2"/>
    </row>
    <row r="21" spans="1:15" ht="270.75" customHeight="1" x14ac:dyDescent="0.25">
      <c r="A21" s="8"/>
      <c r="B21" s="109" t="s">
        <v>122</v>
      </c>
      <c r="C21" s="110"/>
      <c r="D21" s="110"/>
      <c r="E21" s="111"/>
      <c r="F21" s="32" t="s">
        <v>116</v>
      </c>
      <c r="G21" s="35" t="s">
        <v>121</v>
      </c>
      <c r="H21" s="36" t="s">
        <v>119</v>
      </c>
      <c r="I21" s="33">
        <v>100</v>
      </c>
      <c r="J21" s="33">
        <v>100</v>
      </c>
      <c r="K21" s="32">
        <v>100</v>
      </c>
      <c r="L21" s="33">
        <v>100</v>
      </c>
      <c r="M21" s="33">
        <v>100</v>
      </c>
      <c r="N21" s="33">
        <v>100</v>
      </c>
      <c r="O21" s="33">
        <v>100</v>
      </c>
    </row>
    <row r="22" spans="1:15" ht="147" customHeight="1" x14ac:dyDescent="0.25">
      <c r="A22" s="8"/>
      <c r="B22" s="72" t="s">
        <v>120</v>
      </c>
      <c r="C22" s="142"/>
      <c r="D22" s="142"/>
      <c r="E22" s="143"/>
      <c r="F22" s="36"/>
      <c r="G22" s="32" t="s">
        <v>219</v>
      </c>
      <c r="H22" s="36" t="s">
        <v>108</v>
      </c>
      <c r="I22" s="36">
        <v>100</v>
      </c>
      <c r="J22" s="36">
        <v>100</v>
      </c>
      <c r="K22" s="36">
        <v>100</v>
      </c>
      <c r="L22" s="36">
        <v>100</v>
      </c>
      <c r="M22" s="36">
        <v>100</v>
      </c>
      <c r="N22" s="36">
        <v>100</v>
      </c>
      <c r="O22" s="36">
        <v>100</v>
      </c>
    </row>
    <row r="23" spans="1:15" ht="339" customHeight="1" x14ac:dyDescent="0.25">
      <c r="A23" s="8"/>
      <c r="B23" s="109" t="s">
        <v>124</v>
      </c>
      <c r="C23" s="110"/>
      <c r="D23" s="110"/>
      <c r="E23" s="111"/>
      <c r="F23" s="32" t="s">
        <v>159</v>
      </c>
      <c r="G23" s="32" t="s">
        <v>126</v>
      </c>
      <c r="H23" s="33" t="s">
        <v>123</v>
      </c>
      <c r="I23" s="33">
        <v>96</v>
      </c>
      <c r="J23" s="33">
        <v>108</v>
      </c>
      <c r="K23" s="33">
        <v>120</v>
      </c>
      <c r="L23" s="33">
        <v>135</v>
      </c>
      <c r="M23" s="33">
        <v>148</v>
      </c>
      <c r="N23" s="33">
        <v>155</v>
      </c>
      <c r="O23" s="33">
        <v>170</v>
      </c>
    </row>
    <row r="24" spans="1:15" ht="327.75" customHeight="1" x14ac:dyDescent="0.25">
      <c r="A24" s="8"/>
      <c r="B24" s="109" t="s">
        <v>125</v>
      </c>
      <c r="C24" s="110"/>
      <c r="D24" s="110"/>
      <c r="E24" s="111"/>
      <c r="F24" s="32" t="s">
        <v>116</v>
      </c>
      <c r="G24" s="37" t="s">
        <v>220</v>
      </c>
      <c r="H24" s="32" t="s">
        <v>130</v>
      </c>
      <c r="I24" s="33">
        <v>16</v>
      </c>
      <c r="J24" s="33">
        <v>17</v>
      </c>
      <c r="K24" s="33">
        <v>19</v>
      </c>
      <c r="L24" s="33">
        <v>20</v>
      </c>
      <c r="M24" s="33">
        <v>22</v>
      </c>
      <c r="N24" s="33">
        <v>23</v>
      </c>
      <c r="O24" s="33">
        <v>24</v>
      </c>
    </row>
    <row r="25" spans="1:15" ht="152.25" customHeight="1" x14ac:dyDescent="0.25">
      <c r="A25" s="8"/>
      <c r="B25" s="109" t="s">
        <v>128</v>
      </c>
      <c r="C25" s="110"/>
      <c r="D25" s="110"/>
      <c r="E25" s="111"/>
      <c r="F25" s="32" t="s">
        <v>129</v>
      </c>
      <c r="G25" s="32" t="s">
        <v>127</v>
      </c>
      <c r="H25" s="33" t="s">
        <v>119</v>
      </c>
      <c r="I25" s="33">
        <v>100</v>
      </c>
      <c r="J25" s="33">
        <v>100</v>
      </c>
      <c r="K25" s="33">
        <v>100</v>
      </c>
      <c r="L25" s="33">
        <v>100</v>
      </c>
      <c r="M25" s="33">
        <v>100</v>
      </c>
      <c r="N25" s="33">
        <v>100</v>
      </c>
      <c r="O25" s="33">
        <v>100</v>
      </c>
    </row>
    <row r="26" spans="1:15" ht="126.75" customHeight="1" x14ac:dyDescent="0.25">
      <c r="A26" s="8"/>
      <c r="B26" s="139" t="s">
        <v>207</v>
      </c>
      <c r="C26" s="140"/>
      <c r="D26" s="140"/>
      <c r="E26" s="141"/>
      <c r="F26" s="38" t="s">
        <v>129</v>
      </c>
      <c r="G26" s="38" t="s">
        <v>132</v>
      </c>
      <c r="H26" s="38" t="s">
        <v>131</v>
      </c>
      <c r="I26" s="39">
        <v>3</v>
      </c>
      <c r="J26" s="39">
        <v>4</v>
      </c>
      <c r="K26" s="39">
        <v>6</v>
      </c>
      <c r="L26" s="39">
        <v>7</v>
      </c>
      <c r="M26" s="39">
        <v>8</v>
      </c>
      <c r="N26" s="39">
        <v>9</v>
      </c>
      <c r="O26" s="39">
        <v>10</v>
      </c>
    </row>
    <row r="27" spans="1:15" ht="159" customHeight="1" x14ac:dyDescent="0.25">
      <c r="A27" s="8"/>
      <c r="B27" s="134" t="s">
        <v>153</v>
      </c>
      <c r="C27" s="144"/>
      <c r="D27" s="144"/>
      <c r="E27" s="145"/>
      <c r="F27" s="44" t="s">
        <v>129</v>
      </c>
      <c r="G27" s="44" t="s">
        <v>221</v>
      </c>
      <c r="H27" s="44" t="s">
        <v>108</v>
      </c>
      <c r="I27" s="39">
        <v>98</v>
      </c>
      <c r="J27" s="39">
        <v>100</v>
      </c>
      <c r="K27" s="39">
        <v>100</v>
      </c>
      <c r="L27" s="39">
        <v>100</v>
      </c>
      <c r="M27" s="39">
        <v>100</v>
      </c>
      <c r="N27" s="39">
        <v>100</v>
      </c>
      <c r="O27" s="39">
        <v>100</v>
      </c>
    </row>
    <row r="28" spans="1:15" ht="15.75" customHeight="1" x14ac:dyDescent="0.25">
      <c r="A28" s="115" t="s">
        <v>160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7"/>
    </row>
    <row r="29" spans="1:15" ht="119.25" customHeight="1" x14ac:dyDescent="0.25">
      <c r="A29" s="54"/>
      <c r="B29" s="155" t="s">
        <v>209</v>
      </c>
      <c r="C29" s="156"/>
      <c r="D29" s="156"/>
      <c r="E29" s="156"/>
      <c r="F29" s="44" t="s">
        <v>129</v>
      </c>
      <c r="G29" s="49" t="s">
        <v>189</v>
      </c>
      <c r="H29" s="44" t="s">
        <v>108</v>
      </c>
      <c r="I29" s="39">
        <v>100</v>
      </c>
      <c r="J29" s="39">
        <v>100</v>
      </c>
      <c r="K29" s="39">
        <v>100</v>
      </c>
      <c r="L29" s="39">
        <v>100</v>
      </c>
      <c r="M29" s="39">
        <v>100</v>
      </c>
      <c r="N29" s="39">
        <v>100</v>
      </c>
      <c r="O29" s="39">
        <v>100</v>
      </c>
    </row>
    <row r="30" spans="1:15" ht="128.25" customHeight="1" x14ac:dyDescent="0.25">
      <c r="A30" s="52"/>
      <c r="B30" s="157" t="s">
        <v>213</v>
      </c>
      <c r="C30" s="158"/>
      <c r="D30" s="158"/>
      <c r="E30" s="159"/>
      <c r="F30" s="44" t="s">
        <v>129</v>
      </c>
      <c r="G30" s="49" t="s">
        <v>208</v>
      </c>
      <c r="H30" s="44" t="s">
        <v>108</v>
      </c>
      <c r="I30" s="39">
        <v>100</v>
      </c>
      <c r="J30" s="39">
        <v>100</v>
      </c>
      <c r="K30" s="39">
        <v>100</v>
      </c>
      <c r="L30" s="39">
        <v>100</v>
      </c>
      <c r="M30" s="39">
        <v>100</v>
      </c>
      <c r="N30" s="39">
        <v>100</v>
      </c>
      <c r="O30" s="39">
        <v>100</v>
      </c>
    </row>
    <row r="31" spans="1:15" ht="106.5" customHeight="1" x14ac:dyDescent="0.25">
      <c r="A31" s="52"/>
      <c r="B31" s="160" t="s">
        <v>210</v>
      </c>
      <c r="C31" s="161"/>
      <c r="D31" s="161"/>
      <c r="E31" s="162"/>
      <c r="F31" s="44" t="s">
        <v>129</v>
      </c>
      <c r="G31" s="55" t="s">
        <v>190</v>
      </c>
      <c r="H31" s="44" t="s">
        <v>108</v>
      </c>
      <c r="I31" s="39">
        <v>100</v>
      </c>
      <c r="J31" s="39">
        <v>100</v>
      </c>
      <c r="K31" s="39">
        <v>100</v>
      </c>
      <c r="L31" s="39">
        <v>100</v>
      </c>
      <c r="M31" s="39">
        <v>100</v>
      </c>
      <c r="N31" s="39">
        <v>100</v>
      </c>
      <c r="O31" s="39">
        <v>100</v>
      </c>
    </row>
    <row r="32" spans="1:15" ht="93.75" customHeight="1" x14ac:dyDescent="0.25">
      <c r="A32" s="52"/>
      <c r="B32" s="157" t="s">
        <v>211</v>
      </c>
      <c r="C32" s="158"/>
      <c r="D32" s="158"/>
      <c r="E32" s="159"/>
      <c r="F32" s="44" t="s">
        <v>129</v>
      </c>
      <c r="G32" s="55" t="s">
        <v>191</v>
      </c>
      <c r="H32" s="44" t="s">
        <v>108</v>
      </c>
      <c r="I32" s="39">
        <v>100</v>
      </c>
      <c r="J32" s="39">
        <v>100</v>
      </c>
      <c r="K32" s="39">
        <v>100</v>
      </c>
      <c r="L32" s="39">
        <v>100</v>
      </c>
      <c r="M32" s="39">
        <v>100</v>
      </c>
      <c r="N32" s="39">
        <v>100</v>
      </c>
      <c r="O32" s="39">
        <v>100</v>
      </c>
    </row>
    <row r="33" spans="1:19" ht="108" customHeight="1" x14ac:dyDescent="0.25">
      <c r="A33" s="42"/>
      <c r="B33" s="146" t="s">
        <v>212</v>
      </c>
      <c r="C33" s="147"/>
      <c r="D33" s="147"/>
      <c r="E33" s="148"/>
      <c r="F33" s="44" t="s">
        <v>129</v>
      </c>
      <c r="G33" s="53" t="s">
        <v>192</v>
      </c>
      <c r="H33" s="44" t="s">
        <v>108</v>
      </c>
      <c r="I33" s="39">
        <v>100</v>
      </c>
      <c r="J33" s="39">
        <v>100</v>
      </c>
      <c r="K33" s="39">
        <v>100</v>
      </c>
      <c r="L33" s="39">
        <v>100</v>
      </c>
      <c r="M33" s="39">
        <v>100</v>
      </c>
      <c r="N33" s="39">
        <v>100</v>
      </c>
      <c r="O33" s="39">
        <v>100</v>
      </c>
    </row>
    <row r="34" spans="1:19" ht="23.25" customHeight="1" x14ac:dyDescent="0.25">
      <c r="A34" s="149" t="s">
        <v>135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1"/>
    </row>
    <row r="35" spans="1:19" ht="211.5" customHeight="1" x14ac:dyDescent="0.25">
      <c r="A35" s="42"/>
      <c r="B35" s="134" t="s">
        <v>161</v>
      </c>
      <c r="C35" s="137"/>
      <c r="D35" s="137"/>
      <c r="E35" s="138"/>
      <c r="F35" s="32" t="s">
        <v>110</v>
      </c>
      <c r="G35" s="32" t="s">
        <v>143</v>
      </c>
      <c r="H35" s="33" t="s">
        <v>108</v>
      </c>
      <c r="I35" s="32">
        <v>100</v>
      </c>
      <c r="J35" s="33">
        <v>100</v>
      </c>
      <c r="K35" s="33">
        <v>100</v>
      </c>
      <c r="L35" s="33">
        <v>100</v>
      </c>
      <c r="M35" s="33">
        <v>100</v>
      </c>
      <c r="N35" s="33">
        <v>100</v>
      </c>
      <c r="O35" s="33">
        <v>100</v>
      </c>
    </row>
    <row r="36" spans="1:19" ht="23.25" customHeight="1" x14ac:dyDescent="0.25">
      <c r="A36" s="152" t="s">
        <v>144</v>
      </c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4"/>
    </row>
    <row r="37" spans="1:19" ht="164.25" customHeight="1" x14ac:dyDescent="0.25">
      <c r="B37" s="109" t="s">
        <v>137</v>
      </c>
      <c r="C37" s="137"/>
      <c r="D37" s="137"/>
      <c r="E37" s="138"/>
      <c r="F37" s="32" t="s">
        <v>147</v>
      </c>
      <c r="G37" s="34" t="s">
        <v>145</v>
      </c>
      <c r="H37" s="32" t="s">
        <v>108</v>
      </c>
      <c r="I37" s="33">
        <v>100</v>
      </c>
      <c r="J37" s="33">
        <v>100</v>
      </c>
      <c r="K37" s="33">
        <v>100</v>
      </c>
      <c r="L37" s="33">
        <v>100</v>
      </c>
      <c r="M37" s="33">
        <v>100</v>
      </c>
      <c r="N37" s="33">
        <v>100</v>
      </c>
      <c r="O37" s="33">
        <v>100</v>
      </c>
    </row>
    <row r="38" spans="1:19" ht="402.75" customHeight="1" x14ac:dyDescent="0.25">
      <c r="B38" s="109" t="s">
        <v>146</v>
      </c>
      <c r="C38" s="137"/>
      <c r="D38" s="137"/>
      <c r="E38" s="138"/>
      <c r="F38" s="32" t="s">
        <v>147</v>
      </c>
      <c r="G38" s="32" t="s">
        <v>149</v>
      </c>
      <c r="H38" s="33" t="s">
        <v>108</v>
      </c>
      <c r="I38" s="33">
        <v>100</v>
      </c>
      <c r="J38" s="33">
        <v>100</v>
      </c>
      <c r="K38" s="33">
        <v>100</v>
      </c>
      <c r="L38" s="33">
        <v>100</v>
      </c>
      <c r="M38" s="33">
        <v>100</v>
      </c>
      <c r="N38" s="33">
        <v>100</v>
      </c>
      <c r="O38" s="33">
        <v>100</v>
      </c>
    </row>
    <row r="39" spans="1:19" ht="173.25" customHeight="1" x14ac:dyDescent="0.25">
      <c r="B39" s="109" t="s">
        <v>162</v>
      </c>
      <c r="C39" s="137"/>
      <c r="D39" s="137"/>
      <c r="E39" s="138"/>
      <c r="F39" s="32" t="s">
        <v>147</v>
      </c>
      <c r="G39" s="34" t="s">
        <v>148</v>
      </c>
      <c r="H39" s="32" t="s">
        <v>138</v>
      </c>
      <c r="I39" s="33">
        <v>3</v>
      </c>
      <c r="J39" s="33">
        <v>3</v>
      </c>
      <c r="K39" s="33">
        <v>3</v>
      </c>
      <c r="L39" s="33">
        <v>3</v>
      </c>
      <c r="M39" s="33">
        <v>3</v>
      </c>
      <c r="N39" s="33">
        <v>4</v>
      </c>
      <c r="O39" s="33">
        <v>4</v>
      </c>
    </row>
    <row r="40" spans="1:19" ht="115.5" customHeight="1" x14ac:dyDescent="0.25">
      <c r="B40" s="109" t="s">
        <v>140</v>
      </c>
      <c r="C40" s="137"/>
      <c r="D40" s="137"/>
      <c r="E40" s="138"/>
      <c r="F40" s="32" t="s">
        <v>147</v>
      </c>
      <c r="G40" s="32" t="s">
        <v>141</v>
      </c>
      <c r="H40" s="33" t="s">
        <v>139</v>
      </c>
      <c r="I40" s="33">
        <v>28</v>
      </c>
      <c r="J40" s="33">
        <v>31</v>
      </c>
      <c r="K40" s="33">
        <v>35</v>
      </c>
      <c r="L40" s="33">
        <v>38</v>
      </c>
      <c r="M40" s="33">
        <v>40</v>
      </c>
      <c r="N40" s="33">
        <v>42</v>
      </c>
      <c r="O40" s="33">
        <v>45</v>
      </c>
    </row>
    <row r="41" spans="1:19" ht="245.25" customHeight="1" x14ac:dyDescent="0.25">
      <c r="B41" s="109" t="s">
        <v>142</v>
      </c>
      <c r="C41" s="137"/>
      <c r="D41" s="137"/>
      <c r="E41" s="138"/>
      <c r="F41" s="32" t="s">
        <v>116</v>
      </c>
      <c r="G41" s="49" t="s">
        <v>180</v>
      </c>
      <c r="H41" s="32" t="s">
        <v>179</v>
      </c>
      <c r="I41" s="33">
        <v>12</v>
      </c>
      <c r="J41" s="33">
        <v>15</v>
      </c>
      <c r="K41" s="33">
        <v>16</v>
      </c>
      <c r="L41" s="33">
        <v>17</v>
      </c>
      <c r="M41" s="33">
        <v>18</v>
      </c>
      <c r="N41" s="33">
        <v>19</v>
      </c>
      <c r="O41" s="33">
        <v>20</v>
      </c>
    </row>
    <row r="42" spans="1:19" ht="15.75" customHeight="1" x14ac:dyDescent="0.25">
      <c r="B42" s="45" t="s">
        <v>150</v>
      </c>
      <c r="C42" s="46"/>
      <c r="D42" s="46"/>
      <c r="E42" s="47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9" ht="271.5" customHeight="1" x14ac:dyDescent="0.25">
      <c r="B43" s="134" t="s">
        <v>163</v>
      </c>
      <c r="C43" s="135"/>
      <c r="D43" s="135"/>
      <c r="E43" s="136"/>
      <c r="F43" s="44" t="s">
        <v>110</v>
      </c>
      <c r="G43" s="51" t="s">
        <v>164</v>
      </c>
      <c r="H43" s="32" t="s">
        <v>119</v>
      </c>
      <c r="I43" s="33">
        <v>100</v>
      </c>
      <c r="J43" s="33">
        <v>100</v>
      </c>
      <c r="K43" s="33">
        <v>100</v>
      </c>
      <c r="L43" s="33">
        <v>100</v>
      </c>
      <c r="M43" s="33">
        <v>100</v>
      </c>
      <c r="N43" s="33">
        <v>100</v>
      </c>
      <c r="O43" s="33">
        <v>100</v>
      </c>
    </row>
    <row r="44" spans="1:19" ht="36" customHeight="1" x14ac:dyDescent="0.25">
      <c r="B44" s="163" t="s">
        <v>151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5"/>
    </row>
    <row r="45" spans="1:19" ht="106.5" customHeight="1" x14ac:dyDescent="0.25">
      <c r="B45" s="109" t="s">
        <v>154</v>
      </c>
      <c r="C45" s="137"/>
      <c r="D45" s="137"/>
      <c r="E45" s="138"/>
      <c r="F45" s="32" t="s">
        <v>152</v>
      </c>
      <c r="G45" s="50" t="s">
        <v>181</v>
      </c>
      <c r="H45" s="32" t="s">
        <v>115</v>
      </c>
      <c r="I45" s="33">
        <v>2</v>
      </c>
      <c r="J45" s="33">
        <v>1</v>
      </c>
      <c r="K45" s="33">
        <v>1</v>
      </c>
      <c r="L45" s="33">
        <v>0</v>
      </c>
      <c r="M45" s="33">
        <v>0</v>
      </c>
      <c r="N45" s="33">
        <v>0</v>
      </c>
      <c r="O45" s="33">
        <v>0</v>
      </c>
    </row>
    <row r="46" spans="1:19" ht="82.5" customHeight="1" x14ac:dyDescent="0.25">
      <c r="B46" s="109" t="s">
        <v>165</v>
      </c>
      <c r="C46" s="137"/>
      <c r="D46" s="137"/>
      <c r="E46" s="138"/>
      <c r="F46" s="32" t="s">
        <v>152</v>
      </c>
      <c r="G46" s="34" t="s">
        <v>155</v>
      </c>
      <c r="H46" s="33" t="s">
        <v>108</v>
      </c>
      <c r="I46" s="33">
        <v>100</v>
      </c>
      <c r="J46" s="33">
        <v>100</v>
      </c>
      <c r="K46" s="33">
        <v>100</v>
      </c>
      <c r="L46" s="33">
        <v>100</v>
      </c>
      <c r="M46" s="33">
        <v>100</v>
      </c>
      <c r="N46" s="33">
        <v>100</v>
      </c>
      <c r="O46" s="33">
        <v>100</v>
      </c>
      <c r="S46" s="48"/>
    </row>
    <row r="47" spans="1:19" ht="129" customHeight="1" x14ac:dyDescent="0.25">
      <c r="B47" s="109" t="s">
        <v>166</v>
      </c>
      <c r="C47" s="137"/>
      <c r="D47" s="137"/>
      <c r="E47" s="138"/>
      <c r="F47" s="32" t="s">
        <v>167</v>
      </c>
      <c r="G47" s="34" t="s">
        <v>156</v>
      </c>
      <c r="H47" s="32" t="s">
        <v>108</v>
      </c>
      <c r="I47" s="33">
        <v>100</v>
      </c>
      <c r="J47" s="33">
        <v>100</v>
      </c>
      <c r="K47" s="33">
        <v>100</v>
      </c>
      <c r="L47" s="33">
        <v>100</v>
      </c>
      <c r="M47" s="33">
        <v>100</v>
      </c>
      <c r="N47" s="33">
        <v>100</v>
      </c>
      <c r="O47" s="33">
        <v>100</v>
      </c>
    </row>
    <row r="48" spans="1:19" ht="100.5" customHeight="1" x14ac:dyDescent="0.25">
      <c r="B48" s="109" t="s">
        <v>158</v>
      </c>
      <c r="C48" s="137"/>
      <c r="D48" s="137"/>
      <c r="E48" s="138"/>
      <c r="F48" s="32" t="s">
        <v>110</v>
      </c>
      <c r="G48" s="32" t="s">
        <v>168</v>
      </c>
      <c r="H48" s="33" t="s">
        <v>108</v>
      </c>
      <c r="I48" s="33">
        <v>100</v>
      </c>
      <c r="J48" s="33">
        <v>100</v>
      </c>
      <c r="K48" s="33">
        <v>100</v>
      </c>
      <c r="L48" s="33">
        <v>100</v>
      </c>
      <c r="M48" s="33">
        <v>100</v>
      </c>
      <c r="N48" s="33">
        <v>100</v>
      </c>
      <c r="O48" s="33">
        <v>100</v>
      </c>
    </row>
    <row r="49" spans="2:15" ht="157.5" x14ac:dyDescent="0.25">
      <c r="B49" s="109" t="s">
        <v>200</v>
      </c>
      <c r="C49" s="137"/>
      <c r="D49" s="137"/>
      <c r="E49" s="138"/>
      <c r="F49" s="32" t="s">
        <v>157</v>
      </c>
      <c r="G49" s="34" t="s">
        <v>182</v>
      </c>
      <c r="H49" s="32" t="s">
        <v>119</v>
      </c>
      <c r="I49" s="33">
        <v>100</v>
      </c>
      <c r="J49" s="33">
        <v>100</v>
      </c>
      <c r="K49" s="33">
        <v>100</v>
      </c>
      <c r="L49" s="33">
        <v>100</v>
      </c>
      <c r="M49" s="33">
        <v>100</v>
      </c>
      <c r="N49" s="33">
        <v>100</v>
      </c>
      <c r="O49" s="33">
        <v>100</v>
      </c>
    </row>
    <row r="50" spans="2:15" ht="15.75" x14ac:dyDescent="0.25">
      <c r="B50" s="69" t="s">
        <v>79</v>
      </c>
      <c r="C50" s="70"/>
      <c r="D50" s="70"/>
      <c r="E50" s="71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2:15" ht="15.75" x14ac:dyDescent="0.25">
      <c r="B51" s="109" t="s">
        <v>136</v>
      </c>
      <c r="C51" s="137"/>
      <c r="D51" s="137"/>
      <c r="E51" s="138"/>
      <c r="F51" s="32"/>
      <c r="G51" s="34"/>
      <c r="H51" s="32"/>
      <c r="I51" s="33"/>
      <c r="J51" s="33"/>
      <c r="K51" s="33"/>
      <c r="L51" s="33"/>
      <c r="M51" s="33"/>
      <c r="N51" s="33"/>
      <c r="O51" s="33"/>
    </row>
    <row r="52" spans="2:15" ht="15.75" x14ac:dyDescent="0.25">
      <c r="B52" s="69" t="s">
        <v>79</v>
      </c>
      <c r="C52" s="70"/>
      <c r="D52" s="70"/>
      <c r="E52" s="71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2:15" ht="15.75" x14ac:dyDescent="0.25">
      <c r="B53" s="109" t="s">
        <v>136</v>
      </c>
      <c r="C53" s="137"/>
      <c r="D53" s="137"/>
      <c r="E53" s="138"/>
      <c r="F53" s="32"/>
      <c r="G53" s="34"/>
      <c r="H53" s="32"/>
      <c r="I53" s="33"/>
      <c r="J53" s="33"/>
      <c r="K53" s="33"/>
      <c r="L53" s="33"/>
      <c r="M53" s="33"/>
      <c r="N53" s="33"/>
      <c r="O53" s="33"/>
    </row>
    <row r="54" spans="2:15" ht="15.75" x14ac:dyDescent="0.25">
      <c r="B54" s="69" t="s">
        <v>79</v>
      </c>
      <c r="C54" s="70"/>
      <c r="D54" s="70"/>
      <c r="E54" s="71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2:15" ht="15.75" x14ac:dyDescent="0.25">
      <c r="B55" s="109" t="s">
        <v>136</v>
      </c>
      <c r="C55" s="137"/>
      <c r="D55" s="137"/>
      <c r="E55" s="138"/>
      <c r="F55" s="32"/>
      <c r="G55" s="34"/>
      <c r="H55" s="32"/>
      <c r="I55" s="33"/>
      <c r="J55" s="33"/>
      <c r="K55" s="33"/>
      <c r="L55" s="33"/>
      <c r="M55" s="33"/>
      <c r="N55" s="33"/>
      <c r="O55" s="33"/>
    </row>
    <row r="56" spans="2:15" ht="15.75" x14ac:dyDescent="0.25">
      <c r="B56" s="69" t="s">
        <v>79</v>
      </c>
      <c r="C56" s="70"/>
      <c r="D56" s="70"/>
      <c r="E56" s="71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2:15" ht="15.75" x14ac:dyDescent="0.25">
      <c r="B57" s="109" t="s">
        <v>136</v>
      </c>
      <c r="C57" s="137"/>
      <c r="D57" s="137"/>
      <c r="E57" s="138"/>
      <c r="F57" s="32"/>
      <c r="G57" s="34"/>
      <c r="H57" s="32"/>
      <c r="I57" s="33"/>
      <c r="J57" s="33"/>
      <c r="K57" s="33"/>
      <c r="L57" s="33"/>
      <c r="M57" s="33"/>
      <c r="N57" s="33"/>
      <c r="O57" s="33"/>
    </row>
    <row r="58" spans="2:15" ht="15.75" x14ac:dyDescent="0.25">
      <c r="B58" s="69" t="s">
        <v>79</v>
      </c>
      <c r="C58" s="70"/>
      <c r="D58" s="70"/>
      <c r="E58" s="71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2:15" ht="15.75" x14ac:dyDescent="0.25">
      <c r="B59" s="109" t="s">
        <v>136</v>
      </c>
      <c r="C59" s="137"/>
      <c r="D59" s="137"/>
      <c r="E59" s="138"/>
      <c r="F59" s="32"/>
      <c r="G59" s="34"/>
      <c r="H59" s="32"/>
      <c r="I59" s="33"/>
      <c r="J59" s="33"/>
      <c r="K59" s="33"/>
      <c r="L59" s="33"/>
      <c r="M59" s="33"/>
      <c r="N59" s="33"/>
      <c r="O59" s="33"/>
    </row>
    <row r="60" spans="2:15" ht="15.75" x14ac:dyDescent="0.25">
      <c r="B60" s="69" t="s">
        <v>79</v>
      </c>
      <c r="C60" s="70"/>
      <c r="D60" s="70"/>
      <c r="E60" s="71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2:15" ht="15.75" x14ac:dyDescent="0.25">
      <c r="B61" s="133"/>
      <c r="C61" s="133"/>
      <c r="D61" s="133"/>
      <c r="E61" s="133"/>
      <c r="F61" s="43"/>
      <c r="G61" s="43"/>
      <c r="H61" s="43"/>
      <c r="I61" s="43"/>
      <c r="J61" s="43"/>
      <c r="K61" s="43"/>
      <c r="L61" s="43"/>
      <c r="M61" s="43"/>
      <c r="N61" s="43"/>
      <c r="O61" s="43"/>
    </row>
    <row r="62" spans="2:15" ht="15.75" x14ac:dyDescent="0.25">
      <c r="B62" s="133"/>
      <c r="C62" s="133"/>
      <c r="D62" s="133"/>
      <c r="E62" s="133"/>
      <c r="F62" s="43"/>
      <c r="G62" s="43"/>
      <c r="H62" s="43"/>
      <c r="I62" s="43"/>
      <c r="J62" s="43"/>
      <c r="K62" s="43"/>
      <c r="L62" s="43"/>
      <c r="M62" s="43"/>
      <c r="N62" s="43"/>
      <c r="O62" s="43"/>
    </row>
    <row r="63" spans="2:15" ht="15.75" x14ac:dyDescent="0.25">
      <c r="B63" s="133"/>
      <c r="C63" s="133"/>
      <c r="D63" s="133"/>
      <c r="E63" s="133"/>
      <c r="F63" s="43"/>
      <c r="G63" s="43"/>
      <c r="H63" s="43"/>
      <c r="I63" s="43"/>
      <c r="J63" s="43"/>
      <c r="K63" s="43"/>
      <c r="L63" s="43"/>
      <c r="M63" s="43"/>
      <c r="N63" s="43"/>
      <c r="O63" s="43"/>
    </row>
    <row r="64" spans="2:15" ht="15.75" x14ac:dyDescent="0.25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</row>
  </sheetData>
  <mergeCells count="64">
    <mergeCell ref="B52:E52"/>
    <mergeCell ref="B58:E58"/>
    <mergeCell ref="B59:E59"/>
    <mergeCell ref="B60:E60"/>
    <mergeCell ref="B53:E53"/>
    <mergeCell ref="B54:E54"/>
    <mergeCell ref="B55:E55"/>
    <mergeCell ref="B56:E56"/>
    <mergeCell ref="B57:E57"/>
    <mergeCell ref="B44:O44"/>
    <mergeCell ref="B48:E48"/>
    <mergeCell ref="B49:E49"/>
    <mergeCell ref="B50:E50"/>
    <mergeCell ref="B51:E51"/>
    <mergeCell ref="A28:O28"/>
    <mergeCell ref="B39:E39"/>
    <mergeCell ref="B40:E40"/>
    <mergeCell ref="B41:E41"/>
    <mergeCell ref="B43:E43"/>
    <mergeCell ref="B33:E33"/>
    <mergeCell ref="B35:E35"/>
    <mergeCell ref="B37:E37"/>
    <mergeCell ref="B38:E38"/>
    <mergeCell ref="A34:O34"/>
    <mergeCell ref="A36:O36"/>
    <mergeCell ref="B29:E29"/>
    <mergeCell ref="B30:E30"/>
    <mergeCell ref="B31:E31"/>
    <mergeCell ref="B32:E32"/>
    <mergeCell ref="B63:E63"/>
    <mergeCell ref="B18:E18"/>
    <mergeCell ref="B16:E16"/>
    <mergeCell ref="B17:E17"/>
    <mergeCell ref="B26:E26"/>
    <mergeCell ref="B61:E61"/>
    <mergeCell ref="B62:E62"/>
    <mergeCell ref="B21:E21"/>
    <mergeCell ref="B22:E22"/>
    <mergeCell ref="B23:E23"/>
    <mergeCell ref="B25:E25"/>
    <mergeCell ref="B24:E24"/>
    <mergeCell ref="B27:E27"/>
    <mergeCell ref="B45:E45"/>
    <mergeCell ref="B46:E46"/>
    <mergeCell ref="B47:E47"/>
    <mergeCell ref="A13:O13"/>
    <mergeCell ref="B14:E14"/>
    <mergeCell ref="B15:E15"/>
    <mergeCell ref="B19:E19"/>
    <mergeCell ref="A20:O20"/>
    <mergeCell ref="A3:O3"/>
    <mergeCell ref="A5:A6"/>
    <mergeCell ref="B5:E6"/>
    <mergeCell ref="F5:F6"/>
    <mergeCell ref="G5:G6"/>
    <mergeCell ref="H5:H6"/>
    <mergeCell ref="I5:I6"/>
    <mergeCell ref="J5:O5"/>
    <mergeCell ref="B12:E12"/>
    <mergeCell ref="B7:E7"/>
    <mergeCell ref="A8:O8"/>
    <mergeCell ref="B9:E9"/>
    <mergeCell ref="B10:E10"/>
    <mergeCell ref="B11:E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234"/>
  <sheetViews>
    <sheetView tabSelected="1" view="pageBreakPreview" zoomScale="118" zoomScaleNormal="100" zoomScaleSheetLayoutView="118" workbookViewId="0">
      <selection activeCell="U17" sqref="U17"/>
    </sheetView>
  </sheetViews>
  <sheetFormatPr defaultRowHeight="15" x14ac:dyDescent="0.25"/>
  <cols>
    <col min="1" max="1" width="5.5703125" style="28" customWidth="1"/>
    <col min="2" max="2" width="60.28515625" style="171" customWidth="1"/>
    <col min="3" max="9" width="12" style="58" customWidth="1"/>
    <col min="10" max="12" width="0" hidden="1" customWidth="1"/>
    <col min="13" max="16" width="12.42578125" hidden="1" customWidth="1"/>
  </cols>
  <sheetData>
    <row r="2" spans="1:16" ht="39.75" customHeight="1" x14ac:dyDescent="0.25">
      <c r="A2" s="166" t="s">
        <v>199</v>
      </c>
      <c r="B2" s="166"/>
      <c r="C2" s="166"/>
      <c r="D2" s="166"/>
      <c r="E2" s="166"/>
      <c r="F2" s="166"/>
      <c r="G2" s="166"/>
      <c r="H2" s="166"/>
      <c r="I2" s="166"/>
    </row>
    <row r="3" spans="1:16" x14ac:dyDescent="0.25">
      <c r="M3" t="s">
        <v>267</v>
      </c>
    </row>
    <row r="4" spans="1:16" ht="20.45" customHeight="1" x14ac:dyDescent="0.25">
      <c r="A4" s="167" t="s">
        <v>11</v>
      </c>
      <c r="B4" s="169" t="s">
        <v>251</v>
      </c>
      <c r="C4" s="174" t="s">
        <v>21</v>
      </c>
      <c r="D4" s="175"/>
      <c r="E4" s="175"/>
      <c r="F4" s="175"/>
      <c r="G4" s="175"/>
      <c r="H4" s="175"/>
      <c r="I4" s="176"/>
    </row>
    <row r="5" spans="1:16" ht="22.9" customHeight="1" x14ac:dyDescent="0.25">
      <c r="A5" s="168"/>
      <c r="B5" s="170"/>
      <c r="C5" s="59">
        <v>2026</v>
      </c>
      <c r="D5" s="59">
        <v>2027</v>
      </c>
      <c r="E5" s="59">
        <v>2028</v>
      </c>
      <c r="F5" s="59">
        <v>2029</v>
      </c>
      <c r="G5" s="59">
        <v>2030</v>
      </c>
      <c r="H5" s="59">
        <v>2031</v>
      </c>
      <c r="I5" s="59" t="s">
        <v>27</v>
      </c>
      <c r="M5" s="19">
        <v>2026</v>
      </c>
      <c r="N5" s="19">
        <v>2027</v>
      </c>
      <c r="O5" s="19">
        <v>2026</v>
      </c>
      <c r="P5" s="19">
        <v>2027</v>
      </c>
    </row>
    <row r="6" spans="1:16" x14ac:dyDescent="0.25">
      <c r="A6" s="20">
        <v>1</v>
      </c>
      <c r="B6" s="56">
        <v>2</v>
      </c>
      <c r="C6" s="59">
        <v>3</v>
      </c>
      <c r="D6" s="59">
        <v>4</v>
      </c>
      <c r="E6" s="59">
        <v>5</v>
      </c>
      <c r="F6" s="59">
        <v>6</v>
      </c>
      <c r="G6" s="59">
        <v>7</v>
      </c>
      <c r="H6" s="59">
        <v>8</v>
      </c>
      <c r="I6" s="59">
        <v>9</v>
      </c>
      <c r="M6" s="20">
        <v>3</v>
      </c>
      <c r="N6" s="20">
        <v>4</v>
      </c>
      <c r="O6" s="20">
        <v>3</v>
      </c>
      <c r="P6" s="20">
        <v>4</v>
      </c>
    </row>
    <row r="7" spans="1:16" x14ac:dyDescent="0.25">
      <c r="A7" s="22"/>
      <c r="B7" s="57" t="s">
        <v>22</v>
      </c>
      <c r="C7" s="60">
        <f>SUM(C8:C11)</f>
        <v>1029782.1000000001</v>
      </c>
      <c r="D7" s="60">
        <f t="shared" ref="D7:H7" si="0">SUM(D8:D11)</f>
        <v>1052802.3999999999</v>
      </c>
      <c r="E7" s="60">
        <f t="shared" si="0"/>
        <v>1012545.48</v>
      </c>
      <c r="F7" s="60">
        <f t="shared" si="0"/>
        <v>1024233.1551999999</v>
      </c>
      <c r="G7" s="60">
        <f t="shared" si="0"/>
        <v>1036799.549408</v>
      </c>
      <c r="H7" s="60">
        <f t="shared" si="0"/>
        <v>1049527.4073843202</v>
      </c>
      <c r="I7" s="60">
        <f>SUM(C7:H7)</f>
        <v>6205690.0919923196</v>
      </c>
      <c r="M7" s="21">
        <f>SUM(M8:M11)</f>
        <v>1029782.1000000001</v>
      </c>
      <c r="N7" s="21">
        <f t="shared" ref="N7" si="1">SUM(N8:N11)</f>
        <v>1052802.3999999999</v>
      </c>
      <c r="O7" s="21">
        <f>C7-M7</f>
        <v>0</v>
      </c>
      <c r="P7" s="21">
        <f>D7-N7</f>
        <v>0</v>
      </c>
    </row>
    <row r="8" spans="1:16" ht="30" x14ac:dyDescent="0.25">
      <c r="A8" s="22"/>
      <c r="B8" s="57" t="s">
        <v>25</v>
      </c>
      <c r="C8" s="60">
        <f>C13+C18+C48+C93+C123+C128+C158+C163</f>
        <v>27321.300000000003</v>
      </c>
      <c r="D8" s="60">
        <f t="shared" ref="D8:H8" si="2">D13+D18+D48+D93+D123+D128+D158+D163</f>
        <v>14931.7</v>
      </c>
      <c r="E8" s="60">
        <f t="shared" si="2"/>
        <v>14931.7</v>
      </c>
      <c r="F8" s="60">
        <f t="shared" si="2"/>
        <v>14931.7</v>
      </c>
      <c r="G8" s="60">
        <f t="shared" si="2"/>
        <v>14931.7</v>
      </c>
      <c r="H8" s="60">
        <f t="shared" si="2"/>
        <v>14931.7</v>
      </c>
      <c r="I8" s="60">
        <f t="shared" ref="I8:I11" si="3">SUM(C8:H8)</f>
        <v>101979.79999999999</v>
      </c>
      <c r="M8" s="21">
        <v>27321.3</v>
      </c>
      <c r="N8" s="21">
        <v>14931.7</v>
      </c>
      <c r="O8" s="21">
        <f t="shared" ref="O8:O11" si="4">C8-M8</f>
        <v>0</v>
      </c>
      <c r="P8" s="21">
        <f t="shared" ref="P8:P11" si="5">D8-N8</f>
        <v>0</v>
      </c>
    </row>
    <row r="9" spans="1:16" x14ac:dyDescent="0.25">
      <c r="A9" s="22"/>
      <c r="B9" s="57" t="s">
        <v>23</v>
      </c>
      <c r="C9" s="60">
        <f t="shared" ref="C9:H11" si="6">C14+C19+C49+C94+C124+C129+C159+C164</f>
        <v>721227.9</v>
      </c>
      <c r="D9" s="60">
        <f t="shared" si="6"/>
        <v>707885.3</v>
      </c>
      <c r="E9" s="60">
        <f t="shared" si="6"/>
        <v>697719.20000000007</v>
      </c>
      <c r="F9" s="60">
        <f t="shared" si="6"/>
        <v>697719.20000000007</v>
      </c>
      <c r="G9" s="60">
        <f t="shared" si="6"/>
        <v>697719.20000000007</v>
      </c>
      <c r="H9" s="60">
        <f t="shared" si="6"/>
        <v>697719.20000000007</v>
      </c>
      <c r="I9" s="60">
        <f t="shared" si="3"/>
        <v>4219990.0000000009</v>
      </c>
      <c r="M9" s="21">
        <v>721227.9</v>
      </c>
      <c r="N9" s="21">
        <v>707885.3</v>
      </c>
      <c r="O9" s="21">
        <f t="shared" si="4"/>
        <v>0</v>
      </c>
      <c r="P9" s="21">
        <f t="shared" si="5"/>
        <v>0</v>
      </c>
    </row>
    <row r="10" spans="1:16" x14ac:dyDescent="0.25">
      <c r="A10" s="22"/>
      <c r="B10" s="57" t="s">
        <v>24</v>
      </c>
      <c r="C10" s="60">
        <f t="shared" si="6"/>
        <v>281232.90000000002</v>
      </c>
      <c r="D10" s="60">
        <f t="shared" si="6"/>
        <v>329985.40000000002</v>
      </c>
      <c r="E10" s="60">
        <f t="shared" si="6"/>
        <v>299894.58</v>
      </c>
      <c r="F10" s="60">
        <f t="shared" si="6"/>
        <v>311582.25519999996</v>
      </c>
      <c r="G10" s="60">
        <f t="shared" si="6"/>
        <v>324148.64940799994</v>
      </c>
      <c r="H10" s="60">
        <f t="shared" si="6"/>
        <v>336876.50738432002</v>
      </c>
      <c r="I10" s="60">
        <f t="shared" si="3"/>
        <v>1883720.29199232</v>
      </c>
      <c r="M10" s="21">
        <v>281232.90000000002</v>
      </c>
      <c r="N10" s="21">
        <v>329985.40000000002</v>
      </c>
      <c r="O10" s="21">
        <f t="shared" si="4"/>
        <v>0</v>
      </c>
      <c r="P10" s="21">
        <f t="shared" si="5"/>
        <v>0</v>
      </c>
    </row>
    <row r="11" spans="1:16" x14ac:dyDescent="0.25">
      <c r="A11" s="22"/>
      <c r="B11" s="57" t="s">
        <v>26</v>
      </c>
      <c r="C11" s="60">
        <f t="shared" si="6"/>
        <v>0</v>
      </c>
      <c r="D11" s="60">
        <f t="shared" si="6"/>
        <v>0</v>
      </c>
      <c r="E11" s="60">
        <f t="shared" si="6"/>
        <v>0</v>
      </c>
      <c r="F11" s="60">
        <f t="shared" si="6"/>
        <v>0</v>
      </c>
      <c r="G11" s="60">
        <f t="shared" si="6"/>
        <v>0</v>
      </c>
      <c r="H11" s="60">
        <f t="shared" si="6"/>
        <v>0</v>
      </c>
      <c r="I11" s="60">
        <f t="shared" si="3"/>
        <v>0</v>
      </c>
      <c r="M11" s="21">
        <f t="shared" ref="M11:N11" si="7">M16+M21+M51+M96+M126+M131+M161+M166</f>
        <v>0</v>
      </c>
      <c r="N11" s="21">
        <f t="shared" si="7"/>
        <v>0</v>
      </c>
      <c r="O11" s="21">
        <f t="shared" si="4"/>
        <v>0</v>
      </c>
      <c r="P11" s="21">
        <f t="shared" si="5"/>
        <v>0</v>
      </c>
    </row>
    <row r="12" spans="1:16" ht="57.75" customHeight="1" x14ac:dyDescent="0.25">
      <c r="A12" s="22">
        <v>1</v>
      </c>
      <c r="B12" s="172" t="s">
        <v>263</v>
      </c>
      <c r="C12" s="60">
        <f>SUM(C13:C16)</f>
        <v>283217.59999999998</v>
      </c>
      <c r="D12" s="60">
        <f t="shared" ref="D12:H12" si="8">SUM(D13:D16)</f>
        <v>286568.5</v>
      </c>
      <c r="E12" s="60">
        <f t="shared" si="8"/>
        <v>290024.5</v>
      </c>
      <c r="F12" s="60">
        <f t="shared" si="8"/>
        <v>293624.5</v>
      </c>
      <c r="G12" s="60">
        <f t="shared" si="8"/>
        <v>297424.5</v>
      </c>
      <c r="H12" s="60">
        <f t="shared" si="8"/>
        <v>301324.5</v>
      </c>
      <c r="I12" s="60">
        <f>SUM(C12:H12)</f>
        <v>1752184.1</v>
      </c>
      <c r="J12" t="s">
        <v>270</v>
      </c>
    </row>
    <row r="13" spans="1:16" ht="30" x14ac:dyDescent="0.25">
      <c r="A13" s="22"/>
      <c r="B13" s="57" t="s">
        <v>25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f t="shared" ref="I13:I16" si="9">SUM(C13:H13)</f>
        <v>0</v>
      </c>
    </row>
    <row r="14" spans="1:16" x14ac:dyDescent="0.25">
      <c r="A14" s="22"/>
      <c r="B14" s="57" t="s">
        <v>23</v>
      </c>
      <c r="C14" s="60">
        <f>189612.5+9812</f>
        <v>199424.5</v>
      </c>
      <c r="D14" s="60">
        <f>189612.5+9812</f>
        <v>199424.5</v>
      </c>
      <c r="E14" s="60">
        <v>199424.5</v>
      </c>
      <c r="F14" s="60">
        <v>199424.5</v>
      </c>
      <c r="G14" s="60">
        <v>199424.5</v>
      </c>
      <c r="H14" s="60">
        <v>199424.5</v>
      </c>
      <c r="I14" s="60">
        <f t="shared" si="9"/>
        <v>1196547</v>
      </c>
    </row>
    <row r="15" spans="1:16" x14ac:dyDescent="0.25">
      <c r="A15" s="22"/>
      <c r="B15" s="57" t="s">
        <v>24</v>
      </c>
      <c r="C15" s="60">
        <f>83649.1+144</f>
        <v>83793.100000000006</v>
      </c>
      <c r="D15" s="60">
        <f>87000+144</f>
        <v>87144</v>
      </c>
      <c r="E15" s="60">
        <v>90600</v>
      </c>
      <c r="F15" s="60">
        <v>94200</v>
      </c>
      <c r="G15" s="60">
        <v>98000</v>
      </c>
      <c r="H15" s="60">
        <v>101900</v>
      </c>
      <c r="I15" s="60">
        <f t="shared" si="9"/>
        <v>555637.1</v>
      </c>
    </row>
    <row r="16" spans="1:16" x14ac:dyDescent="0.25">
      <c r="A16" s="22"/>
      <c r="B16" s="57" t="s">
        <v>26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f t="shared" si="9"/>
        <v>0</v>
      </c>
    </row>
    <row r="17" spans="1:10" ht="62.25" customHeight="1" x14ac:dyDescent="0.25">
      <c r="A17" s="22">
        <v>2</v>
      </c>
      <c r="B17" s="172" t="s">
        <v>252</v>
      </c>
      <c r="C17" s="60">
        <f>SUM(C18:C21)</f>
        <v>526934.6</v>
      </c>
      <c r="D17" s="60">
        <f>SUM(D18:D21)</f>
        <v>529809.80000000005</v>
      </c>
      <c r="E17" s="60">
        <f t="shared" ref="E17:H17" si="10">SUM(E18:E21)</f>
        <v>533753.19999999995</v>
      </c>
      <c r="F17" s="60">
        <f t="shared" si="10"/>
        <v>537794.5</v>
      </c>
      <c r="G17" s="60">
        <f t="shared" si="10"/>
        <v>542103</v>
      </c>
      <c r="H17" s="60">
        <f t="shared" si="10"/>
        <v>546509.69999999995</v>
      </c>
      <c r="I17" s="60">
        <f>SUM(C17:H17)</f>
        <v>3216904.8</v>
      </c>
    </row>
    <row r="18" spans="1:10" ht="15" customHeight="1" x14ac:dyDescent="0.25">
      <c r="A18" s="22"/>
      <c r="B18" s="57" t="s">
        <v>25</v>
      </c>
      <c r="C18" s="60">
        <f>C23+C28+C33+C38+C43</f>
        <v>14931.7</v>
      </c>
      <c r="D18" s="60">
        <f t="shared" ref="D18:H18" si="11">D23+D28+D33+D38+D43</f>
        <v>14931.7</v>
      </c>
      <c r="E18" s="60">
        <f t="shared" si="11"/>
        <v>14931.7</v>
      </c>
      <c r="F18" s="60">
        <f t="shared" si="11"/>
        <v>14931.7</v>
      </c>
      <c r="G18" s="60">
        <f t="shared" si="11"/>
        <v>14931.7</v>
      </c>
      <c r="H18" s="60">
        <f t="shared" si="11"/>
        <v>14931.7</v>
      </c>
      <c r="I18" s="60">
        <f t="shared" ref="I18:I21" si="12">SUM(C18:H18)</f>
        <v>89590.2</v>
      </c>
    </row>
    <row r="19" spans="1:10" ht="15" customHeight="1" x14ac:dyDescent="0.25">
      <c r="A19" s="22"/>
      <c r="B19" s="57" t="s">
        <v>23</v>
      </c>
      <c r="C19" s="60">
        <f t="shared" ref="C19:H21" si="13">C24+C29+C34+C39+C44</f>
        <v>416393.5</v>
      </c>
      <c r="D19" s="60">
        <f t="shared" si="13"/>
        <v>416393.5</v>
      </c>
      <c r="E19" s="60">
        <f t="shared" si="13"/>
        <v>416393.5</v>
      </c>
      <c r="F19" s="60">
        <f t="shared" si="13"/>
        <v>416393.5</v>
      </c>
      <c r="G19" s="60">
        <f t="shared" si="13"/>
        <v>416393.5</v>
      </c>
      <c r="H19" s="60">
        <f t="shared" si="13"/>
        <v>416393.5</v>
      </c>
      <c r="I19" s="60">
        <f t="shared" si="12"/>
        <v>2498361</v>
      </c>
    </row>
    <row r="20" spans="1:10" ht="15" customHeight="1" x14ac:dyDescent="0.25">
      <c r="A20" s="22"/>
      <c r="B20" s="57" t="s">
        <v>24</v>
      </c>
      <c r="C20" s="60">
        <f t="shared" si="13"/>
        <v>95609.4</v>
      </c>
      <c r="D20" s="60">
        <f t="shared" si="13"/>
        <v>98484.6</v>
      </c>
      <c r="E20" s="60">
        <f t="shared" si="13"/>
        <v>102428</v>
      </c>
      <c r="F20" s="60">
        <f t="shared" si="13"/>
        <v>106469.29999999999</v>
      </c>
      <c r="G20" s="60">
        <f t="shared" si="13"/>
        <v>110777.8</v>
      </c>
      <c r="H20" s="60">
        <f t="shared" si="13"/>
        <v>115184.5</v>
      </c>
      <c r="I20" s="60">
        <f t="shared" si="12"/>
        <v>628953.59999999998</v>
      </c>
    </row>
    <row r="21" spans="1:10" ht="15" customHeight="1" x14ac:dyDescent="0.25">
      <c r="A21" s="22"/>
      <c r="B21" s="57" t="s">
        <v>26</v>
      </c>
      <c r="C21" s="60">
        <f t="shared" si="13"/>
        <v>0</v>
      </c>
      <c r="D21" s="60">
        <f t="shared" si="13"/>
        <v>0</v>
      </c>
      <c r="E21" s="60">
        <f t="shared" si="13"/>
        <v>0</v>
      </c>
      <c r="F21" s="60">
        <f t="shared" si="13"/>
        <v>0</v>
      </c>
      <c r="G21" s="60">
        <f t="shared" si="13"/>
        <v>0</v>
      </c>
      <c r="H21" s="60">
        <f t="shared" si="13"/>
        <v>0</v>
      </c>
      <c r="I21" s="60">
        <f t="shared" si="12"/>
        <v>0</v>
      </c>
    </row>
    <row r="22" spans="1:10" ht="61.5" customHeight="1" x14ac:dyDescent="0.25">
      <c r="A22" s="23" t="s">
        <v>50</v>
      </c>
      <c r="B22" s="57" t="s">
        <v>254</v>
      </c>
      <c r="C22" s="60">
        <v>522539.6</v>
      </c>
      <c r="D22" s="60">
        <f>SUM(D23:D26)</f>
        <v>525414.80000000005</v>
      </c>
      <c r="E22" s="60">
        <f t="shared" ref="E22:H22" si="14">SUM(E23:E26)</f>
        <v>529334.19999999995</v>
      </c>
      <c r="F22" s="60">
        <f t="shared" si="14"/>
        <v>533434.19999999995</v>
      </c>
      <c r="G22" s="60">
        <f t="shared" si="14"/>
        <v>537734.19999999995</v>
      </c>
      <c r="H22" s="60">
        <f t="shared" si="14"/>
        <v>542134.19999999995</v>
      </c>
      <c r="I22" s="60">
        <f>SUM(C22:H22)</f>
        <v>3190591.2</v>
      </c>
      <c r="J22" t="s">
        <v>264</v>
      </c>
    </row>
    <row r="23" spans="1:10" ht="15" customHeight="1" x14ac:dyDescent="0.25">
      <c r="A23" s="22"/>
      <c r="B23" s="57" t="s">
        <v>25</v>
      </c>
      <c r="C23" s="60">
        <v>13124.2</v>
      </c>
      <c r="D23" s="60">
        <v>13124.2</v>
      </c>
      <c r="E23" s="60">
        <v>13124.2</v>
      </c>
      <c r="F23" s="60">
        <v>13124.2</v>
      </c>
      <c r="G23" s="60">
        <v>13124.2</v>
      </c>
      <c r="H23" s="60">
        <v>13124.2</v>
      </c>
      <c r="I23" s="60">
        <f t="shared" ref="I23:I26" si="15">SUM(C23:H23)</f>
        <v>78745.2</v>
      </c>
    </row>
    <row r="24" spans="1:10" ht="15" customHeight="1" x14ac:dyDescent="0.25">
      <c r="A24" s="22"/>
      <c r="B24" s="57" t="s">
        <v>23</v>
      </c>
      <c r="C24" s="60">
        <v>414110</v>
      </c>
      <c r="D24" s="60">
        <v>414110</v>
      </c>
      <c r="E24" s="60">
        <v>414110</v>
      </c>
      <c r="F24" s="60">
        <v>414110</v>
      </c>
      <c r="G24" s="60">
        <v>414110</v>
      </c>
      <c r="H24" s="60">
        <v>414110</v>
      </c>
      <c r="I24" s="60">
        <f t="shared" si="15"/>
        <v>2484660</v>
      </c>
    </row>
    <row r="25" spans="1:10" ht="15" customHeight="1" x14ac:dyDescent="0.25">
      <c r="A25" s="22"/>
      <c r="B25" s="57" t="s">
        <v>24</v>
      </c>
      <c r="C25" s="60">
        <v>95305.4</v>
      </c>
      <c r="D25" s="60">
        <v>98180.6</v>
      </c>
      <c r="E25" s="60">
        <v>102100</v>
      </c>
      <c r="F25" s="60">
        <v>106200</v>
      </c>
      <c r="G25" s="60">
        <v>110500</v>
      </c>
      <c r="H25" s="60">
        <v>114900</v>
      </c>
      <c r="I25" s="60">
        <f t="shared" si="15"/>
        <v>627186</v>
      </c>
    </row>
    <row r="26" spans="1:10" ht="15" customHeight="1" x14ac:dyDescent="0.25">
      <c r="A26" s="22"/>
      <c r="B26" s="57" t="s">
        <v>26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0">
        <f t="shared" si="15"/>
        <v>0</v>
      </c>
    </row>
    <row r="27" spans="1:10" ht="62.25" customHeight="1" x14ac:dyDescent="0.25">
      <c r="A27" s="29" t="s">
        <v>88</v>
      </c>
      <c r="B27" s="57" t="s">
        <v>253</v>
      </c>
      <c r="C27" s="60">
        <f>C28+C29+C30+C31</f>
        <v>3063.7</v>
      </c>
      <c r="D27" s="60">
        <f t="shared" ref="D27:H27" si="16">D28+D29+D30+D31</f>
        <v>3063.7</v>
      </c>
      <c r="E27" s="60">
        <f t="shared" si="16"/>
        <v>3063.7</v>
      </c>
      <c r="F27" s="60">
        <f t="shared" si="16"/>
        <v>3063.7</v>
      </c>
      <c r="G27" s="60">
        <f t="shared" si="16"/>
        <v>3063.7</v>
      </c>
      <c r="H27" s="60">
        <f t="shared" si="16"/>
        <v>3063.7</v>
      </c>
      <c r="I27" s="60">
        <f>SUM(C27:H27)</f>
        <v>18382.2</v>
      </c>
      <c r="J27" t="s">
        <v>266</v>
      </c>
    </row>
    <row r="28" spans="1:10" ht="15" customHeight="1" x14ac:dyDescent="0.25">
      <c r="A28" s="22"/>
      <c r="B28" s="57" t="s">
        <v>25</v>
      </c>
      <c r="C28" s="60">
        <v>1807.5</v>
      </c>
      <c r="D28" s="60">
        <v>1807.5</v>
      </c>
      <c r="E28" s="60">
        <v>1807.5</v>
      </c>
      <c r="F28" s="60">
        <v>1807.5</v>
      </c>
      <c r="G28" s="60">
        <v>1807.5</v>
      </c>
      <c r="H28" s="60">
        <v>1807.5</v>
      </c>
      <c r="I28" s="60">
        <f t="shared" ref="I28:I31" si="17">SUM(C28:H28)</f>
        <v>10845</v>
      </c>
    </row>
    <row r="29" spans="1:10" ht="15" customHeight="1" x14ac:dyDescent="0.25">
      <c r="A29" s="22"/>
      <c r="B29" s="57" t="s">
        <v>23</v>
      </c>
      <c r="C29" s="60">
        <v>1256.2</v>
      </c>
      <c r="D29" s="60">
        <v>1256.2</v>
      </c>
      <c r="E29" s="60">
        <v>1256.2</v>
      </c>
      <c r="F29" s="60">
        <v>1256.2</v>
      </c>
      <c r="G29" s="60">
        <v>1256.2</v>
      </c>
      <c r="H29" s="60">
        <v>1256.2</v>
      </c>
      <c r="I29" s="60">
        <f t="shared" si="17"/>
        <v>7537.2</v>
      </c>
    </row>
    <row r="30" spans="1:10" ht="15" customHeight="1" x14ac:dyDescent="0.25">
      <c r="A30" s="22"/>
      <c r="B30" s="57" t="s">
        <v>24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  <c r="I30" s="60">
        <f t="shared" si="17"/>
        <v>0</v>
      </c>
    </row>
    <row r="31" spans="1:10" ht="15" customHeight="1" x14ac:dyDescent="0.25">
      <c r="A31" s="22"/>
      <c r="B31" s="57" t="s">
        <v>26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60">
        <v>0</v>
      </c>
      <c r="I31" s="60">
        <f t="shared" si="17"/>
        <v>0</v>
      </c>
    </row>
    <row r="32" spans="1:10" ht="65.25" customHeight="1" x14ac:dyDescent="0.25">
      <c r="A32" s="22" t="s">
        <v>51</v>
      </c>
      <c r="B32" s="57" t="s">
        <v>271</v>
      </c>
      <c r="C32" s="60">
        <f>SUM(C33:C36)</f>
        <v>35</v>
      </c>
      <c r="D32" s="60">
        <v>35</v>
      </c>
      <c r="E32" s="60">
        <v>44</v>
      </c>
      <c r="F32" s="60">
        <v>46</v>
      </c>
      <c r="G32" s="60">
        <v>48</v>
      </c>
      <c r="H32" s="60">
        <v>50</v>
      </c>
      <c r="I32" s="60">
        <f>SUM(C32:H32)</f>
        <v>258</v>
      </c>
      <c r="J32" t="s">
        <v>258</v>
      </c>
    </row>
    <row r="33" spans="1:10" ht="15" customHeight="1" x14ac:dyDescent="0.25">
      <c r="A33" s="23"/>
      <c r="B33" s="57" t="s">
        <v>25</v>
      </c>
      <c r="C33" s="60">
        <v>0</v>
      </c>
      <c r="D33" s="60">
        <v>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</row>
    <row r="34" spans="1:10" ht="15" customHeight="1" x14ac:dyDescent="0.25">
      <c r="A34" s="22"/>
      <c r="B34" s="57" t="s">
        <v>23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</row>
    <row r="35" spans="1:10" ht="15" customHeight="1" x14ac:dyDescent="0.25">
      <c r="A35" s="22"/>
      <c r="B35" s="57" t="s">
        <v>24</v>
      </c>
      <c r="C35" s="60">
        <v>35</v>
      </c>
      <c r="D35" s="60">
        <v>35</v>
      </c>
      <c r="E35" s="60">
        <v>44</v>
      </c>
      <c r="F35" s="60">
        <v>46</v>
      </c>
      <c r="G35" s="60">
        <v>48</v>
      </c>
      <c r="H35" s="60">
        <v>50</v>
      </c>
      <c r="I35" s="60">
        <v>260</v>
      </c>
    </row>
    <row r="36" spans="1:10" ht="14.25" customHeight="1" x14ac:dyDescent="0.25">
      <c r="A36" s="22"/>
      <c r="B36" s="57" t="s">
        <v>26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</row>
    <row r="37" spans="1:10" ht="60" customHeight="1" x14ac:dyDescent="0.25">
      <c r="A37" s="24" t="s">
        <v>52</v>
      </c>
      <c r="B37" s="57" t="s">
        <v>265</v>
      </c>
      <c r="C37" s="60">
        <f>C38+C39+C40+C41</f>
        <v>1089.5</v>
      </c>
      <c r="D37" s="60">
        <f t="shared" ref="D37:H37" si="18">D38+D39+D40+D41</f>
        <v>1089.5</v>
      </c>
      <c r="E37" s="60">
        <f t="shared" si="18"/>
        <v>1101.2</v>
      </c>
      <c r="F37" s="60">
        <f t="shared" si="18"/>
        <v>1104.2</v>
      </c>
      <c r="G37" s="60">
        <f t="shared" si="18"/>
        <v>1107.3</v>
      </c>
      <c r="H37" s="60">
        <f t="shared" si="18"/>
        <v>1110.5</v>
      </c>
      <c r="I37" s="60">
        <f>SUM(C37:H37)</f>
        <v>6602.2</v>
      </c>
      <c r="J37" t="s">
        <v>272</v>
      </c>
    </row>
    <row r="38" spans="1:10" ht="15" customHeight="1" x14ac:dyDescent="0.25">
      <c r="A38" s="23"/>
      <c r="B38" s="57" t="s">
        <v>25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60">
        <v>0</v>
      </c>
      <c r="I38" s="60">
        <f t="shared" ref="I38:I41" si="19">SUM(C38:H38)</f>
        <v>0</v>
      </c>
    </row>
    <row r="39" spans="1:10" x14ac:dyDescent="0.25">
      <c r="A39" s="22"/>
      <c r="B39" s="57" t="s">
        <v>23</v>
      </c>
      <c r="C39" s="60">
        <v>1027.3</v>
      </c>
      <c r="D39" s="60">
        <v>1027.3</v>
      </c>
      <c r="E39" s="60">
        <v>1027.3</v>
      </c>
      <c r="F39" s="60">
        <v>1027.3</v>
      </c>
      <c r="G39" s="60">
        <v>1027.3</v>
      </c>
      <c r="H39" s="60">
        <v>1027.3</v>
      </c>
      <c r="I39" s="60">
        <f t="shared" si="19"/>
        <v>6163.8</v>
      </c>
    </row>
    <row r="40" spans="1:10" x14ac:dyDescent="0.25">
      <c r="A40" s="22"/>
      <c r="B40" s="57" t="s">
        <v>24</v>
      </c>
      <c r="C40" s="60">
        <v>62.2</v>
      </c>
      <c r="D40" s="60">
        <v>62.2</v>
      </c>
      <c r="E40" s="60">
        <v>73.900000000000006</v>
      </c>
      <c r="F40" s="60">
        <v>76.900000000000006</v>
      </c>
      <c r="G40" s="60">
        <v>80</v>
      </c>
      <c r="H40" s="60">
        <v>83.2</v>
      </c>
      <c r="I40" s="60">
        <f t="shared" si="19"/>
        <v>438.40000000000003</v>
      </c>
    </row>
    <row r="41" spans="1:10" x14ac:dyDescent="0.25">
      <c r="A41" s="22"/>
      <c r="B41" s="57" t="s">
        <v>26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60">
        <v>0</v>
      </c>
      <c r="I41" s="60">
        <f t="shared" si="19"/>
        <v>0</v>
      </c>
    </row>
    <row r="42" spans="1:10" ht="74.25" customHeight="1" x14ac:dyDescent="0.25">
      <c r="A42" s="22" t="s">
        <v>89</v>
      </c>
      <c r="B42" s="57" t="s">
        <v>259</v>
      </c>
      <c r="C42" s="60">
        <f>C43+C44+C45+C46</f>
        <v>206.8</v>
      </c>
      <c r="D42" s="60">
        <f t="shared" ref="D42:H42" si="20">D43+D44+D45+D46</f>
        <v>206.8</v>
      </c>
      <c r="E42" s="60">
        <f t="shared" si="20"/>
        <v>210.10000000000002</v>
      </c>
      <c r="F42" s="60">
        <f t="shared" si="20"/>
        <v>146.4</v>
      </c>
      <c r="G42" s="60">
        <f t="shared" si="20"/>
        <v>149.80000000000001</v>
      </c>
      <c r="H42" s="60">
        <f t="shared" si="20"/>
        <v>151.30000000000001</v>
      </c>
      <c r="I42" s="60">
        <f>SUM(C42:H42)</f>
        <v>1071.2</v>
      </c>
      <c r="J42" t="s">
        <v>281</v>
      </c>
    </row>
    <row r="43" spans="1:10" ht="15" customHeight="1" x14ac:dyDescent="0.25">
      <c r="A43" s="22"/>
      <c r="B43" s="57" t="s">
        <v>25</v>
      </c>
      <c r="C43" s="60">
        <v>0</v>
      </c>
      <c r="D43" s="60">
        <v>0</v>
      </c>
      <c r="E43" s="60">
        <v>0</v>
      </c>
      <c r="F43" s="60">
        <v>0</v>
      </c>
      <c r="G43" s="60">
        <v>0</v>
      </c>
      <c r="H43" s="60">
        <v>0</v>
      </c>
      <c r="I43" s="60">
        <f t="shared" ref="I43:I46" si="21">SUM(C43:H43)</f>
        <v>0</v>
      </c>
    </row>
    <row r="44" spans="1:10" ht="15" customHeight="1" x14ac:dyDescent="0.25">
      <c r="A44" s="22"/>
      <c r="B44" s="57" t="s">
        <v>23</v>
      </c>
      <c r="C44" s="60">
        <v>0</v>
      </c>
      <c r="D44" s="60">
        <v>0</v>
      </c>
      <c r="E44" s="60">
        <v>0</v>
      </c>
      <c r="F44" s="60">
        <v>0</v>
      </c>
      <c r="G44" s="60">
        <v>0</v>
      </c>
      <c r="H44" s="60">
        <v>0</v>
      </c>
      <c r="I44" s="60">
        <f t="shared" si="21"/>
        <v>0</v>
      </c>
    </row>
    <row r="45" spans="1:10" ht="15" customHeight="1" x14ac:dyDescent="0.25">
      <c r="A45" s="22"/>
      <c r="B45" s="57" t="s">
        <v>24</v>
      </c>
      <c r="C45" s="60">
        <f>175.3+31.5</f>
        <v>206.8</v>
      </c>
      <c r="D45" s="60">
        <f>175.3+31.5</f>
        <v>206.8</v>
      </c>
      <c r="E45" s="60">
        <f>177.3+32.8</f>
        <v>210.10000000000002</v>
      </c>
      <c r="F45" s="60">
        <f>112.3+34.1</f>
        <v>146.4</v>
      </c>
      <c r="G45" s="60">
        <f>114.3+35.5</f>
        <v>149.80000000000001</v>
      </c>
      <c r="H45" s="60">
        <f>114.3+37</f>
        <v>151.30000000000001</v>
      </c>
      <c r="I45" s="60">
        <f t="shared" si="21"/>
        <v>1071.2</v>
      </c>
    </row>
    <row r="46" spans="1:10" ht="16.5" customHeight="1" x14ac:dyDescent="0.25">
      <c r="A46" s="22"/>
      <c r="B46" s="57" t="s">
        <v>66</v>
      </c>
      <c r="C46" s="60">
        <v>0</v>
      </c>
      <c r="D46" s="60">
        <v>0</v>
      </c>
      <c r="E46" s="60">
        <v>0</v>
      </c>
      <c r="F46" s="60">
        <v>0</v>
      </c>
      <c r="G46" s="60">
        <v>0</v>
      </c>
      <c r="H46" s="60">
        <v>0</v>
      </c>
      <c r="I46" s="60">
        <f t="shared" si="21"/>
        <v>0</v>
      </c>
    </row>
    <row r="47" spans="1:10" ht="45" customHeight="1" x14ac:dyDescent="0.25">
      <c r="A47" s="22" t="s">
        <v>80</v>
      </c>
      <c r="B47" s="172" t="s">
        <v>280</v>
      </c>
      <c r="C47" s="60">
        <f t="shared" ref="C47:H47" si="22">SUM(C48:C51)</f>
        <v>94051.8</v>
      </c>
      <c r="D47" s="60">
        <f t="shared" si="22"/>
        <v>94425.800000000017</v>
      </c>
      <c r="E47" s="60">
        <f t="shared" si="22"/>
        <v>99066.6</v>
      </c>
      <c r="F47" s="60">
        <f t="shared" si="22"/>
        <v>102561</v>
      </c>
      <c r="G47" s="60">
        <f t="shared" si="22"/>
        <v>106268.9</v>
      </c>
      <c r="H47" s="60">
        <f t="shared" si="22"/>
        <v>110099.9</v>
      </c>
      <c r="I47" s="60">
        <f>SUM(C47:H47)</f>
        <v>606474.00000000012</v>
      </c>
    </row>
    <row r="48" spans="1:10" ht="15" customHeight="1" x14ac:dyDescent="0.25">
      <c r="A48" s="22"/>
      <c r="B48" s="57" t="s">
        <v>25</v>
      </c>
      <c r="C48" s="60">
        <f>C53+C58+C63+C68+C73+C78+C83+C88</f>
        <v>0</v>
      </c>
      <c r="D48" s="60">
        <f t="shared" ref="D48:H48" si="23">D53+D58+D63+D68+D73+D78+D83+D88</f>
        <v>0</v>
      </c>
      <c r="E48" s="60">
        <f t="shared" si="23"/>
        <v>0</v>
      </c>
      <c r="F48" s="60">
        <f t="shared" si="23"/>
        <v>0</v>
      </c>
      <c r="G48" s="60">
        <f t="shared" si="23"/>
        <v>0</v>
      </c>
      <c r="H48" s="60">
        <f t="shared" si="23"/>
        <v>0</v>
      </c>
      <c r="I48" s="60">
        <f t="shared" ref="I48:I51" si="24">SUM(C48:H48)</f>
        <v>0</v>
      </c>
    </row>
    <row r="49" spans="1:10" ht="15" customHeight="1" x14ac:dyDescent="0.25">
      <c r="A49" s="22"/>
      <c r="B49" s="57" t="s">
        <v>23</v>
      </c>
      <c r="C49" s="60">
        <f t="shared" ref="C49:H51" si="25">C54+C59+C64+C69+C74+C79+C84+C89</f>
        <v>9162.5</v>
      </c>
      <c r="D49" s="60">
        <f t="shared" si="25"/>
        <v>9162.5</v>
      </c>
      <c r="E49" s="60">
        <f t="shared" si="25"/>
        <v>9162.5</v>
      </c>
      <c r="F49" s="60">
        <f t="shared" si="25"/>
        <v>9162.5</v>
      </c>
      <c r="G49" s="60">
        <f t="shared" si="25"/>
        <v>9162.5</v>
      </c>
      <c r="H49" s="60">
        <f t="shared" si="25"/>
        <v>9162.5</v>
      </c>
      <c r="I49" s="60">
        <f t="shared" si="24"/>
        <v>54975</v>
      </c>
    </row>
    <row r="50" spans="1:10" ht="15" customHeight="1" x14ac:dyDescent="0.25">
      <c r="A50" s="22"/>
      <c r="B50" s="57" t="s">
        <v>24</v>
      </c>
      <c r="C50" s="60">
        <f t="shared" si="25"/>
        <v>84889.3</v>
      </c>
      <c r="D50" s="60">
        <f t="shared" si="25"/>
        <v>85263.300000000017</v>
      </c>
      <c r="E50" s="60">
        <f t="shared" si="25"/>
        <v>89904.1</v>
      </c>
      <c r="F50" s="60">
        <f t="shared" si="25"/>
        <v>93398.5</v>
      </c>
      <c r="G50" s="60">
        <f t="shared" si="25"/>
        <v>97106.4</v>
      </c>
      <c r="H50" s="60">
        <f t="shared" si="25"/>
        <v>100937.4</v>
      </c>
      <c r="I50" s="60">
        <f t="shared" si="24"/>
        <v>551499.00000000012</v>
      </c>
    </row>
    <row r="51" spans="1:10" ht="15" customHeight="1" x14ac:dyDescent="0.25">
      <c r="A51" s="22"/>
      <c r="B51" s="57" t="s">
        <v>26</v>
      </c>
      <c r="C51" s="60">
        <f t="shared" si="25"/>
        <v>0</v>
      </c>
      <c r="D51" s="60">
        <f t="shared" si="25"/>
        <v>0</v>
      </c>
      <c r="E51" s="60">
        <f t="shared" si="25"/>
        <v>0</v>
      </c>
      <c r="F51" s="60">
        <f t="shared" si="25"/>
        <v>0</v>
      </c>
      <c r="G51" s="60">
        <f t="shared" si="25"/>
        <v>0</v>
      </c>
      <c r="H51" s="60">
        <f t="shared" si="25"/>
        <v>0</v>
      </c>
      <c r="I51" s="60">
        <f t="shared" si="24"/>
        <v>0</v>
      </c>
    </row>
    <row r="52" spans="1:10" ht="63" customHeight="1" x14ac:dyDescent="0.25">
      <c r="A52" s="22" t="s">
        <v>53</v>
      </c>
      <c r="B52" s="57" t="s">
        <v>222</v>
      </c>
      <c r="C52" s="60">
        <f>C53+C54+C55+C56</f>
        <v>91499.199999999997</v>
      </c>
      <c r="D52" s="60">
        <f t="shared" ref="D52:H52" si="26">D53+D54+D55+D56</f>
        <v>91864</v>
      </c>
      <c r="E52" s="60">
        <f t="shared" si="26"/>
        <v>95162.5</v>
      </c>
      <c r="F52" s="60">
        <f t="shared" si="26"/>
        <v>98562.5</v>
      </c>
      <c r="G52" s="60">
        <f t="shared" si="26"/>
        <v>102162.5</v>
      </c>
      <c r="H52" s="60">
        <f t="shared" si="26"/>
        <v>105862.5</v>
      </c>
      <c r="I52" s="60">
        <f>SUM(C52:H52)</f>
        <v>585113.19999999995</v>
      </c>
      <c r="J52" t="s">
        <v>273</v>
      </c>
    </row>
    <row r="53" spans="1:10" ht="30" x14ac:dyDescent="0.25">
      <c r="A53" s="22"/>
      <c r="B53" s="57" t="str">
        <f t="shared" ref="B53" si="27">B48</f>
        <v xml:space="preserve">федеральный бюджет 
</v>
      </c>
      <c r="C53" s="60">
        <v>0</v>
      </c>
      <c r="D53" s="60">
        <v>0</v>
      </c>
      <c r="E53" s="60">
        <v>0</v>
      </c>
      <c r="F53" s="60">
        <v>0</v>
      </c>
      <c r="G53" s="60">
        <v>0</v>
      </c>
      <c r="H53" s="60">
        <v>0</v>
      </c>
      <c r="I53" s="60">
        <f>SUM(C53:H53)</f>
        <v>0</v>
      </c>
    </row>
    <row r="54" spans="1:10" x14ac:dyDescent="0.25">
      <c r="A54" s="22"/>
      <c r="B54" s="57" t="str">
        <f>B49</f>
        <v>областной бюджет</v>
      </c>
      <c r="C54" s="60">
        <v>9162.5</v>
      </c>
      <c r="D54" s="60">
        <v>9162.5</v>
      </c>
      <c r="E54" s="60">
        <v>9162.5</v>
      </c>
      <c r="F54" s="60">
        <v>9162.5</v>
      </c>
      <c r="G54" s="60">
        <v>9162.5</v>
      </c>
      <c r="H54" s="60">
        <v>9162.5</v>
      </c>
      <c r="I54" s="60">
        <f t="shared" ref="I54:I56" si="28">SUM(C54:H54)</f>
        <v>54975</v>
      </c>
    </row>
    <row r="55" spans="1:10" x14ac:dyDescent="0.25">
      <c r="A55" s="22"/>
      <c r="B55" s="57" t="str">
        <f t="shared" ref="B55" si="29">B50</f>
        <v>местный бюджет</v>
      </c>
      <c r="C55" s="62">
        <f>82336.7</f>
        <v>82336.7</v>
      </c>
      <c r="D55" s="60">
        <f>82701.5</f>
        <v>82701.5</v>
      </c>
      <c r="E55" s="60">
        <v>86000</v>
      </c>
      <c r="F55" s="60">
        <v>89400</v>
      </c>
      <c r="G55" s="60">
        <v>93000</v>
      </c>
      <c r="H55" s="60">
        <v>96700</v>
      </c>
      <c r="I55" s="60">
        <f t="shared" si="28"/>
        <v>530138.19999999995</v>
      </c>
    </row>
    <row r="56" spans="1:10" ht="15" customHeight="1" x14ac:dyDescent="0.25">
      <c r="A56" s="22"/>
      <c r="B56" s="57" t="str">
        <f t="shared" ref="B56" si="30">B51</f>
        <v>внебюджетные источники</v>
      </c>
      <c r="C56" s="60">
        <v>0</v>
      </c>
      <c r="D56" s="60">
        <v>0</v>
      </c>
      <c r="E56" s="60">
        <v>0</v>
      </c>
      <c r="F56" s="60">
        <v>0</v>
      </c>
      <c r="G56" s="60">
        <v>0</v>
      </c>
      <c r="H56" s="60">
        <v>0</v>
      </c>
      <c r="I56" s="60">
        <f t="shared" si="28"/>
        <v>0</v>
      </c>
    </row>
    <row r="57" spans="1:10" ht="48.75" customHeight="1" x14ac:dyDescent="0.25">
      <c r="A57" s="22" t="s">
        <v>54</v>
      </c>
      <c r="B57" s="57" t="s">
        <v>255</v>
      </c>
      <c r="C57" s="60">
        <f t="shared" ref="C57:H57" si="31">SUM(C58:C61)</f>
        <v>721.7</v>
      </c>
      <c r="D57" s="60">
        <f t="shared" si="31"/>
        <v>721.7</v>
      </c>
      <c r="E57" s="60">
        <f t="shared" si="31"/>
        <v>721.7</v>
      </c>
      <c r="F57" s="60">
        <f t="shared" si="31"/>
        <v>721.7</v>
      </c>
      <c r="G57" s="60">
        <f t="shared" si="31"/>
        <v>721.7</v>
      </c>
      <c r="H57" s="60">
        <f t="shared" si="31"/>
        <v>721.7</v>
      </c>
      <c r="I57" s="60">
        <f>SUM(C57:H57)</f>
        <v>4330.2</v>
      </c>
      <c r="J57" t="s">
        <v>274</v>
      </c>
    </row>
    <row r="58" spans="1:10" ht="15" customHeight="1" x14ac:dyDescent="0.25">
      <c r="A58" s="22"/>
      <c r="B58" s="57" t="s">
        <v>25</v>
      </c>
      <c r="C58" s="60">
        <v>0</v>
      </c>
      <c r="D58" s="60">
        <v>0</v>
      </c>
      <c r="E58" s="60">
        <v>0</v>
      </c>
      <c r="F58" s="60">
        <v>0</v>
      </c>
      <c r="G58" s="60">
        <v>0</v>
      </c>
      <c r="H58" s="60">
        <v>0</v>
      </c>
      <c r="I58" s="60">
        <v>0</v>
      </c>
    </row>
    <row r="59" spans="1:10" ht="15" customHeight="1" x14ac:dyDescent="0.25">
      <c r="A59" s="22"/>
      <c r="B59" s="57" t="s">
        <v>23</v>
      </c>
      <c r="C59" s="60">
        <v>0</v>
      </c>
      <c r="D59" s="60">
        <v>0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</row>
    <row r="60" spans="1:10" ht="15" customHeight="1" x14ac:dyDescent="0.25">
      <c r="A60" s="22"/>
      <c r="B60" s="57" t="s">
        <v>24</v>
      </c>
      <c r="C60" s="60">
        <v>721.7</v>
      </c>
      <c r="D60" s="60">
        <v>721.7</v>
      </c>
      <c r="E60" s="60">
        <v>721.7</v>
      </c>
      <c r="F60" s="60">
        <v>721.7</v>
      </c>
      <c r="G60" s="60">
        <v>721.7</v>
      </c>
      <c r="H60" s="60">
        <v>721.7</v>
      </c>
      <c r="I60" s="60">
        <f>SUM(C60:H60)</f>
        <v>4330.2</v>
      </c>
    </row>
    <row r="61" spans="1:10" ht="15" customHeight="1" x14ac:dyDescent="0.25">
      <c r="A61" s="22"/>
      <c r="B61" s="57" t="s">
        <v>26</v>
      </c>
      <c r="C61" s="60"/>
      <c r="D61" s="60"/>
      <c r="E61" s="60"/>
      <c r="F61" s="60"/>
      <c r="G61" s="60"/>
      <c r="H61" s="60"/>
      <c r="I61" s="60"/>
    </row>
    <row r="62" spans="1:10" ht="46.5" customHeight="1" x14ac:dyDescent="0.25">
      <c r="A62" s="22" t="s">
        <v>55</v>
      </c>
      <c r="B62" s="57" t="s">
        <v>256</v>
      </c>
      <c r="C62" s="60">
        <f>SUM(C63:C66)</f>
        <v>502.6</v>
      </c>
      <c r="D62" s="60">
        <v>502.6</v>
      </c>
      <c r="E62" s="60">
        <f>SUM(E63:E66)</f>
        <v>567</v>
      </c>
      <c r="F62" s="60">
        <f>SUM(F63:F66)</f>
        <v>562.6</v>
      </c>
      <c r="G62" s="60">
        <f t="shared" ref="G62:H62" si="32">SUM(G63:G66)</f>
        <v>559.70000000000005</v>
      </c>
      <c r="H62" s="60">
        <f t="shared" si="32"/>
        <v>560.1</v>
      </c>
      <c r="I62" s="60">
        <f>SUM(C62:H62)</f>
        <v>3254.6</v>
      </c>
    </row>
    <row r="63" spans="1:10" ht="30" x14ac:dyDescent="0.25">
      <c r="A63" s="22"/>
      <c r="B63" s="57" t="s">
        <v>25</v>
      </c>
      <c r="C63" s="60">
        <v>0</v>
      </c>
      <c r="D63" s="60">
        <v>0</v>
      </c>
      <c r="E63" s="60">
        <v>0</v>
      </c>
      <c r="F63" s="60">
        <v>0</v>
      </c>
      <c r="G63" s="60">
        <v>0</v>
      </c>
      <c r="H63" s="60">
        <v>0</v>
      </c>
      <c r="I63" s="60">
        <f t="shared" ref="I63:I66" si="33">SUM(C63:H63)</f>
        <v>0</v>
      </c>
    </row>
    <row r="64" spans="1:10" x14ac:dyDescent="0.25">
      <c r="A64" s="22"/>
      <c r="B64" s="57" t="s">
        <v>23</v>
      </c>
      <c r="C64" s="60">
        <v>0</v>
      </c>
      <c r="D64" s="60">
        <v>0</v>
      </c>
      <c r="E64" s="60">
        <v>0</v>
      </c>
      <c r="F64" s="60">
        <v>0</v>
      </c>
      <c r="G64" s="60">
        <v>0</v>
      </c>
      <c r="H64" s="60">
        <v>0</v>
      </c>
      <c r="I64" s="60">
        <f t="shared" si="33"/>
        <v>0</v>
      </c>
    </row>
    <row r="65" spans="1:10" x14ac:dyDescent="0.25">
      <c r="A65" s="22"/>
      <c r="B65" s="57" t="s">
        <v>24</v>
      </c>
      <c r="C65" s="60">
        <f>139.8+45+2.5+33.8+207.5+74</f>
        <v>502.6</v>
      </c>
      <c r="D65" s="60">
        <v>502.6</v>
      </c>
      <c r="E65" s="60">
        <v>567</v>
      </c>
      <c r="F65" s="60">
        <v>562.6</v>
      </c>
      <c r="G65" s="60">
        <v>559.70000000000005</v>
      </c>
      <c r="H65" s="60">
        <v>560.1</v>
      </c>
      <c r="I65" s="60">
        <f t="shared" si="33"/>
        <v>3254.6</v>
      </c>
    </row>
    <row r="66" spans="1:10" ht="13.5" customHeight="1" x14ac:dyDescent="0.25">
      <c r="A66" s="22"/>
      <c r="B66" s="57" t="s">
        <v>26</v>
      </c>
      <c r="C66" s="60">
        <v>0</v>
      </c>
      <c r="D66" s="60">
        <v>0</v>
      </c>
      <c r="E66" s="60">
        <v>0</v>
      </c>
      <c r="F66" s="60">
        <v>0</v>
      </c>
      <c r="G66" s="60">
        <v>0</v>
      </c>
      <c r="H66" s="60">
        <v>0</v>
      </c>
      <c r="I66" s="60">
        <f t="shared" si="33"/>
        <v>0</v>
      </c>
    </row>
    <row r="67" spans="1:10" ht="37.5" customHeight="1" x14ac:dyDescent="0.25">
      <c r="A67" s="22" t="s">
        <v>56</v>
      </c>
      <c r="B67" s="57" t="s">
        <v>262</v>
      </c>
      <c r="C67" s="60">
        <f>SUM(C68:C71)</f>
        <v>306.8</v>
      </c>
      <c r="D67" s="60">
        <f t="shared" ref="D67:H67" si="34">SUM(D68:D71)</f>
        <v>306.8</v>
      </c>
      <c r="E67" s="60">
        <f t="shared" si="34"/>
        <v>323.3</v>
      </c>
      <c r="F67" s="60">
        <f t="shared" si="34"/>
        <v>335.7</v>
      </c>
      <c r="G67" s="60">
        <f t="shared" si="34"/>
        <v>350</v>
      </c>
      <c r="H67" s="60">
        <f t="shared" si="34"/>
        <v>353.6</v>
      </c>
      <c r="I67" s="60">
        <f>SUM(C67:H67)</f>
        <v>1976.2000000000003</v>
      </c>
    </row>
    <row r="68" spans="1:10" ht="30" x14ac:dyDescent="0.25">
      <c r="A68" s="22"/>
      <c r="B68" s="57" t="s">
        <v>25</v>
      </c>
      <c r="C68" s="60">
        <v>0</v>
      </c>
      <c r="D68" s="60">
        <v>0</v>
      </c>
      <c r="E68" s="60">
        <v>0</v>
      </c>
      <c r="F68" s="60">
        <v>0</v>
      </c>
      <c r="G68" s="60">
        <v>0</v>
      </c>
      <c r="H68" s="60">
        <v>0</v>
      </c>
      <c r="I68" s="60">
        <f t="shared" ref="I68:I71" si="35">SUM(C68:H68)</f>
        <v>0</v>
      </c>
    </row>
    <row r="69" spans="1:10" x14ac:dyDescent="0.25">
      <c r="A69" s="22"/>
      <c r="B69" s="57" t="s">
        <v>23</v>
      </c>
      <c r="C69" s="60">
        <v>0</v>
      </c>
      <c r="D69" s="60"/>
      <c r="E69" s="60">
        <v>0</v>
      </c>
      <c r="F69" s="60">
        <v>0</v>
      </c>
      <c r="G69" s="60">
        <v>0</v>
      </c>
      <c r="H69" s="60">
        <v>0</v>
      </c>
      <c r="I69" s="60">
        <f t="shared" si="35"/>
        <v>0</v>
      </c>
    </row>
    <row r="70" spans="1:10" x14ac:dyDescent="0.25">
      <c r="A70" s="22"/>
      <c r="B70" s="57" t="s">
        <v>24</v>
      </c>
      <c r="C70" s="60">
        <f>260+12+34.8</f>
        <v>306.8</v>
      </c>
      <c r="D70" s="60">
        <v>306.8</v>
      </c>
      <c r="E70" s="60">
        <v>323.3</v>
      </c>
      <c r="F70" s="60">
        <v>335.7</v>
      </c>
      <c r="G70" s="60">
        <v>350</v>
      </c>
      <c r="H70" s="60">
        <v>353.6</v>
      </c>
      <c r="I70" s="60">
        <f t="shared" si="35"/>
        <v>1976.2000000000003</v>
      </c>
    </row>
    <row r="71" spans="1:10" x14ac:dyDescent="0.25">
      <c r="A71" s="22"/>
      <c r="B71" s="57" t="s">
        <v>26</v>
      </c>
      <c r="C71" s="60">
        <v>0</v>
      </c>
      <c r="D71" s="60">
        <v>0</v>
      </c>
      <c r="E71" s="60">
        <v>0</v>
      </c>
      <c r="F71" s="60">
        <v>0</v>
      </c>
      <c r="G71" s="60">
        <v>0</v>
      </c>
      <c r="H71" s="60">
        <v>0</v>
      </c>
      <c r="I71" s="60">
        <f t="shared" si="35"/>
        <v>0</v>
      </c>
    </row>
    <row r="72" spans="1:10" ht="54" customHeight="1" x14ac:dyDescent="0.25">
      <c r="A72" s="22" t="s">
        <v>57</v>
      </c>
      <c r="B72" s="57" t="s">
        <v>257</v>
      </c>
      <c r="C72" s="60">
        <v>792.1</v>
      </c>
      <c r="D72" s="60">
        <f t="shared" ref="D72:H72" si="36">SUM(D73:D76)</f>
        <v>792.1</v>
      </c>
      <c r="E72" s="60">
        <f t="shared" si="36"/>
        <v>1090.2</v>
      </c>
      <c r="F72" s="60">
        <f t="shared" si="36"/>
        <v>1129.5</v>
      </c>
      <c r="G72" s="60">
        <f t="shared" si="36"/>
        <v>1167.5999999999999</v>
      </c>
      <c r="H72" s="60">
        <f t="shared" si="36"/>
        <v>1243.4000000000001</v>
      </c>
      <c r="I72" s="60">
        <f>SUM(C72:H72)</f>
        <v>6214.9</v>
      </c>
    </row>
    <row r="73" spans="1:10" ht="15" customHeight="1" x14ac:dyDescent="0.25">
      <c r="A73" s="25"/>
      <c r="B73" s="57" t="s">
        <v>25</v>
      </c>
      <c r="C73" s="60">
        <v>0</v>
      </c>
      <c r="D73" s="60">
        <v>0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</row>
    <row r="74" spans="1:10" x14ac:dyDescent="0.25">
      <c r="A74" s="22"/>
      <c r="B74" s="57" t="s">
        <v>23</v>
      </c>
      <c r="C74" s="60">
        <v>0</v>
      </c>
      <c r="D74" s="60">
        <v>0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</row>
    <row r="75" spans="1:10" x14ac:dyDescent="0.25">
      <c r="A75" s="22"/>
      <c r="B75" s="57" t="s">
        <v>24</v>
      </c>
      <c r="C75" s="60">
        <f>44+170+280+123.4+160+14.7</f>
        <v>792.1</v>
      </c>
      <c r="D75" s="60">
        <v>792.1</v>
      </c>
      <c r="E75" s="60">
        <v>1090.2</v>
      </c>
      <c r="F75" s="60">
        <v>1129.5</v>
      </c>
      <c r="G75" s="60">
        <v>1167.5999999999999</v>
      </c>
      <c r="H75" s="60">
        <v>1243.4000000000001</v>
      </c>
      <c r="I75" s="60">
        <v>6221.3</v>
      </c>
    </row>
    <row r="76" spans="1:10" x14ac:dyDescent="0.25">
      <c r="A76" s="22"/>
      <c r="B76" s="57" t="s">
        <v>26</v>
      </c>
      <c r="C76" s="60">
        <v>0</v>
      </c>
      <c r="D76" s="60">
        <v>0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</row>
    <row r="77" spans="1:10" ht="45" customHeight="1" x14ac:dyDescent="0.25">
      <c r="A77" s="26" t="s">
        <v>176</v>
      </c>
      <c r="B77" s="57" t="s">
        <v>260</v>
      </c>
      <c r="C77" s="60">
        <f>SUM(C78:C81)</f>
        <v>229.4</v>
      </c>
      <c r="D77" s="60">
        <f t="shared" ref="D77:H77" si="37">SUM(D78:D81)</f>
        <v>238.6</v>
      </c>
      <c r="E77" s="60">
        <f t="shared" si="37"/>
        <v>248.2</v>
      </c>
      <c r="F77" s="60">
        <f t="shared" si="37"/>
        <v>258.10000000000002</v>
      </c>
      <c r="G77" s="60">
        <f t="shared" si="37"/>
        <v>278.7</v>
      </c>
      <c r="H77" s="60">
        <f t="shared" si="37"/>
        <v>289.8</v>
      </c>
      <c r="I77" s="60">
        <f>SUM(C77:H77)</f>
        <v>1542.8</v>
      </c>
      <c r="J77" t="s">
        <v>261</v>
      </c>
    </row>
    <row r="78" spans="1:10" ht="15" customHeight="1" x14ac:dyDescent="0.25">
      <c r="A78" s="22"/>
      <c r="B78" s="57" t="s">
        <v>25</v>
      </c>
      <c r="C78" s="60">
        <v>0</v>
      </c>
      <c r="D78" s="60">
        <v>0</v>
      </c>
      <c r="E78" s="60">
        <v>0</v>
      </c>
      <c r="F78" s="60">
        <v>0</v>
      </c>
      <c r="G78" s="60">
        <v>0</v>
      </c>
      <c r="H78" s="60">
        <v>0</v>
      </c>
      <c r="I78" s="60">
        <f t="shared" ref="I78:I81" si="38">SUM(C78:H78)</f>
        <v>0</v>
      </c>
    </row>
    <row r="79" spans="1:10" ht="15" customHeight="1" x14ac:dyDescent="0.25">
      <c r="A79" s="22"/>
      <c r="B79" s="57" t="s">
        <v>23</v>
      </c>
      <c r="C79" s="60">
        <v>0</v>
      </c>
      <c r="D79" s="60">
        <v>0</v>
      </c>
      <c r="E79" s="60">
        <v>0</v>
      </c>
      <c r="F79" s="60">
        <v>0</v>
      </c>
      <c r="G79" s="60">
        <v>0</v>
      </c>
      <c r="H79" s="60">
        <v>0</v>
      </c>
      <c r="I79" s="60">
        <f t="shared" si="38"/>
        <v>0</v>
      </c>
    </row>
    <row r="80" spans="1:10" ht="15" customHeight="1" x14ac:dyDescent="0.25">
      <c r="A80" s="22"/>
      <c r="B80" s="57" t="s">
        <v>24</v>
      </c>
      <c r="C80" s="60">
        <v>229.4</v>
      </c>
      <c r="D80" s="60">
        <v>238.6</v>
      </c>
      <c r="E80" s="60">
        <v>248.2</v>
      </c>
      <c r="F80" s="60">
        <v>258.10000000000002</v>
      </c>
      <c r="G80" s="60">
        <v>278.7</v>
      </c>
      <c r="H80" s="60">
        <v>289.8</v>
      </c>
      <c r="I80" s="60">
        <f t="shared" si="38"/>
        <v>1542.8</v>
      </c>
    </row>
    <row r="81" spans="1:9" ht="15" customHeight="1" x14ac:dyDescent="0.25">
      <c r="A81" s="22"/>
      <c r="B81" s="57" t="s">
        <v>26</v>
      </c>
      <c r="C81" s="60">
        <v>0</v>
      </c>
      <c r="D81" s="60">
        <v>0</v>
      </c>
      <c r="E81" s="60"/>
      <c r="F81" s="60">
        <v>0</v>
      </c>
      <c r="G81" s="60">
        <v>0</v>
      </c>
      <c r="H81" s="60">
        <v>0</v>
      </c>
      <c r="I81" s="60">
        <f t="shared" si="38"/>
        <v>0</v>
      </c>
    </row>
    <row r="82" spans="1:9" ht="46.5" customHeight="1" x14ac:dyDescent="0.25">
      <c r="A82" s="22" t="s">
        <v>90</v>
      </c>
      <c r="B82" s="57" t="s">
        <v>73</v>
      </c>
      <c r="C82" s="60">
        <f t="shared" ref="C82:H82" si="39">SUM(C83:C86)</f>
        <v>0</v>
      </c>
      <c r="D82" s="60">
        <f t="shared" si="39"/>
        <v>0</v>
      </c>
      <c r="E82" s="60">
        <f t="shared" si="39"/>
        <v>795.1</v>
      </c>
      <c r="F82" s="60">
        <f t="shared" si="39"/>
        <v>826.2</v>
      </c>
      <c r="G82" s="60">
        <f t="shared" si="39"/>
        <v>857.8</v>
      </c>
      <c r="H82" s="60">
        <f t="shared" si="39"/>
        <v>891.4</v>
      </c>
      <c r="I82" s="60">
        <f>SUM(C82:H82)</f>
        <v>3370.5000000000005</v>
      </c>
    </row>
    <row r="83" spans="1:9" ht="30" x14ac:dyDescent="0.25">
      <c r="A83" s="22"/>
      <c r="B83" s="57" t="s">
        <v>25</v>
      </c>
      <c r="C83" s="60">
        <v>0</v>
      </c>
      <c r="D83" s="60">
        <v>0</v>
      </c>
      <c r="E83" s="60">
        <v>0</v>
      </c>
      <c r="F83" s="60">
        <v>0</v>
      </c>
      <c r="G83" s="60">
        <v>0</v>
      </c>
      <c r="H83" s="60">
        <v>0</v>
      </c>
      <c r="I83" s="60">
        <f t="shared" ref="I83:I86" si="40">SUM(C83:H83)</f>
        <v>0</v>
      </c>
    </row>
    <row r="84" spans="1:9" x14ac:dyDescent="0.25">
      <c r="A84" s="22"/>
      <c r="B84" s="57" t="s">
        <v>23</v>
      </c>
      <c r="C84" s="60">
        <v>0</v>
      </c>
      <c r="D84" s="60">
        <v>0</v>
      </c>
      <c r="E84" s="60">
        <v>0</v>
      </c>
      <c r="F84" s="60">
        <v>0</v>
      </c>
      <c r="G84" s="60">
        <v>0</v>
      </c>
      <c r="H84" s="60">
        <v>0</v>
      </c>
      <c r="I84" s="60">
        <f t="shared" si="40"/>
        <v>0</v>
      </c>
    </row>
    <row r="85" spans="1:9" x14ac:dyDescent="0.25">
      <c r="A85" s="22"/>
      <c r="B85" s="57" t="s">
        <v>24</v>
      </c>
      <c r="C85" s="60">
        <v>0</v>
      </c>
      <c r="D85" s="60">
        <v>0</v>
      </c>
      <c r="E85" s="60">
        <v>795.1</v>
      </c>
      <c r="F85" s="60">
        <v>826.2</v>
      </c>
      <c r="G85" s="60">
        <v>857.8</v>
      </c>
      <c r="H85" s="60">
        <v>891.4</v>
      </c>
      <c r="I85" s="60">
        <f t="shared" si="40"/>
        <v>3370.5000000000005</v>
      </c>
    </row>
    <row r="86" spans="1:9" x14ac:dyDescent="0.25">
      <c r="A86" s="22"/>
      <c r="B86" s="57" t="s">
        <v>26</v>
      </c>
      <c r="C86" s="60">
        <v>0</v>
      </c>
      <c r="D86" s="60">
        <v>0</v>
      </c>
      <c r="E86" s="60">
        <v>0</v>
      </c>
      <c r="F86" s="60">
        <v>0</v>
      </c>
      <c r="G86" s="60">
        <v>0</v>
      </c>
      <c r="H86" s="60">
        <v>0</v>
      </c>
      <c r="I86" s="60">
        <f t="shared" si="40"/>
        <v>0</v>
      </c>
    </row>
    <row r="87" spans="1:9" ht="30.75" customHeight="1" x14ac:dyDescent="0.25">
      <c r="A87" s="26" t="s">
        <v>177</v>
      </c>
      <c r="B87" s="57" t="s">
        <v>201</v>
      </c>
      <c r="C87" s="60">
        <f>SUM(C88:C91)</f>
        <v>0</v>
      </c>
      <c r="D87" s="60">
        <f>SUM(D88:D91)</f>
        <v>0</v>
      </c>
      <c r="E87" s="60">
        <v>158.6</v>
      </c>
      <c r="F87" s="60">
        <v>164.7</v>
      </c>
      <c r="G87" s="60">
        <v>170.9</v>
      </c>
      <c r="H87" s="60">
        <v>177.4</v>
      </c>
      <c r="I87" s="60">
        <f>SUM(C87:H87)</f>
        <v>671.59999999999991</v>
      </c>
    </row>
    <row r="88" spans="1:9" ht="30" x14ac:dyDescent="0.25">
      <c r="A88" s="22"/>
      <c r="B88" s="57" t="s">
        <v>25</v>
      </c>
      <c r="C88" s="60">
        <v>0</v>
      </c>
      <c r="D88" s="60">
        <v>0</v>
      </c>
      <c r="E88" s="60">
        <v>0</v>
      </c>
      <c r="F88" s="60">
        <v>0</v>
      </c>
      <c r="G88" s="60">
        <v>0</v>
      </c>
      <c r="H88" s="60">
        <v>0</v>
      </c>
      <c r="I88" s="60">
        <f t="shared" ref="I88:I91" si="41">SUM(C88:H88)</f>
        <v>0</v>
      </c>
    </row>
    <row r="89" spans="1:9" x14ac:dyDescent="0.25">
      <c r="A89" s="22"/>
      <c r="B89" s="57" t="s">
        <v>23</v>
      </c>
      <c r="C89" s="60">
        <v>0</v>
      </c>
      <c r="D89" s="60">
        <v>0</v>
      </c>
      <c r="E89" s="60">
        <v>0</v>
      </c>
      <c r="F89" s="60">
        <v>0</v>
      </c>
      <c r="G89" s="60">
        <v>0</v>
      </c>
      <c r="H89" s="60">
        <v>0</v>
      </c>
      <c r="I89" s="60">
        <f t="shared" si="41"/>
        <v>0</v>
      </c>
    </row>
    <row r="90" spans="1:9" x14ac:dyDescent="0.25">
      <c r="A90" s="22"/>
      <c r="B90" s="57" t="s">
        <v>24</v>
      </c>
      <c r="C90" s="60">
        <v>0</v>
      </c>
      <c r="D90" s="60">
        <v>0</v>
      </c>
      <c r="E90" s="60">
        <v>158.6</v>
      </c>
      <c r="F90" s="60">
        <v>164.7</v>
      </c>
      <c r="G90" s="60">
        <v>170.9</v>
      </c>
      <c r="H90" s="60">
        <v>177.4</v>
      </c>
      <c r="I90" s="60">
        <f t="shared" si="41"/>
        <v>671.59999999999991</v>
      </c>
    </row>
    <row r="91" spans="1:9" x14ac:dyDescent="0.25">
      <c r="A91" s="22"/>
      <c r="B91" s="57" t="s">
        <v>26</v>
      </c>
      <c r="C91" s="60">
        <v>0</v>
      </c>
      <c r="D91" s="60">
        <v>0</v>
      </c>
      <c r="E91" s="60">
        <v>0</v>
      </c>
      <c r="F91" s="60">
        <v>0</v>
      </c>
      <c r="G91" s="60">
        <v>0</v>
      </c>
      <c r="H91" s="60">
        <v>0</v>
      </c>
      <c r="I91" s="60">
        <f t="shared" si="41"/>
        <v>0</v>
      </c>
    </row>
    <row r="92" spans="1:9" ht="46.5" customHeight="1" x14ac:dyDescent="0.25">
      <c r="A92" s="22" t="s">
        <v>91</v>
      </c>
      <c r="B92" s="172" t="s">
        <v>223</v>
      </c>
      <c r="C92" s="60">
        <f>C93+C94+C95+C96</f>
        <v>54618.8</v>
      </c>
      <c r="D92" s="60">
        <f t="shared" ref="D92:H92" si="42">D93+D94+D95+D96</f>
        <v>54618.8</v>
      </c>
      <c r="E92" s="60">
        <f t="shared" si="42"/>
        <v>54618.8</v>
      </c>
      <c r="F92" s="60">
        <f t="shared" si="42"/>
        <v>54618.8</v>
      </c>
      <c r="G92" s="60">
        <f t="shared" si="42"/>
        <v>54618.8</v>
      </c>
      <c r="H92" s="60">
        <f t="shared" si="42"/>
        <v>54618.8</v>
      </c>
      <c r="I92" s="60">
        <f t="shared" ref="I92" si="43">SUM(C92:H92)</f>
        <v>327712.8</v>
      </c>
    </row>
    <row r="93" spans="1:9" ht="30" x14ac:dyDescent="0.25">
      <c r="A93" s="22"/>
      <c r="B93" s="57" t="s">
        <v>25</v>
      </c>
      <c r="C93" s="60">
        <f>C98+C103+C108+C113+C118</f>
        <v>0</v>
      </c>
      <c r="D93" s="60">
        <f t="shared" ref="D93:H93" si="44">D98+D103+D108+D113+D118</f>
        <v>0</v>
      </c>
      <c r="E93" s="60">
        <f t="shared" si="44"/>
        <v>0</v>
      </c>
      <c r="F93" s="60">
        <f t="shared" si="44"/>
        <v>0</v>
      </c>
      <c r="G93" s="60">
        <f t="shared" si="44"/>
        <v>0</v>
      </c>
      <c r="H93" s="60">
        <f t="shared" si="44"/>
        <v>0</v>
      </c>
      <c r="I93" s="60">
        <v>0</v>
      </c>
    </row>
    <row r="94" spans="1:9" x14ac:dyDescent="0.25">
      <c r="A94" s="22"/>
      <c r="B94" s="57" t="s">
        <v>23</v>
      </c>
      <c r="C94" s="60">
        <f t="shared" ref="C94:H96" si="45">C99+C104+C109+C114+C119</f>
        <v>54618.8</v>
      </c>
      <c r="D94" s="60">
        <f t="shared" si="45"/>
        <v>54618.8</v>
      </c>
      <c r="E94" s="60">
        <f t="shared" si="45"/>
        <v>54618.8</v>
      </c>
      <c r="F94" s="60">
        <f t="shared" si="45"/>
        <v>54618.8</v>
      </c>
      <c r="G94" s="60">
        <f t="shared" si="45"/>
        <v>54618.8</v>
      </c>
      <c r="H94" s="60">
        <f t="shared" si="45"/>
        <v>54618.8</v>
      </c>
      <c r="I94" s="60">
        <f t="shared" ref="I94" si="46">SUM(C94:H94)</f>
        <v>327712.8</v>
      </c>
    </row>
    <row r="95" spans="1:9" x14ac:dyDescent="0.25">
      <c r="A95" s="22"/>
      <c r="B95" s="57" t="s">
        <v>24</v>
      </c>
      <c r="C95" s="60">
        <f t="shared" si="45"/>
        <v>0</v>
      </c>
      <c r="D95" s="60">
        <f t="shared" si="45"/>
        <v>0</v>
      </c>
      <c r="E95" s="60">
        <f t="shared" si="45"/>
        <v>0</v>
      </c>
      <c r="F95" s="60">
        <f t="shared" si="45"/>
        <v>0</v>
      </c>
      <c r="G95" s="60">
        <f t="shared" si="45"/>
        <v>0</v>
      </c>
      <c r="H95" s="60">
        <f t="shared" si="45"/>
        <v>0</v>
      </c>
      <c r="I95" s="60">
        <v>0</v>
      </c>
    </row>
    <row r="96" spans="1:9" x14ac:dyDescent="0.25">
      <c r="A96" s="22"/>
      <c r="B96" s="57" t="s">
        <v>26</v>
      </c>
      <c r="C96" s="60">
        <f t="shared" si="45"/>
        <v>0</v>
      </c>
      <c r="D96" s="60">
        <f t="shared" si="45"/>
        <v>0</v>
      </c>
      <c r="E96" s="60">
        <f t="shared" si="45"/>
        <v>0</v>
      </c>
      <c r="F96" s="60">
        <f t="shared" si="45"/>
        <v>0</v>
      </c>
      <c r="G96" s="60">
        <f t="shared" si="45"/>
        <v>0</v>
      </c>
      <c r="H96" s="60">
        <f t="shared" si="45"/>
        <v>0</v>
      </c>
      <c r="I96" s="60">
        <v>0</v>
      </c>
    </row>
    <row r="97" spans="1:10" ht="45.75" customHeight="1" x14ac:dyDescent="0.25">
      <c r="A97" s="22" t="s">
        <v>184</v>
      </c>
      <c r="B97" s="57" t="s">
        <v>202</v>
      </c>
      <c r="C97" s="63">
        <f>C98+C99+C100+C101</f>
        <v>9397.4</v>
      </c>
      <c r="D97" s="63">
        <f t="shared" ref="D97:H97" si="47">D98+D99+D100+D101</f>
        <v>9397.4</v>
      </c>
      <c r="E97" s="63">
        <f t="shared" si="47"/>
        <v>9397.4</v>
      </c>
      <c r="F97" s="63">
        <f t="shared" si="47"/>
        <v>9397.4</v>
      </c>
      <c r="G97" s="63">
        <f t="shared" si="47"/>
        <v>9397.4</v>
      </c>
      <c r="H97" s="63">
        <f t="shared" si="47"/>
        <v>9397.4</v>
      </c>
      <c r="I97" s="62">
        <f>SUM(C97:H97)</f>
        <v>56384.4</v>
      </c>
      <c r="J97" t="s">
        <v>224</v>
      </c>
    </row>
    <row r="98" spans="1:10" ht="30" x14ac:dyDescent="0.25">
      <c r="A98" s="22"/>
      <c r="B98" s="57" t="s">
        <v>25</v>
      </c>
      <c r="C98" s="64">
        <v>0</v>
      </c>
      <c r="D98" s="62">
        <v>0</v>
      </c>
      <c r="E98" s="62">
        <v>0</v>
      </c>
      <c r="F98" s="62">
        <v>0</v>
      </c>
      <c r="G98" s="62">
        <v>0</v>
      </c>
      <c r="H98" s="62">
        <v>0</v>
      </c>
      <c r="I98" s="62">
        <v>0</v>
      </c>
    </row>
    <row r="99" spans="1:10" x14ac:dyDescent="0.25">
      <c r="A99" s="22"/>
      <c r="B99" s="57" t="s">
        <v>23</v>
      </c>
      <c r="C99" s="64">
        <v>9397.4</v>
      </c>
      <c r="D99" s="62">
        <v>9397.4</v>
      </c>
      <c r="E99" s="62">
        <v>9397.4</v>
      </c>
      <c r="F99" s="62">
        <v>9397.4</v>
      </c>
      <c r="G99" s="62">
        <v>9397.4</v>
      </c>
      <c r="H99" s="62">
        <v>9397.4</v>
      </c>
      <c r="I99" s="62">
        <f>SUM(C99:H99)</f>
        <v>56384.4</v>
      </c>
    </row>
    <row r="100" spans="1:10" x14ac:dyDescent="0.25">
      <c r="A100" s="22"/>
      <c r="B100" s="57" t="s">
        <v>24</v>
      </c>
      <c r="C100" s="62">
        <v>0</v>
      </c>
      <c r="D100" s="62">
        <v>0</v>
      </c>
      <c r="E100" s="62">
        <v>0</v>
      </c>
      <c r="F100" s="62">
        <v>0</v>
      </c>
      <c r="G100" s="62">
        <v>0</v>
      </c>
      <c r="H100" s="62">
        <v>0</v>
      </c>
      <c r="I100" s="62">
        <v>0</v>
      </c>
    </row>
    <row r="101" spans="1:10" x14ac:dyDescent="0.25">
      <c r="A101" s="22"/>
      <c r="B101" s="57" t="s">
        <v>26</v>
      </c>
      <c r="C101" s="62">
        <v>0</v>
      </c>
      <c r="D101" s="62">
        <v>0</v>
      </c>
      <c r="E101" s="62">
        <v>0</v>
      </c>
      <c r="F101" s="62">
        <v>0</v>
      </c>
      <c r="G101" s="62">
        <v>0</v>
      </c>
      <c r="H101" s="62">
        <v>0</v>
      </c>
      <c r="I101" s="62">
        <v>0</v>
      </c>
    </row>
    <row r="102" spans="1:10" ht="61.5" customHeight="1" x14ac:dyDescent="0.25">
      <c r="A102" s="22" t="s">
        <v>185</v>
      </c>
      <c r="B102" s="57" t="s">
        <v>203</v>
      </c>
      <c r="C102" s="60">
        <f>C103+C104+C105+C106</f>
        <v>18200</v>
      </c>
      <c r="D102" s="60">
        <f t="shared" ref="D102:H102" si="48">D103+D104+D105+D106</f>
        <v>18200</v>
      </c>
      <c r="E102" s="60">
        <f t="shared" si="48"/>
        <v>18200</v>
      </c>
      <c r="F102" s="60">
        <f t="shared" si="48"/>
        <v>18200</v>
      </c>
      <c r="G102" s="60">
        <f t="shared" si="48"/>
        <v>18200</v>
      </c>
      <c r="H102" s="60">
        <f t="shared" si="48"/>
        <v>18200</v>
      </c>
      <c r="I102" s="60">
        <f>SUM(C102:H102)</f>
        <v>109200</v>
      </c>
      <c r="J102" t="s">
        <v>225</v>
      </c>
    </row>
    <row r="103" spans="1:10" ht="15" customHeight="1" x14ac:dyDescent="0.25">
      <c r="A103" s="22"/>
      <c r="B103" s="57" t="s">
        <v>25</v>
      </c>
      <c r="C103" s="60">
        <v>0</v>
      </c>
      <c r="D103" s="60">
        <v>0</v>
      </c>
      <c r="E103" s="60">
        <v>0</v>
      </c>
      <c r="F103" s="60">
        <v>0</v>
      </c>
      <c r="G103" s="60">
        <v>0</v>
      </c>
      <c r="H103" s="60">
        <v>0</v>
      </c>
      <c r="I103" s="60">
        <f t="shared" ref="I103:I106" si="49">SUM(C103:H103)</f>
        <v>0</v>
      </c>
    </row>
    <row r="104" spans="1:10" ht="15" customHeight="1" x14ac:dyDescent="0.25">
      <c r="A104" s="22"/>
      <c r="B104" s="57" t="s">
        <v>23</v>
      </c>
      <c r="C104" s="60">
        <v>18200</v>
      </c>
      <c r="D104" s="60">
        <v>18200</v>
      </c>
      <c r="E104" s="60">
        <v>18200</v>
      </c>
      <c r="F104" s="60">
        <v>18200</v>
      </c>
      <c r="G104" s="60">
        <v>18200</v>
      </c>
      <c r="H104" s="60">
        <v>18200</v>
      </c>
      <c r="I104" s="60">
        <f t="shared" si="49"/>
        <v>109200</v>
      </c>
    </row>
    <row r="105" spans="1:10" ht="15" customHeight="1" x14ac:dyDescent="0.25">
      <c r="A105" s="22"/>
      <c r="B105" s="57" t="s">
        <v>24</v>
      </c>
      <c r="C105" s="60">
        <v>0</v>
      </c>
      <c r="D105" s="60">
        <v>0</v>
      </c>
      <c r="E105" s="60">
        <v>0</v>
      </c>
      <c r="F105" s="60">
        <v>0</v>
      </c>
      <c r="G105" s="60">
        <v>0</v>
      </c>
      <c r="H105" s="60">
        <v>0</v>
      </c>
      <c r="I105" s="60">
        <f t="shared" si="49"/>
        <v>0</v>
      </c>
    </row>
    <row r="106" spans="1:10" ht="15" customHeight="1" x14ac:dyDescent="0.25">
      <c r="A106" s="22"/>
      <c r="B106" s="57" t="s">
        <v>26</v>
      </c>
      <c r="C106" s="60">
        <v>0</v>
      </c>
      <c r="D106" s="60">
        <v>0</v>
      </c>
      <c r="E106" s="60">
        <v>0</v>
      </c>
      <c r="F106" s="60">
        <v>0</v>
      </c>
      <c r="G106" s="60">
        <v>0</v>
      </c>
      <c r="H106" s="60">
        <v>0</v>
      </c>
      <c r="I106" s="60">
        <f t="shared" si="49"/>
        <v>0</v>
      </c>
    </row>
    <row r="107" spans="1:10" ht="33.75" customHeight="1" x14ac:dyDescent="0.25">
      <c r="A107" s="22" t="s">
        <v>186</v>
      </c>
      <c r="B107" s="57" t="s">
        <v>204</v>
      </c>
      <c r="C107" s="60">
        <f>C108+C109+C110+C111</f>
        <v>100</v>
      </c>
      <c r="D107" s="60">
        <f t="shared" ref="D107:H107" si="50">D108+D109+D110+D111</f>
        <v>100</v>
      </c>
      <c r="E107" s="60">
        <f t="shared" si="50"/>
        <v>100</v>
      </c>
      <c r="F107" s="60">
        <f t="shared" si="50"/>
        <v>100</v>
      </c>
      <c r="G107" s="60">
        <f t="shared" si="50"/>
        <v>100</v>
      </c>
      <c r="H107" s="60">
        <f t="shared" si="50"/>
        <v>100</v>
      </c>
      <c r="I107" s="60">
        <f>SUM(C107:H107)</f>
        <v>600</v>
      </c>
      <c r="J107" t="s">
        <v>226</v>
      </c>
    </row>
    <row r="108" spans="1:10" ht="30" x14ac:dyDescent="0.25">
      <c r="A108" s="22"/>
      <c r="B108" s="57" t="s">
        <v>25</v>
      </c>
      <c r="C108" s="60">
        <v>0</v>
      </c>
      <c r="D108" s="60">
        <v>0</v>
      </c>
      <c r="E108" s="60">
        <v>0</v>
      </c>
      <c r="F108" s="60">
        <v>0</v>
      </c>
      <c r="G108" s="60">
        <v>0</v>
      </c>
      <c r="H108" s="60">
        <v>0</v>
      </c>
      <c r="I108" s="60">
        <f t="shared" ref="I108:I111" si="51">SUM(C108:H108)</f>
        <v>0</v>
      </c>
    </row>
    <row r="109" spans="1:10" x14ac:dyDescent="0.25">
      <c r="A109" s="22"/>
      <c r="B109" s="57" t="s">
        <v>23</v>
      </c>
      <c r="C109" s="60">
        <v>100</v>
      </c>
      <c r="D109" s="60">
        <v>100</v>
      </c>
      <c r="E109" s="60">
        <v>100</v>
      </c>
      <c r="F109" s="60">
        <v>100</v>
      </c>
      <c r="G109" s="60">
        <v>100</v>
      </c>
      <c r="H109" s="60">
        <v>100</v>
      </c>
      <c r="I109" s="60">
        <f t="shared" si="51"/>
        <v>600</v>
      </c>
    </row>
    <row r="110" spans="1:10" x14ac:dyDescent="0.25">
      <c r="A110" s="22"/>
      <c r="B110" s="57" t="s">
        <v>24</v>
      </c>
      <c r="C110" s="60">
        <v>0</v>
      </c>
      <c r="D110" s="60">
        <v>0</v>
      </c>
      <c r="E110" s="60">
        <v>0</v>
      </c>
      <c r="F110" s="60">
        <v>0</v>
      </c>
      <c r="G110" s="60">
        <v>0</v>
      </c>
      <c r="H110" s="60">
        <v>0</v>
      </c>
      <c r="I110" s="60">
        <f t="shared" si="51"/>
        <v>0</v>
      </c>
    </row>
    <row r="111" spans="1:10" x14ac:dyDescent="0.25">
      <c r="A111" s="22"/>
      <c r="B111" s="57" t="s">
        <v>26</v>
      </c>
      <c r="C111" s="60">
        <v>0</v>
      </c>
      <c r="D111" s="60">
        <v>0</v>
      </c>
      <c r="E111" s="60">
        <v>0</v>
      </c>
      <c r="F111" s="60">
        <v>0</v>
      </c>
      <c r="G111" s="60">
        <v>0</v>
      </c>
      <c r="H111" s="60">
        <v>0</v>
      </c>
      <c r="I111" s="60">
        <f t="shared" si="51"/>
        <v>0</v>
      </c>
    </row>
    <row r="112" spans="1:10" ht="31.5" customHeight="1" x14ac:dyDescent="0.25">
      <c r="A112" s="22" t="s">
        <v>188</v>
      </c>
      <c r="B112" s="57" t="s">
        <v>205</v>
      </c>
      <c r="C112" s="65">
        <f>C113+C114+C115+C116</f>
        <v>500</v>
      </c>
      <c r="D112" s="65">
        <f t="shared" ref="D112:I112" si="52">D113+D114+D115+D116</f>
        <v>500</v>
      </c>
      <c r="E112" s="65">
        <f t="shared" si="52"/>
        <v>500</v>
      </c>
      <c r="F112" s="65">
        <f t="shared" si="52"/>
        <v>500</v>
      </c>
      <c r="G112" s="65">
        <f t="shared" si="52"/>
        <v>500</v>
      </c>
      <c r="H112" s="65">
        <f t="shared" si="52"/>
        <v>500</v>
      </c>
      <c r="I112" s="65">
        <f t="shared" si="52"/>
        <v>3000</v>
      </c>
    </row>
    <row r="113" spans="1:10" ht="15" customHeight="1" x14ac:dyDescent="0.25">
      <c r="A113" s="22"/>
      <c r="B113" s="57" t="s">
        <v>25</v>
      </c>
      <c r="C113" s="62">
        <v>0</v>
      </c>
      <c r="D113" s="62">
        <v>0</v>
      </c>
      <c r="E113" s="62">
        <v>0</v>
      </c>
      <c r="F113" s="62">
        <v>0</v>
      </c>
      <c r="G113" s="62">
        <v>0</v>
      </c>
      <c r="H113" s="62">
        <v>0</v>
      </c>
      <c r="I113" s="62">
        <v>0</v>
      </c>
    </row>
    <row r="114" spans="1:10" ht="15" customHeight="1" x14ac:dyDescent="0.25">
      <c r="A114" s="22"/>
      <c r="B114" s="57" t="s">
        <v>23</v>
      </c>
      <c r="C114" s="66">
        <v>500</v>
      </c>
      <c r="D114" s="62">
        <v>500</v>
      </c>
      <c r="E114" s="62">
        <v>500</v>
      </c>
      <c r="F114" s="62">
        <v>500</v>
      </c>
      <c r="G114" s="62">
        <v>500</v>
      </c>
      <c r="H114" s="62">
        <v>500</v>
      </c>
      <c r="I114" s="62">
        <f>SUM(C114:H114)</f>
        <v>3000</v>
      </c>
      <c r="J114" t="s">
        <v>227</v>
      </c>
    </row>
    <row r="115" spans="1:10" ht="15" customHeight="1" x14ac:dyDescent="0.25">
      <c r="A115" s="22"/>
      <c r="B115" s="57" t="s">
        <v>24</v>
      </c>
      <c r="C115" s="62">
        <v>0</v>
      </c>
      <c r="D115" s="62">
        <v>0</v>
      </c>
      <c r="E115" s="62">
        <v>0</v>
      </c>
      <c r="F115" s="62">
        <v>0</v>
      </c>
      <c r="G115" s="62">
        <v>0</v>
      </c>
      <c r="H115" s="62">
        <v>0</v>
      </c>
      <c r="I115" s="62">
        <v>0</v>
      </c>
    </row>
    <row r="116" spans="1:10" ht="15" customHeight="1" x14ac:dyDescent="0.25">
      <c r="A116" s="22"/>
      <c r="B116" s="57" t="s">
        <v>26</v>
      </c>
      <c r="C116" s="62">
        <v>0</v>
      </c>
      <c r="D116" s="62">
        <v>0</v>
      </c>
      <c r="E116" s="62">
        <v>0</v>
      </c>
      <c r="F116" s="62">
        <v>0</v>
      </c>
      <c r="G116" s="62">
        <v>0</v>
      </c>
      <c r="H116" s="62">
        <v>0</v>
      </c>
      <c r="I116" s="62">
        <v>0</v>
      </c>
    </row>
    <row r="117" spans="1:10" ht="45.75" customHeight="1" x14ac:dyDescent="0.25">
      <c r="A117" s="22" t="s">
        <v>187</v>
      </c>
      <c r="B117" s="57" t="s">
        <v>206</v>
      </c>
      <c r="C117" s="60">
        <f>C118+C119+C120+C121</f>
        <v>26421.4</v>
      </c>
      <c r="D117" s="60">
        <f t="shared" ref="D117:H117" si="53">D118+D119+D120+D121</f>
        <v>26421.4</v>
      </c>
      <c r="E117" s="60">
        <f t="shared" si="53"/>
        <v>26421.4</v>
      </c>
      <c r="F117" s="60">
        <f t="shared" si="53"/>
        <v>26421.4</v>
      </c>
      <c r="G117" s="60">
        <f t="shared" si="53"/>
        <v>26421.4</v>
      </c>
      <c r="H117" s="60">
        <f t="shared" si="53"/>
        <v>26421.4</v>
      </c>
      <c r="I117" s="60">
        <f>SUM(C117:H117)</f>
        <v>158528.4</v>
      </c>
      <c r="J117" t="s">
        <v>283</v>
      </c>
    </row>
    <row r="118" spans="1:10" ht="30" x14ac:dyDescent="0.25">
      <c r="A118" s="22"/>
      <c r="B118" s="57" t="s">
        <v>25</v>
      </c>
      <c r="C118" s="60">
        <v>0</v>
      </c>
      <c r="D118" s="60">
        <v>0</v>
      </c>
      <c r="E118" s="60">
        <v>0</v>
      </c>
      <c r="F118" s="60">
        <v>0</v>
      </c>
      <c r="G118" s="60">
        <v>0</v>
      </c>
      <c r="H118" s="60">
        <v>0</v>
      </c>
      <c r="I118" s="60">
        <v>0</v>
      </c>
    </row>
    <row r="119" spans="1:10" x14ac:dyDescent="0.25">
      <c r="A119" s="22"/>
      <c r="B119" s="57" t="s">
        <v>23</v>
      </c>
      <c r="C119" s="60">
        <v>26421.4</v>
      </c>
      <c r="D119" s="60">
        <v>26421.4</v>
      </c>
      <c r="E119" s="60">
        <v>26421.4</v>
      </c>
      <c r="F119" s="60">
        <v>26421.4</v>
      </c>
      <c r="G119" s="60">
        <v>26421.4</v>
      </c>
      <c r="H119" s="60">
        <v>26421.4</v>
      </c>
      <c r="I119" s="60">
        <f>SUM(C119:H119)</f>
        <v>158528.4</v>
      </c>
    </row>
    <row r="120" spans="1:10" x14ac:dyDescent="0.25">
      <c r="A120" s="22"/>
      <c r="B120" s="57" t="s">
        <v>24</v>
      </c>
      <c r="C120" s="60">
        <v>0</v>
      </c>
      <c r="D120" s="60">
        <v>0</v>
      </c>
      <c r="E120" s="60">
        <v>0</v>
      </c>
      <c r="F120" s="60">
        <v>0</v>
      </c>
      <c r="G120" s="60">
        <v>0</v>
      </c>
      <c r="H120" s="60">
        <v>0</v>
      </c>
      <c r="I120" s="60">
        <v>0</v>
      </c>
    </row>
    <row r="121" spans="1:10" x14ac:dyDescent="0.25">
      <c r="A121" s="22"/>
      <c r="B121" s="57" t="s">
        <v>26</v>
      </c>
      <c r="C121" s="60">
        <v>0</v>
      </c>
      <c r="D121" s="60">
        <v>0</v>
      </c>
      <c r="E121" s="60">
        <v>0</v>
      </c>
      <c r="F121" s="60">
        <v>0</v>
      </c>
      <c r="G121" s="60">
        <v>0</v>
      </c>
      <c r="H121" s="60">
        <v>0</v>
      </c>
      <c r="I121" s="60">
        <v>0</v>
      </c>
    </row>
    <row r="122" spans="1:10" ht="27.75" customHeight="1" x14ac:dyDescent="0.25">
      <c r="A122" s="22" t="s">
        <v>92</v>
      </c>
      <c r="B122" s="172" t="s">
        <v>250</v>
      </c>
      <c r="C122" s="62">
        <f>C123+C124+C125+C126</f>
        <v>29485.600000000002</v>
      </c>
      <c r="D122" s="62">
        <f t="shared" ref="D122:H122" si="54">D123+D124+D125+D126</f>
        <v>13374.1</v>
      </c>
      <c r="E122" s="62">
        <f t="shared" si="54"/>
        <v>3300</v>
      </c>
      <c r="F122" s="62">
        <f t="shared" si="54"/>
        <v>3400</v>
      </c>
      <c r="G122" s="62">
        <f t="shared" si="54"/>
        <v>3500</v>
      </c>
      <c r="H122" s="62">
        <f t="shared" si="54"/>
        <v>3600</v>
      </c>
      <c r="I122" s="62">
        <f>SUM(C122:H122)</f>
        <v>56659.700000000004</v>
      </c>
      <c r="J122" t="s">
        <v>268</v>
      </c>
    </row>
    <row r="123" spans="1:10" ht="30" x14ac:dyDescent="0.25">
      <c r="A123" s="22"/>
      <c r="B123" s="57" t="s">
        <v>25</v>
      </c>
      <c r="C123" s="64">
        <v>12389.6</v>
      </c>
      <c r="D123" s="67">
        <v>0</v>
      </c>
      <c r="E123" s="66">
        <v>0</v>
      </c>
      <c r="F123" s="62">
        <v>0</v>
      </c>
      <c r="G123" s="62">
        <v>0</v>
      </c>
      <c r="H123" s="62">
        <v>0</v>
      </c>
      <c r="I123" s="62">
        <f t="shared" ref="I123:I126" si="55">SUM(C123:H123)</f>
        <v>12389.6</v>
      </c>
    </row>
    <row r="124" spans="1:10" x14ac:dyDescent="0.25">
      <c r="A124" s="22"/>
      <c r="B124" s="57" t="s">
        <v>23</v>
      </c>
      <c r="C124" s="64">
        <v>12276.7</v>
      </c>
      <c r="D124" s="67">
        <v>10166.1</v>
      </c>
      <c r="E124" s="66">
        <v>0</v>
      </c>
      <c r="F124" s="62">
        <v>0</v>
      </c>
      <c r="G124" s="62">
        <v>0</v>
      </c>
      <c r="H124" s="62">
        <v>0</v>
      </c>
      <c r="I124" s="62">
        <f t="shared" si="55"/>
        <v>22442.800000000003</v>
      </c>
    </row>
    <row r="125" spans="1:10" x14ac:dyDescent="0.25">
      <c r="A125" s="22"/>
      <c r="B125" s="57" t="s">
        <v>24</v>
      </c>
      <c r="C125" s="64">
        <v>4819.3</v>
      </c>
      <c r="D125" s="67">
        <v>3208</v>
      </c>
      <c r="E125" s="66">
        <v>3300</v>
      </c>
      <c r="F125" s="62">
        <v>3400</v>
      </c>
      <c r="G125" s="62">
        <v>3500</v>
      </c>
      <c r="H125" s="62">
        <v>3600</v>
      </c>
      <c r="I125" s="62">
        <f t="shared" si="55"/>
        <v>21827.3</v>
      </c>
    </row>
    <row r="126" spans="1:10" x14ac:dyDescent="0.25">
      <c r="A126" s="22"/>
      <c r="B126" s="57" t="s">
        <v>26</v>
      </c>
      <c r="C126" s="62">
        <v>0</v>
      </c>
      <c r="D126" s="62">
        <v>0</v>
      </c>
      <c r="E126" s="62">
        <v>0</v>
      </c>
      <c r="F126" s="62">
        <v>0</v>
      </c>
      <c r="G126" s="62">
        <v>0</v>
      </c>
      <c r="H126" s="62">
        <v>0</v>
      </c>
      <c r="I126" s="62">
        <f t="shared" si="55"/>
        <v>0</v>
      </c>
    </row>
    <row r="127" spans="1:10" ht="29.25" customHeight="1" x14ac:dyDescent="0.25">
      <c r="A127" s="22" t="s">
        <v>93</v>
      </c>
      <c r="B127" s="172" t="s">
        <v>249</v>
      </c>
      <c r="C127" s="60">
        <f>C128+C129+C130+C131</f>
        <v>19423.100000000002</v>
      </c>
      <c r="D127" s="60">
        <f t="shared" ref="D127:H127" si="56">D128+D129+D130+D131</f>
        <v>19265.5</v>
      </c>
      <c r="E127" s="60">
        <f t="shared" si="56"/>
        <v>19430.952000000001</v>
      </c>
      <c r="F127" s="60">
        <f t="shared" si="56"/>
        <v>19468.838080000001</v>
      </c>
      <c r="G127" s="60">
        <f t="shared" si="56"/>
        <v>19688.195603200002</v>
      </c>
      <c r="H127" s="60">
        <f t="shared" si="56"/>
        <v>19730.463427328003</v>
      </c>
      <c r="I127" s="60">
        <f>SUM(C127:H127)</f>
        <v>117007.04911052802</v>
      </c>
      <c r="J127" s="6"/>
    </row>
    <row r="128" spans="1:10" ht="30" x14ac:dyDescent="0.25">
      <c r="A128" s="22"/>
      <c r="B128" s="57" t="s">
        <v>25</v>
      </c>
      <c r="C128" s="60">
        <f>C133+C138+C143+C148+C153</f>
        <v>0</v>
      </c>
      <c r="D128" s="60">
        <f t="shared" ref="D128:H128" si="57">D133+D138+D143+D148+D153</f>
        <v>0</v>
      </c>
      <c r="E128" s="60">
        <f t="shared" si="57"/>
        <v>0</v>
      </c>
      <c r="F128" s="60">
        <f t="shared" si="57"/>
        <v>0</v>
      </c>
      <c r="G128" s="60">
        <f t="shared" si="57"/>
        <v>0</v>
      </c>
      <c r="H128" s="60">
        <f t="shared" si="57"/>
        <v>0</v>
      </c>
      <c r="I128" s="60">
        <f t="shared" ref="I128:I131" si="58">SUM(C128:H128)</f>
        <v>0</v>
      </c>
    </row>
    <row r="129" spans="1:10" x14ac:dyDescent="0.25">
      <c r="A129" s="22"/>
      <c r="B129" s="57" t="s">
        <v>23</v>
      </c>
      <c r="C129" s="60">
        <f t="shared" ref="C129:H131" si="59">C134+C139+C144+C149+C154</f>
        <v>18119.900000000001</v>
      </c>
      <c r="D129" s="60">
        <f t="shared" si="59"/>
        <v>18119.900000000001</v>
      </c>
      <c r="E129" s="60">
        <f t="shared" si="59"/>
        <v>18119.900000000001</v>
      </c>
      <c r="F129" s="60">
        <f t="shared" si="59"/>
        <v>18119.900000000001</v>
      </c>
      <c r="G129" s="60">
        <f t="shared" si="59"/>
        <v>18119.900000000001</v>
      </c>
      <c r="H129" s="60">
        <f t="shared" si="59"/>
        <v>18119.900000000001</v>
      </c>
      <c r="I129" s="60">
        <f t="shared" si="58"/>
        <v>108719.4</v>
      </c>
    </row>
    <row r="130" spans="1:10" x14ac:dyDescent="0.25">
      <c r="A130" s="22"/>
      <c r="B130" s="57" t="s">
        <v>24</v>
      </c>
      <c r="C130" s="60">
        <f t="shared" si="59"/>
        <v>1303.2</v>
      </c>
      <c r="D130" s="60">
        <f t="shared" si="59"/>
        <v>1145.5999999999999</v>
      </c>
      <c r="E130" s="60">
        <f t="shared" si="59"/>
        <v>1311.0519999999999</v>
      </c>
      <c r="F130" s="60">
        <f t="shared" si="59"/>
        <v>1348.9380799999999</v>
      </c>
      <c r="G130" s="60">
        <f t="shared" si="59"/>
        <v>1568.2956031999997</v>
      </c>
      <c r="H130" s="60">
        <f t="shared" si="59"/>
        <v>1610.5634273279998</v>
      </c>
      <c r="I130" s="60">
        <f t="shared" si="58"/>
        <v>8287.6491105279983</v>
      </c>
    </row>
    <row r="131" spans="1:10" x14ac:dyDescent="0.25">
      <c r="A131" s="22"/>
      <c r="B131" s="57" t="s">
        <v>26</v>
      </c>
      <c r="C131" s="60">
        <f t="shared" si="59"/>
        <v>0</v>
      </c>
      <c r="D131" s="60">
        <f t="shared" si="59"/>
        <v>0</v>
      </c>
      <c r="E131" s="60">
        <f t="shared" si="59"/>
        <v>0</v>
      </c>
      <c r="F131" s="60">
        <f t="shared" si="59"/>
        <v>0</v>
      </c>
      <c r="G131" s="60">
        <f t="shared" si="59"/>
        <v>0</v>
      </c>
      <c r="H131" s="60">
        <f t="shared" si="59"/>
        <v>0</v>
      </c>
      <c r="I131" s="60">
        <f t="shared" si="58"/>
        <v>0</v>
      </c>
    </row>
    <row r="132" spans="1:10" ht="44.25" customHeight="1" x14ac:dyDescent="0.25">
      <c r="A132" s="22" t="s">
        <v>58</v>
      </c>
      <c r="B132" s="57" t="s">
        <v>87</v>
      </c>
      <c r="C132" s="60">
        <f>C133+C134+C135+C136</f>
        <v>2060.8000000000002</v>
      </c>
      <c r="D132" s="60">
        <f t="shared" ref="D132:I132" si="60">D133+D134+D135+D136</f>
        <v>2060.8000000000002</v>
      </c>
      <c r="E132" s="60">
        <f t="shared" si="60"/>
        <v>2060.8000000000002</v>
      </c>
      <c r="F132" s="60">
        <f t="shared" si="60"/>
        <v>2060.8000000000002</v>
      </c>
      <c r="G132" s="60">
        <f t="shared" si="60"/>
        <v>2060.8000000000002</v>
      </c>
      <c r="H132" s="60">
        <f t="shared" si="60"/>
        <v>2060.8000000000002</v>
      </c>
      <c r="I132" s="60">
        <f t="shared" si="60"/>
        <v>12364.8</v>
      </c>
      <c r="J132" t="s">
        <v>277</v>
      </c>
    </row>
    <row r="133" spans="1:10" ht="30" x14ac:dyDescent="0.25">
      <c r="A133" s="22"/>
      <c r="B133" s="57" t="s">
        <v>25</v>
      </c>
      <c r="C133" s="60">
        <v>0</v>
      </c>
      <c r="D133" s="60">
        <v>0</v>
      </c>
      <c r="E133" s="60">
        <v>0</v>
      </c>
      <c r="F133" s="60">
        <v>0</v>
      </c>
      <c r="G133" s="60">
        <v>0</v>
      </c>
      <c r="H133" s="60">
        <v>0</v>
      </c>
      <c r="I133" s="60">
        <f t="shared" ref="I133:I136" si="61">SUM(C133:H133)</f>
        <v>0</v>
      </c>
    </row>
    <row r="134" spans="1:10" x14ac:dyDescent="0.25">
      <c r="A134" s="22"/>
      <c r="B134" s="57" t="s">
        <v>23</v>
      </c>
      <c r="C134" s="60">
        <v>2060.8000000000002</v>
      </c>
      <c r="D134" s="60">
        <v>2060.8000000000002</v>
      </c>
      <c r="E134" s="60">
        <v>2060.8000000000002</v>
      </c>
      <c r="F134" s="60">
        <v>2060.8000000000002</v>
      </c>
      <c r="G134" s="60">
        <v>2060.8000000000002</v>
      </c>
      <c r="H134" s="60">
        <v>2060.8000000000002</v>
      </c>
      <c r="I134" s="60">
        <f t="shared" si="61"/>
        <v>12364.8</v>
      </c>
    </row>
    <row r="135" spans="1:10" x14ac:dyDescent="0.25">
      <c r="A135" s="22"/>
      <c r="B135" s="57" t="s">
        <v>24</v>
      </c>
      <c r="C135" s="60">
        <v>0</v>
      </c>
      <c r="D135" s="60">
        <v>0</v>
      </c>
      <c r="E135" s="60">
        <v>0</v>
      </c>
      <c r="F135" s="60">
        <v>0</v>
      </c>
      <c r="G135" s="60">
        <v>0</v>
      </c>
      <c r="H135" s="60">
        <v>0</v>
      </c>
      <c r="I135" s="60">
        <f t="shared" si="61"/>
        <v>0</v>
      </c>
    </row>
    <row r="136" spans="1:10" x14ac:dyDescent="0.25">
      <c r="A136" s="22"/>
      <c r="B136" s="57" t="s">
        <v>26</v>
      </c>
      <c r="C136" s="60">
        <v>0</v>
      </c>
      <c r="D136" s="60">
        <v>0</v>
      </c>
      <c r="E136" s="60">
        <v>0</v>
      </c>
      <c r="F136" s="60">
        <v>0</v>
      </c>
      <c r="G136" s="60">
        <v>0</v>
      </c>
      <c r="H136" s="60">
        <v>0</v>
      </c>
      <c r="I136" s="60">
        <f t="shared" si="61"/>
        <v>0</v>
      </c>
    </row>
    <row r="137" spans="1:10" ht="33.75" customHeight="1" x14ac:dyDescent="0.25">
      <c r="A137" s="22" t="s">
        <v>70</v>
      </c>
      <c r="B137" s="57" t="s">
        <v>228</v>
      </c>
      <c r="C137" s="60">
        <f>C138+C139+C140+C141</f>
        <v>16620.5</v>
      </c>
      <c r="D137" s="60">
        <f t="shared" ref="D137:H137" si="62">D138+D139+D140+D141</f>
        <v>16642.900000000001</v>
      </c>
      <c r="E137" s="60">
        <f t="shared" si="62"/>
        <v>16666.252</v>
      </c>
      <c r="F137" s="60">
        <f t="shared" si="62"/>
        <v>16690.538079999998</v>
      </c>
      <c r="G137" s="60">
        <f t="shared" si="62"/>
        <v>16715.7956032</v>
      </c>
      <c r="H137" s="60">
        <f t="shared" si="62"/>
        <v>16742.063427328001</v>
      </c>
      <c r="I137" s="60">
        <f>SUM(C137:H137)</f>
        <v>100078.04911052801</v>
      </c>
      <c r="J137" t="s">
        <v>278</v>
      </c>
    </row>
    <row r="138" spans="1:10" ht="30" x14ac:dyDescent="0.25">
      <c r="A138" s="22"/>
      <c r="B138" s="57" t="s">
        <v>25</v>
      </c>
      <c r="C138" s="60">
        <v>0</v>
      </c>
      <c r="D138" s="60">
        <v>0</v>
      </c>
      <c r="E138" s="60">
        <v>0</v>
      </c>
      <c r="F138" s="60">
        <v>0</v>
      </c>
      <c r="G138" s="60">
        <v>0</v>
      </c>
      <c r="H138" s="60">
        <v>0</v>
      </c>
      <c r="I138" s="60">
        <f t="shared" ref="I138:I141" si="63">SUM(C138:H138)</f>
        <v>0</v>
      </c>
    </row>
    <row r="139" spans="1:10" x14ac:dyDescent="0.25">
      <c r="A139" s="22"/>
      <c r="B139" s="57" t="s">
        <v>23</v>
      </c>
      <c r="C139" s="60">
        <v>16059.1</v>
      </c>
      <c r="D139" s="60">
        <v>16059.1</v>
      </c>
      <c r="E139" s="60">
        <v>16059.1</v>
      </c>
      <c r="F139" s="60">
        <v>16059.1</v>
      </c>
      <c r="G139" s="60">
        <v>16059.1</v>
      </c>
      <c r="H139" s="60">
        <v>16059.1</v>
      </c>
      <c r="I139" s="60">
        <f t="shared" si="63"/>
        <v>96354.6</v>
      </c>
    </row>
    <row r="140" spans="1:10" x14ac:dyDescent="0.25">
      <c r="A140" s="22"/>
      <c r="B140" s="57" t="s">
        <v>24</v>
      </c>
      <c r="C140" s="60">
        <v>561.4</v>
      </c>
      <c r="D140" s="60">
        <v>583.79999999999995</v>
      </c>
      <c r="E140" s="60">
        <f>D140*1.04</f>
        <v>607.15199999999993</v>
      </c>
      <c r="F140" s="60">
        <f>E140*1.04</f>
        <v>631.4380799999999</v>
      </c>
      <c r="G140" s="60">
        <f>F140*1.04</f>
        <v>656.69560319999994</v>
      </c>
      <c r="H140" s="60">
        <f>G140*1.04</f>
        <v>682.96342732799997</v>
      </c>
      <c r="I140" s="60">
        <f t="shared" si="63"/>
        <v>3723.4491105279994</v>
      </c>
    </row>
    <row r="141" spans="1:10" ht="15.75" customHeight="1" x14ac:dyDescent="0.25">
      <c r="A141" s="22"/>
      <c r="B141" s="57" t="s">
        <v>26</v>
      </c>
      <c r="C141" s="60">
        <v>0</v>
      </c>
      <c r="D141" s="60">
        <v>0</v>
      </c>
      <c r="E141" s="60">
        <v>0</v>
      </c>
      <c r="F141" s="60">
        <v>0</v>
      </c>
      <c r="G141" s="60">
        <v>0</v>
      </c>
      <c r="H141" s="60">
        <v>0</v>
      </c>
      <c r="I141" s="60">
        <f t="shared" si="63"/>
        <v>0</v>
      </c>
    </row>
    <row r="142" spans="1:10" ht="78.75" customHeight="1" x14ac:dyDescent="0.25">
      <c r="A142" s="22" t="s">
        <v>71</v>
      </c>
      <c r="B142" s="57" t="s">
        <v>229</v>
      </c>
      <c r="C142" s="60">
        <f>C143+C144+C145+C146</f>
        <v>450</v>
      </c>
      <c r="D142" s="60">
        <f t="shared" ref="D142:H142" si="64">D143+D144+D145+D146</f>
        <v>270</v>
      </c>
      <c r="E142" s="60">
        <f t="shared" si="64"/>
        <v>360</v>
      </c>
      <c r="F142" s="60">
        <f t="shared" si="64"/>
        <v>360</v>
      </c>
      <c r="G142" s="60">
        <f t="shared" si="64"/>
        <v>540</v>
      </c>
      <c r="H142" s="60">
        <f t="shared" si="64"/>
        <v>540</v>
      </c>
      <c r="I142" s="60">
        <f>SUM(C142:H142)</f>
        <v>2520</v>
      </c>
      <c r="J142" t="s">
        <v>269</v>
      </c>
    </row>
    <row r="143" spans="1:10" ht="30" x14ac:dyDescent="0.25">
      <c r="A143" s="22"/>
      <c r="B143" s="57" t="s">
        <v>25</v>
      </c>
      <c r="C143" s="60">
        <v>0</v>
      </c>
      <c r="D143" s="60">
        <v>0</v>
      </c>
      <c r="E143" s="60">
        <v>0</v>
      </c>
      <c r="F143" s="60">
        <v>0</v>
      </c>
      <c r="G143" s="60">
        <v>0</v>
      </c>
      <c r="H143" s="60">
        <v>0</v>
      </c>
      <c r="I143" s="60">
        <f t="shared" ref="I143:I146" si="65">SUM(C143:H143)</f>
        <v>0</v>
      </c>
    </row>
    <row r="144" spans="1:10" x14ac:dyDescent="0.25">
      <c r="A144" s="22"/>
      <c r="B144" s="57" t="s">
        <v>23</v>
      </c>
      <c r="C144" s="60">
        <v>0</v>
      </c>
      <c r="D144" s="60">
        <v>0</v>
      </c>
      <c r="E144" s="60">
        <v>0</v>
      </c>
      <c r="F144" s="60">
        <v>0</v>
      </c>
      <c r="G144" s="60">
        <v>0</v>
      </c>
      <c r="H144" s="60">
        <v>0</v>
      </c>
      <c r="I144" s="60">
        <f t="shared" si="65"/>
        <v>0</v>
      </c>
    </row>
    <row r="145" spans="1:10" x14ac:dyDescent="0.25">
      <c r="A145" s="22"/>
      <c r="B145" s="57" t="s">
        <v>24</v>
      </c>
      <c r="C145" s="60">
        <v>450</v>
      </c>
      <c r="D145" s="60">
        <v>270</v>
      </c>
      <c r="E145" s="60">
        <v>360</v>
      </c>
      <c r="F145" s="60">
        <v>360</v>
      </c>
      <c r="G145" s="60">
        <v>540</v>
      </c>
      <c r="H145" s="60">
        <v>540</v>
      </c>
      <c r="I145" s="60">
        <f t="shared" si="65"/>
        <v>2520</v>
      </c>
    </row>
    <row r="146" spans="1:10" x14ac:dyDescent="0.25">
      <c r="A146" s="22"/>
      <c r="B146" s="57" t="s">
        <v>26</v>
      </c>
      <c r="C146" s="60">
        <v>0</v>
      </c>
      <c r="D146" s="60">
        <v>0</v>
      </c>
      <c r="E146" s="60">
        <v>0</v>
      </c>
      <c r="F146" s="60">
        <v>0</v>
      </c>
      <c r="G146" s="60">
        <v>0</v>
      </c>
      <c r="H146" s="60">
        <v>0</v>
      </c>
      <c r="I146" s="60">
        <f t="shared" si="65"/>
        <v>0</v>
      </c>
    </row>
    <row r="147" spans="1:10" ht="35.25" customHeight="1" x14ac:dyDescent="0.25">
      <c r="A147" s="22" t="s">
        <v>72</v>
      </c>
      <c r="B147" s="57" t="s">
        <v>230</v>
      </c>
      <c r="C147" s="60">
        <f>C148+C149+C150+C151</f>
        <v>90</v>
      </c>
      <c r="D147" s="60">
        <f t="shared" ref="D147:H147" si="66">D148+D149+D150+D151</f>
        <v>90</v>
      </c>
      <c r="E147" s="60">
        <f t="shared" si="66"/>
        <v>121.2</v>
      </c>
      <c r="F147" s="60">
        <f t="shared" si="66"/>
        <v>126</v>
      </c>
      <c r="G147" s="60">
        <f t="shared" si="66"/>
        <v>131</v>
      </c>
      <c r="H147" s="60">
        <f t="shared" si="66"/>
        <v>136</v>
      </c>
      <c r="I147" s="60">
        <f>SUM(C147:H147)</f>
        <v>694.2</v>
      </c>
      <c r="J147" t="s">
        <v>279</v>
      </c>
    </row>
    <row r="148" spans="1:10" ht="30" x14ac:dyDescent="0.25">
      <c r="A148" s="22"/>
      <c r="B148" s="57" t="s">
        <v>25</v>
      </c>
      <c r="C148" s="60">
        <v>0</v>
      </c>
      <c r="D148" s="60">
        <v>0</v>
      </c>
      <c r="E148" s="60">
        <v>0</v>
      </c>
      <c r="F148" s="60">
        <v>0</v>
      </c>
      <c r="G148" s="60">
        <v>0</v>
      </c>
      <c r="H148" s="60">
        <v>0</v>
      </c>
      <c r="I148" s="60">
        <f t="shared" ref="I148:I151" si="67">SUM(C148:H148)</f>
        <v>0</v>
      </c>
    </row>
    <row r="149" spans="1:10" x14ac:dyDescent="0.25">
      <c r="A149" s="22"/>
      <c r="B149" s="57" t="s">
        <v>23</v>
      </c>
      <c r="C149" s="60">
        <v>0</v>
      </c>
      <c r="D149" s="60">
        <v>0</v>
      </c>
      <c r="E149" s="60">
        <v>0</v>
      </c>
      <c r="F149" s="60">
        <v>0</v>
      </c>
      <c r="G149" s="60">
        <v>0</v>
      </c>
      <c r="H149" s="60">
        <v>0</v>
      </c>
      <c r="I149" s="60">
        <f t="shared" si="67"/>
        <v>0</v>
      </c>
    </row>
    <row r="150" spans="1:10" x14ac:dyDescent="0.25">
      <c r="A150" s="22"/>
      <c r="B150" s="57" t="s">
        <v>24</v>
      </c>
      <c r="C150" s="60">
        <v>90</v>
      </c>
      <c r="D150" s="60">
        <v>90</v>
      </c>
      <c r="E150" s="60">
        <v>121.2</v>
      </c>
      <c r="F150" s="60">
        <v>126</v>
      </c>
      <c r="G150" s="60">
        <v>131</v>
      </c>
      <c r="H150" s="60">
        <v>136</v>
      </c>
      <c r="I150" s="60">
        <f t="shared" si="67"/>
        <v>694.2</v>
      </c>
    </row>
    <row r="151" spans="1:10" x14ac:dyDescent="0.25">
      <c r="A151" s="22"/>
      <c r="B151" s="57" t="s">
        <v>26</v>
      </c>
      <c r="C151" s="60">
        <v>0</v>
      </c>
      <c r="D151" s="60">
        <v>0</v>
      </c>
      <c r="E151" s="60">
        <v>0</v>
      </c>
      <c r="F151" s="60">
        <v>0</v>
      </c>
      <c r="G151" s="60">
        <v>0</v>
      </c>
      <c r="H151" s="60">
        <v>0</v>
      </c>
      <c r="I151" s="60">
        <f t="shared" si="67"/>
        <v>0</v>
      </c>
    </row>
    <row r="152" spans="1:10" ht="62.25" customHeight="1" x14ac:dyDescent="0.25">
      <c r="A152" s="22" t="s">
        <v>94</v>
      </c>
      <c r="B152" s="57" t="s">
        <v>282</v>
      </c>
      <c r="C152" s="60">
        <f>SUM(C153:C156)</f>
        <v>201.8</v>
      </c>
      <c r="D152" s="60">
        <f t="shared" ref="D152:H152" si="68">SUM(D153:D156)</f>
        <v>201.8</v>
      </c>
      <c r="E152" s="60">
        <f t="shared" si="68"/>
        <v>222.7</v>
      </c>
      <c r="F152" s="60">
        <f t="shared" si="68"/>
        <v>231.5</v>
      </c>
      <c r="G152" s="60">
        <f t="shared" si="68"/>
        <v>240.6</v>
      </c>
      <c r="H152" s="60">
        <f t="shared" si="68"/>
        <v>251.6</v>
      </c>
      <c r="I152" s="60">
        <f>SUM(C152:H152)</f>
        <v>1349.9999999999998</v>
      </c>
    </row>
    <row r="153" spans="1:10" ht="30" x14ac:dyDescent="0.25">
      <c r="A153" s="22"/>
      <c r="B153" s="57" t="s">
        <v>25</v>
      </c>
      <c r="C153" s="60">
        <v>0</v>
      </c>
      <c r="D153" s="60">
        <v>0</v>
      </c>
      <c r="E153" s="60">
        <v>0</v>
      </c>
      <c r="F153" s="60">
        <v>0</v>
      </c>
      <c r="G153" s="60">
        <v>0</v>
      </c>
      <c r="H153" s="60">
        <v>0</v>
      </c>
      <c r="I153" s="60">
        <f t="shared" ref="I153:I155" si="69">SUM(C153:H153)</f>
        <v>0</v>
      </c>
    </row>
    <row r="154" spans="1:10" x14ac:dyDescent="0.25">
      <c r="A154" s="22"/>
      <c r="B154" s="57" t="s">
        <v>23</v>
      </c>
      <c r="C154" s="60">
        <v>0</v>
      </c>
      <c r="D154" s="60">
        <v>0</v>
      </c>
      <c r="E154" s="60">
        <v>0</v>
      </c>
      <c r="F154" s="60">
        <v>0</v>
      </c>
      <c r="G154" s="60">
        <v>0</v>
      </c>
      <c r="H154" s="60">
        <v>0</v>
      </c>
      <c r="I154" s="60">
        <f t="shared" si="69"/>
        <v>0</v>
      </c>
    </row>
    <row r="155" spans="1:10" x14ac:dyDescent="0.25">
      <c r="A155" s="22"/>
      <c r="B155" s="57" t="s">
        <v>24</v>
      </c>
      <c r="C155" s="60">
        <v>201.8</v>
      </c>
      <c r="D155" s="60">
        <v>201.8</v>
      </c>
      <c r="E155" s="60">
        <v>222.7</v>
      </c>
      <c r="F155" s="60">
        <v>231.5</v>
      </c>
      <c r="G155" s="60">
        <v>240.6</v>
      </c>
      <c r="H155" s="60">
        <v>251.6</v>
      </c>
      <c r="I155" s="60">
        <f t="shared" si="69"/>
        <v>1349.9999999999998</v>
      </c>
    </row>
    <row r="156" spans="1:10" x14ac:dyDescent="0.25">
      <c r="A156" s="22"/>
      <c r="B156" s="57" t="s">
        <v>26</v>
      </c>
      <c r="C156" s="60">
        <v>0</v>
      </c>
      <c r="D156" s="60">
        <v>0</v>
      </c>
      <c r="E156" s="60">
        <v>0</v>
      </c>
      <c r="F156" s="60">
        <v>0</v>
      </c>
      <c r="G156" s="60">
        <v>0</v>
      </c>
      <c r="H156" s="60">
        <v>0</v>
      </c>
      <c r="I156" s="60">
        <f>SUM(C156:H156)</f>
        <v>0</v>
      </c>
    </row>
    <row r="157" spans="1:10" ht="33.75" customHeight="1" x14ac:dyDescent="0.25">
      <c r="A157" s="22" t="s">
        <v>95</v>
      </c>
      <c r="B157" s="57" t="s">
        <v>231</v>
      </c>
      <c r="C157" s="62">
        <f>C158+C159+C160+C161</f>
        <v>7308.4</v>
      </c>
      <c r="D157" s="62">
        <f t="shared" ref="D157:I157" si="70">D158+D159+D160+D161</f>
        <v>7600.7</v>
      </c>
      <c r="E157" s="62">
        <f t="shared" si="70"/>
        <v>7904.7280000000001</v>
      </c>
      <c r="F157" s="62">
        <f t="shared" si="70"/>
        <v>8220.9171200000001</v>
      </c>
      <c r="G157" s="62">
        <f t="shared" si="70"/>
        <v>8549.7538048000006</v>
      </c>
      <c r="H157" s="62">
        <f t="shared" si="70"/>
        <v>8891.7439569920007</v>
      </c>
      <c r="I157" s="62">
        <f t="shared" si="70"/>
        <v>48476.242881792001</v>
      </c>
      <c r="J157" t="s">
        <v>275</v>
      </c>
    </row>
    <row r="158" spans="1:10" ht="30" x14ac:dyDescent="0.25">
      <c r="A158" s="22"/>
      <c r="B158" s="57" t="s">
        <v>25</v>
      </c>
      <c r="C158" s="60">
        <v>0</v>
      </c>
      <c r="D158" s="60">
        <v>0</v>
      </c>
      <c r="E158" s="60">
        <v>0</v>
      </c>
      <c r="F158" s="60">
        <v>0</v>
      </c>
      <c r="G158" s="60">
        <v>0</v>
      </c>
      <c r="H158" s="60">
        <v>0</v>
      </c>
      <c r="I158" s="60">
        <f>SUM(C158:H158)</f>
        <v>0</v>
      </c>
    </row>
    <row r="159" spans="1:10" x14ac:dyDescent="0.25">
      <c r="A159" s="22"/>
      <c r="B159" s="57" t="s">
        <v>23</v>
      </c>
      <c r="C159" s="60">
        <v>0</v>
      </c>
      <c r="D159" s="60">
        <v>0</v>
      </c>
      <c r="E159" s="60">
        <v>0</v>
      </c>
      <c r="F159" s="60">
        <v>0</v>
      </c>
      <c r="G159" s="60">
        <v>0</v>
      </c>
      <c r="H159" s="60">
        <v>0</v>
      </c>
      <c r="I159" s="60">
        <f t="shared" ref="I159:I161" si="71">SUM(C159:H159)</f>
        <v>0</v>
      </c>
    </row>
    <row r="160" spans="1:10" x14ac:dyDescent="0.25">
      <c r="A160" s="22"/>
      <c r="B160" s="57" t="s">
        <v>24</v>
      </c>
      <c r="C160" s="66">
        <v>7308.4</v>
      </c>
      <c r="D160" s="66">
        <v>7600.7</v>
      </c>
      <c r="E160" s="66">
        <f>D160*1.04</f>
        <v>7904.7280000000001</v>
      </c>
      <c r="F160" s="62">
        <f>E160*1.04</f>
        <v>8220.9171200000001</v>
      </c>
      <c r="G160" s="62">
        <f>F160*1.04</f>
        <v>8549.7538048000006</v>
      </c>
      <c r="H160" s="62">
        <f>G160*1.04</f>
        <v>8891.7439569920007</v>
      </c>
      <c r="I160" s="62">
        <f t="shared" si="71"/>
        <v>48476.242881792001</v>
      </c>
    </row>
    <row r="161" spans="1:9" x14ac:dyDescent="0.25">
      <c r="A161" s="22"/>
      <c r="B161" s="57" t="s">
        <v>26</v>
      </c>
      <c r="C161" s="62">
        <v>0</v>
      </c>
      <c r="D161" s="62">
        <v>0</v>
      </c>
      <c r="E161" s="62">
        <v>0</v>
      </c>
      <c r="F161" s="62">
        <v>0</v>
      </c>
      <c r="G161" s="62">
        <v>0</v>
      </c>
      <c r="H161" s="62">
        <v>0</v>
      </c>
      <c r="I161" s="62">
        <f t="shared" si="71"/>
        <v>0</v>
      </c>
    </row>
    <row r="162" spans="1:9" ht="41.25" customHeight="1" x14ac:dyDescent="0.25">
      <c r="A162" s="22" t="s">
        <v>96</v>
      </c>
      <c r="B162" s="172" t="s">
        <v>276</v>
      </c>
      <c r="C162" s="60">
        <f t="shared" ref="C162:H162" si="72">SUM(C163:C166)</f>
        <v>14742.2</v>
      </c>
      <c r="D162" s="60">
        <f t="shared" si="72"/>
        <v>47139.199999999997</v>
      </c>
      <c r="E162" s="60">
        <f t="shared" si="72"/>
        <v>4446.7</v>
      </c>
      <c r="F162" s="60">
        <f t="shared" si="72"/>
        <v>4544.6000000000004</v>
      </c>
      <c r="G162" s="60">
        <f t="shared" si="72"/>
        <v>4646.3999999999996</v>
      </c>
      <c r="H162" s="60">
        <f t="shared" si="72"/>
        <v>4752.3</v>
      </c>
      <c r="I162" s="60">
        <f>SUM(C162:H162)</f>
        <v>80271.399999999994</v>
      </c>
    </row>
    <row r="163" spans="1:9" ht="30" x14ac:dyDescent="0.25">
      <c r="A163" s="22"/>
      <c r="B163" s="57" t="s">
        <v>25</v>
      </c>
      <c r="C163" s="60">
        <f>C168+C173+C178+C183+C188+C193+C218+C223+C228+C198+C203+C208+C213</f>
        <v>0</v>
      </c>
      <c r="D163" s="60">
        <f t="shared" ref="D163:H163" si="73">D168+D173+D178+D183+D188+D193+D218+D223+D228+D198+D203+D208+D213</f>
        <v>0</v>
      </c>
      <c r="E163" s="60">
        <f t="shared" si="73"/>
        <v>0</v>
      </c>
      <c r="F163" s="60">
        <f t="shared" si="73"/>
        <v>0</v>
      </c>
      <c r="G163" s="60">
        <f t="shared" si="73"/>
        <v>0</v>
      </c>
      <c r="H163" s="60">
        <f t="shared" si="73"/>
        <v>0</v>
      </c>
      <c r="I163" s="60">
        <f t="shared" ref="I163:I166" si="74">SUM(C163:H163)</f>
        <v>0</v>
      </c>
    </row>
    <row r="164" spans="1:9" x14ac:dyDescent="0.25">
      <c r="A164" s="22"/>
      <c r="B164" s="57" t="s">
        <v>23</v>
      </c>
      <c r="C164" s="60">
        <f t="shared" ref="C164:H166" si="75">C169+C174+C179+C184+C189+C194+C219+C224+C229+C199+C204+C209+C214</f>
        <v>11232</v>
      </c>
      <c r="D164" s="60">
        <f t="shared" si="75"/>
        <v>0</v>
      </c>
      <c r="E164" s="60">
        <f t="shared" si="75"/>
        <v>0</v>
      </c>
      <c r="F164" s="60">
        <f t="shared" si="75"/>
        <v>0</v>
      </c>
      <c r="G164" s="60">
        <f t="shared" si="75"/>
        <v>0</v>
      </c>
      <c r="H164" s="60">
        <f t="shared" si="75"/>
        <v>0</v>
      </c>
      <c r="I164" s="60">
        <f t="shared" si="74"/>
        <v>11232</v>
      </c>
    </row>
    <row r="165" spans="1:9" x14ac:dyDescent="0.25">
      <c r="A165" s="22"/>
      <c r="B165" s="57" t="s">
        <v>24</v>
      </c>
      <c r="C165" s="60">
        <f t="shared" si="75"/>
        <v>3510.2</v>
      </c>
      <c r="D165" s="60">
        <f t="shared" si="75"/>
        <v>47139.199999999997</v>
      </c>
      <c r="E165" s="60">
        <f t="shared" si="75"/>
        <v>4446.7</v>
      </c>
      <c r="F165" s="60">
        <f t="shared" si="75"/>
        <v>4544.6000000000004</v>
      </c>
      <c r="G165" s="60">
        <f t="shared" si="75"/>
        <v>4646.3999999999996</v>
      </c>
      <c r="H165" s="60">
        <f t="shared" si="75"/>
        <v>4752.3</v>
      </c>
      <c r="I165" s="60">
        <f t="shared" si="74"/>
        <v>69039.399999999994</v>
      </c>
    </row>
    <row r="166" spans="1:9" x14ac:dyDescent="0.25">
      <c r="A166" s="22"/>
      <c r="B166" s="57" t="s">
        <v>26</v>
      </c>
      <c r="C166" s="60">
        <f t="shared" si="75"/>
        <v>0</v>
      </c>
      <c r="D166" s="60">
        <f t="shared" si="75"/>
        <v>0</v>
      </c>
      <c r="E166" s="60">
        <f t="shared" si="75"/>
        <v>0</v>
      </c>
      <c r="F166" s="60">
        <f t="shared" si="75"/>
        <v>0</v>
      </c>
      <c r="G166" s="60">
        <f t="shared" si="75"/>
        <v>0</v>
      </c>
      <c r="H166" s="60">
        <f t="shared" si="75"/>
        <v>0</v>
      </c>
      <c r="I166" s="60">
        <f t="shared" si="74"/>
        <v>0</v>
      </c>
    </row>
    <row r="167" spans="1:9" ht="42.75" customHeight="1" x14ac:dyDescent="0.25">
      <c r="A167" s="22" t="s">
        <v>97</v>
      </c>
      <c r="B167" s="57" t="s">
        <v>235</v>
      </c>
      <c r="C167" s="60">
        <f t="shared" ref="C167:H167" si="76">SUM(C168:C171)</f>
        <v>0</v>
      </c>
      <c r="D167" s="60">
        <f t="shared" si="76"/>
        <v>0</v>
      </c>
      <c r="E167" s="60">
        <f t="shared" si="76"/>
        <v>0</v>
      </c>
      <c r="F167" s="60">
        <f t="shared" si="76"/>
        <v>0</v>
      </c>
      <c r="G167" s="60">
        <f t="shared" si="76"/>
        <v>0</v>
      </c>
      <c r="H167" s="60">
        <f t="shared" si="76"/>
        <v>0</v>
      </c>
      <c r="I167" s="60">
        <f>SUM(C167:H167)</f>
        <v>0</v>
      </c>
    </row>
    <row r="168" spans="1:9" ht="30" x14ac:dyDescent="0.25">
      <c r="A168" s="22"/>
      <c r="B168" s="57" t="s">
        <v>25</v>
      </c>
      <c r="C168" s="60">
        <v>0</v>
      </c>
      <c r="D168" s="60">
        <v>0</v>
      </c>
      <c r="E168" s="60">
        <v>0</v>
      </c>
      <c r="F168" s="60">
        <v>0</v>
      </c>
      <c r="G168" s="60">
        <v>0</v>
      </c>
      <c r="H168" s="60">
        <v>0</v>
      </c>
      <c r="I168" s="60">
        <f t="shared" ref="I168:I182" si="77">SUM(C168:H168)</f>
        <v>0</v>
      </c>
    </row>
    <row r="169" spans="1:9" x14ac:dyDescent="0.25">
      <c r="A169" s="22"/>
      <c r="B169" s="57" t="s">
        <v>23</v>
      </c>
      <c r="C169" s="60">
        <v>0</v>
      </c>
      <c r="D169" s="60">
        <v>0</v>
      </c>
      <c r="E169" s="60">
        <v>0</v>
      </c>
      <c r="F169" s="60">
        <v>0</v>
      </c>
      <c r="G169" s="60">
        <v>0</v>
      </c>
      <c r="H169" s="60">
        <v>0</v>
      </c>
      <c r="I169" s="60">
        <f t="shared" si="77"/>
        <v>0</v>
      </c>
    </row>
    <row r="170" spans="1:9" x14ac:dyDescent="0.25">
      <c r="A170" s="22"/>
      <c r="B170" s="57" t="s">
        <v>24</v>
      </c>
      <c r="C170" s="60">
        <v>0</v>
      </c>
      <c r="D170" s="60">
        <v>0</v>
      </c>
      <c r="E170" s="60">
        <v>0</v>
      </c>
      <c r="F170" s="60">
        <v>0</v>
      </c>
      <c r="G170" s="60">
        <v>0</v>
      </c>
      <c r="H170" s="60">
        <v>0</v>
      </c>
      <c r="I170" s="60">
        <f t="shared" si="77"/>
        <v>0</v>
      </c>
    </row>
    <row r="171" spans="1:9" x14ac:dyDescent="0.25">
      <c r="A171" s="22"/>
      <c r="B171" s="57" t="s">
        <v>26</v>
      </c>
      <c r="C171" s="60">
        <v>0</v>
      </c>
      <c r="D171" s="60">
        <v>0</v>
      </c>
      <c r="E171" s="60">
        <v>0</v>
      </c>
      <c r="F171" s="60">
        <v>0</v>
      </c>
      <c r="G171" s="60">
        <v>0</v>
      </c>
      <c r="H171" s="60">
        <v>0</v>
      </c>
      <c r="I171" s="60">
        <f t="shared" si="77"/>
        <v>0</v>
      </c>
    </row>
    <row r="172" spans="1:9" ht="30.75" customHeight="1" x14ac:dyDescent="0.25">
      <c r="A172" s="22" t="s">
        <v>98</v>
      </c>
      <c r="B172" s="57" t="s">
        <v>236</v>
      </c>
      <c r="C172" s="60">
        <f t="shared" ref="C172:H172" si="78">SUM(C173:C176)</f>
        <v>0</v>
      </c>
      <c r="D172" s="60">
        <f t="shared" si="78"/>
        <v>0</v>
      </c>
      <c r="E172" s="60">
        <f t="shared" si="78"/>
        <v>0</v>
      </c>
      <c r="F172" s="60">
        <f t="shared" si="78"/>
        <v>0</v>
      </c>
      <c r="G172" s="60">
        <f t="shared" si="78"/>
        <v>0</v>
      </c>
      <c r="H172" s="60">
        <f t="shared" si="78"/>
        <v>0</v>
      </c>
      <c r="I172" s="60">
        <f t="shared" si="77"/>
        <v>0</v>
      </c>
    </row>
    <row r="173" spans="1:9" ht="30" x14ac:dyDescent="0.25">
      <c r="A173" s="22"/>
      <c r="B173" s="57" t="s">
        <v>25</v>
      </c>
      <c r="C173" s="60">
        <v>0</v>
      </c>
      <c r="D173" s="60">
        <v>0</v>
      </c>
      <c r="E173" s="60">
        <v>0</v>
      </c>
      <c r="F173" s="60">
        <v>0</v>
      </c>
      <c r="G173" s="60">
        <v>0</v>
      </c>
      <c r="H173" s="60">
        <v>0</v>
      </c>
      <c r="I173" s="60">
        <f t="shared" si="77"/>
        <v>0</v>
      </c>
    </row>
    <row r="174" spans="1:9" x14ac:dyDescent="0.25">
      <c r="A174" s="22"/>
      <c r="B174" s="57" t="s">
        <v>23</v>
      </c>
      <c r="C174" s="60">
        <v>0</v>
      </c>
      <c r="D174" s="60">
        <v>0</v>
      </c>
      <c r="E174" s="60">
        <v>0</v>
      </c>
      <c r="F174" s="60">
        <v>0</v>
      </c>
      <c r="G174" s="60">
        <v>0</v>
      </c>
      <c r="H174" s="60">
        <v>0</v>
      </c>
      <c r="I174" s="60">
        <f t="shared" si="77"/>
        <v>0</v>
      </c>
    </row>
    <row r="175" spans="1:9" x14ac:dyDescent="0.25">
      <c r="A175" s="22"/>
      <c r="B175" s="57" t="s">
        <v>24</v>
      </c>
      <c r="C175" s="60">
        <v>0</v>
      </c>
      <c r="D175" s="60">
        <v>0</v>
      </c>
      <c r="E175" s="60">
        <v>0</v>
      </c>
      <c r="F175" s="60">
        <v>0</v>
      </c>
      <c r="G175" s="60">
        <v>0</v>
      </c>
      <c r="H175" s="60">
        <v>0</v>
      </c>
      <c r="I175" s="60">
        <f t="shared" si="77"/>
        <v>0</v>
      </c>
    </row>
    <row r="176" spans="1:9" x14ac:dyDescent="0.25">
      <c r="A176" s="22"/>
      <c r="B176" s="57" t="s">
        <v>26</v>
      </c>
      <c r="C176" s="60">
        <v>0</v>
      </c>
      <c r="D176" s="60">
        <v>0</v>
      </c>
      <c r="E176" s="60">
        <v>0</v>
      </c>
      <c r="F176" s="60">
        <v>0</v>
      </c>
      <c r="G176" s="60">
        <v>0</v>
      </c>
      <c r="H176" s="60">
        <v>0</v>
      </c>
      <c r="I176" s="60">
        <f t="shared" si="77"/>
        <v>0</v>
      </c>
    </row>
    <row r="177" spans="1:9" ht="49.5" customHeight="1" x14ac:dyDescent="0.25">
      <c r="A177" s="22" t="s">
        <v>99</v>
      </c>
      <c r="B177" s="57" t="s">
        <v>237</v>
      </c>
      <c r="C177" s="60">
        <f t="shared" ref="C177:H177" si="79">SUM(C178:C181)</f>
        <v>0</v>
      </c>
      <c r="D177" s="60">
        <f t="shared" si="79"/>
        <v>0</v>
      </c>
      <c r="E177" s="60">
        <f t="shared" si="79"/>
        <v>0</v>
      </c>
      <c r="F177" s="60">
        <f t="shared" si="79"/>
        <v>0</v>
      </c>
      <c r="G177" s="60">
        <f t="shared" si="79"/>
        <v>0</v>
      </c>
      <c r="H177" s="60">
        <f t="shared" si="79"/>
        <v>0</v>
      </c>
      <c r="I177" s="60">
        <f t="shared" si="77"/>
        <v>0</v>
      </c>
    </row>
    <row r="178" spans="1:9" ht="30" x14ac:dyDescent="0.25">
      <c r="A178" s="22"/>
      <c r="B178" s="57" t="s">
        <v>25</v>
      </c>
      <c r="C178" s="60">
        <v>0</v>
      </c>
      <c r="D178" s="60">
        <v>0</v>
      </c>
      <c r="E178" s="60">
        <v>0</v>
      </c>
      <c r="F178" s="60">
        <v>0</v>
      </c>
      <c r="G178" s="60">
        <v>0</v>
      </c>
      <c r="H178" s="60">
        <v>0</v>
      </c>
      <c r="I178" s="60">
        <f t="shared" si="77"/>
        <v>0</v>
      </c>
    </row>
    <row r="179" spans="1:9" x14ac:dyDescent="0.25">
      <c r="A179" s="22"/>
      <c r="B179" s="57" t="s">
        <v>23</v>
      </c>
      <c r="C179" s="60">
        <v>0</v>
      </c>
      <c r="D179" s="60">
        <v>0</v>
      </c>
      <c r="E179" s="60">
        <v>0</v>
      </c>
      <c r="F179" s="60">
        <v>0</v>
      </c>
      <c r="G179" s="60">
        <v>0</v>
      </c>
      <c r="H179" s="60">
        <v>0</v>
      </c>
      <c r="I179" s="60">
        <f t="shared" si="77"/>
        <v>0</v>
      </c>
    </row>
    <row r="180" spans="1:9" x14ac:dyDescent="0.25">
      <c r="A180" s="22"/>
      <c r="B180" s="57" t="s">
        <v>24</v>
      </c>
      <c r="C180" s="60">
        <v>0</v>
      </c>
      <c r="D180" s="60">
        <v>0</v>
      </c>
      <c r="E180" s="60">
        <v>0</v>
      </c>
      <c r="F180" s="60">
        <v>0</v>
      </c>
      <c r="G180" s="60">
        <v>0</v>
      </c>
      <c r="H180" s="60">
        <v>0</v>
      </c>
      <c r="I180" s="60">
        <f t="shared" si="77"/>
        <v>0</v>
      </c>
    </row>
    <row r="181" spans="1:9" x14ac:dyDescent="0.25">
      <c r="A181" s="22"/>
      <c r="B181" s="57" t="s">
        <v>26</v>
      </c>
      <c r="C181" s="60">
        <v>0</v>
      </c>
      <c r="D181" s="60">
        <v>0</v>
      </c>
      <c r="E181" s="60">
        <v>0</v>
      </c>
      <c r="F181" s="60">
        <v>0</v>
      </c>
      <c r="G181" s="60">
        <v>0</v>
      </c>
      <c r="H181" s="60">
        <v>0</v>
      </c>
      <c r="I181" s="60">
        <f t="shared" si="77"/>
        <v>0</v>
      </c>
    </row>
    <row r="182" spans="1:9" ht="30.75" customHeight="1" x14ac:dyDescent="0.25">
      <c r="A182" s="22" t="s">
        <v>100</v>
      </c>
      <c r="B182" s="57" t="s">
        <v>232</v>
      </c>
      <c r="C182" s="60">
        <f t="shared" ref="C182:H182" si="80">SUM(C183:C186)</f>
        <v>0</v>
      </c>
      <c r="D182" s="60">
        <f t="shared" si="80"/>
        <v>44786.6</v>
      </c>
      <c r="E182" s="60">
        <f t="shared" si="80"/>
        <v>0</v>
      </c>
      <c r="F182" s="60">
        <f t="shared" si="80"/>
        <v>0</v>
      </c>
      <c r="G182" s="60">
        <f t="shared" si="80"/>
        <v>0</v>
      </c>
      <c r="H182" s="60">
        <f t="shared" si="80"/>
        <v>0</v>
      </c>
      <c r="I182" s="60">
        <f t="shared" si="77"/>
        <v>44786.6</v>
      </c>
    </row>
    <row r="183" spans="1:9" ht="30" x14ac:dyDescent="0.25">
      <c r="A183" s="22"/>
      <c r="B183" s="57" t="s">
        <v>25</v>
      </c>
      <c r="C183" s="60">
        <v>0</v>
      </c>
      <c r="D183" s="60">
        <v>0</v>
      </c>
      <c r="E183" s="60">
        <v>0</v>
      </c>
      <c r="F183" s="60">
        <v>0</v>
      </c>
      <c r="G183" s="60">
        <v>0</v>
      </c>
      <c r="H183" s="60">
        <v>0</v>
      </c>
      <c r="I183" s="60">
        <f t="shared" ref="I183:I186" si="81">SUM(C183:H183)</f>
        <v>0</v>
      </c>
    </row>
    <row r="184" spans="1:9" x14ac:dyDescent="0.25">
      <c r="A184" s="22"/>
      <c r="B184" s="57" t="s">
        <v>23</v>
      </c>
      <c r="C184" s="60">
        <v>0</v>
      </c>
      <c r="D184" s="60">
        <v>0</v>
      </c>
      <c r="E184" s="60">
        <v>0</v>
      </c>
      <c r="F184" s="60">
        <v>0</v>
      </c>
      <c r="G184" s="60">
        <v>0</v>
      </c>
      <c r="H184" s="60">
        <v>0</v>
      </c>
      <c r="I184" s="60">
        <f t="shared" si="81"/>
        <v>0</v>
      </c>
    </row>
    <row r="185" spans="1:9" x14ac:dyDescent="0.25">
      <c r="A185" s="22"/>
      <c r="B185" s="57" t="s">
        <v>24</v>
      </c>
      <c r="C185" s="60">
        <v>0</v>
      </c>
      <c r="D185" s="60">
        <v>44786.6</v>
      </c>
      <c r="E185" s="60">
        <v>0</v>
      </c>
      <c r="F185" s="60">
        <v>0</v>
      </c>
      <c r="G185" s="60">
        <v>0</v>
      </c>
      <c r="H185" s="60">
        <v>0</v>
      </c>
      <c r="I185" s="60">
        <f t="shared" si="81"/>
        <v>44786.6</v>
      </c>
    </row>
    <row r="186" spans="1:9" x14ac:dyDescent="0.25">
      <c r="A186" s="22"/>
      <c r="B186" s="57" t="s">
        <v>26</v>
      </c>
      <c r="C186" s="60">
        <v>0</v>
      </c>
      <c r="D186" s="60">
        <v>0</v>
      </c>
      <c r="E186" s="60">
        <v>0</v>
      </c>
      <c r="F186" s="60">
        <v>0</v>
      </c>
      <c r="G186" s="60">
        <v>0</v>
      </c>
      <c r="H186" s="60">
        <v>0</v>
      </c>
      <c r="I186" s="60">
        <f t="shared" si="81"/>
        <v>0</v>
      </c>
    </row>
    <row r="187" spans="1:9" ht="50.25" customHeight="1" x14ac:dyDescent="0.25">
      <c r="A187" s="22" t="s">
        <v>101</v>
      </c>
      <c r="B187" s="57" t="s">
        <v>233</v>
      </c>
      <c r="C187" s="60">
        <f t="shared" ref="C187:H187" si="82">SUM(C188:C191)</f>
        <v>0</v>
      </c>
      <c r="D187" s="60">
        <f t="shared" si="82"/>
        <v>0</v>
      </c>
      <c r="E187" s="60">
        <f t="shared" si="82"/>
        <v>0</v>
      </c>
      <c r="F187" s="60">
        <f t="shared" si="82"/>
        <v>0</v>
      </c>
      <c r="G187" s="60">
        <f t="shared" si="82"/>
        <v>0</v>
      </c>
      <c r="H187" s="60">
        <f t="shared" si="82"/>
        <v>0</v>
      </c>
      <c r="I187" s="60">
        <f>SUM(C187:H187)</f>
        <v>0</v>
      </c>
    </row>
    <row r="188" spans="1:9" ht="30" x14ac:dyDescent="0.25">
      <c r="A188" s="22"/>
      <c r="B188" s="57" t="s">
        <v>25</v>
      </c>
      <c r="C188" s="60">
        <v>0</v>
      </c>
      <c r="D188" s="60">
        <v>0</v>
      </c>
      <c r="E188" s="60">
        <v>0</v>
      </c>
      <c r="F188" s="60">
        <v>0</v>
      </c>
      <c r="G188" s="60">
        <v>0</v>
      </c>
      <c r="H188" s="60">
        <v>0</v>
      </c>
      <c r="I188" s="60">
        <f t="shared" ref="I188:I191" si="83">SUM(C188:H188)</f>
        <v>0</v>
      </c>
    </row>
    <row r="189" spans="1:9" x14ac:dyDescent="0.25">
      <c r="A189" s="22"/>
      <c r="B189" s="57" t="s">
        <v>23</v>
      </c>
      <c r="C189" s="60">
        <v>0</v>
      </c>
      <c r="D189" s="60">
        <v>0</v>
      </c>
      <c r="E189" s="60">
        <v>0</v>
      </c>
      <c r="F189" s="60">
        <v>0</v>
      </c>
      <c r="G189" s="60">
        <v>0</v>
      </c>
      <c r="H189" s="60">
        <v>0</v>
      </c>
      <c r="I189" s="60">
        <f t="shared" si="83"/>
        <v>0</v>
      </c>
    </row>
    <row r="190" spans="1:9" x14ac:dyDescent="0.25">
      <c r="A190" s="22"/>
      <c r="B190" s="57" t="s">
        <v>24</v>
      </c>
      <c r="C190" s="60">
        <v>0</v>
      </c>
      <c r="D190" s="60">
        <v>0</v>
      </c>
      <c r="E190" s="60">
        <v>0</v>
      </c>
      <c r="F190" s="60">
        <v>0</v>
      </c>
      <c r="G190" s="60">
        <v>0</v>
      </c>
      <c r="H190" s="60">
        <v>0</v>
      </c>
      <c r="I190" s="60">
        <f t="shared" si="83"/>
        <v>0</v>
      </c>
    </row>
    <row r="191" spans="1:9" x14ac:dyDescent="0.25">
      <c r="A191" s="22"/>
      <c r="B191" s="57" t="s">
        <v>26</v>
      </c>
      <c r="C191" s="60">
        <v>0</v>
      </c>
      <c r="D191" s="60">
        <v>0</v>
      </c>
      <c r="E191" s="60">
        <v>0</v>
      </c>
      <c r="F191" s="60">
        <v>0</v>
      </c>
      <c r="G191" s="60">
        <v>0</v>
      </c>
      <c r="H191" s="60">
        <v>0</v>
      </c>
      <c r="I191" s="60">
        <f t="shared" si="83"/>
        <v>0</v>
      </c>
    </row>
    <row r="192" spans="1:9" ht="47.25" customHeight="1" x14ac:dyDescent="0.25">
      <c r="A192" s="22" t="s">
        <v>102</v>
      </c>
      <c r="B192" s="57" t="s">
        <v>238</v>
      </c>
      <c r="C192" s="60">
        <f t="shared" ref="C192:H192" si="84">SUM(C193:C196)</f>
        <v>0</v>
      </c>
      <c r="D192" s="60">
        <f t="shared" si="84"/>
        <v>0</v>
      </c>
      <c r="E192" s="60">
        <f t="shared" si="84"/>
        <v>0</v>
      </c>
      <c r="F192" s="60">
        <f t="shared" si="84"/>
        <v>0</v>
      </c>
      <c r="G192" s="60">
        <f t="shared" si="84"/>
        <v>0</v>
      </c>
      <c r="H192" s="60">
        <f t="shared" si="84"/>
        <v>0</v>
      </c>
      <c r="I192" s="60">
        <f>SUM(C192:H192)</f>
        <v>0</v>
      </c>
    </row>
    <row r="193" spans="1:9" ht="30" x14ac:dyDescent="0.25">
      <c r="A193" s="22"/>
      <c r="B193" s="57" t="s">
        <v>25</v>
      </c>
      <c r="C193" s="60">
        <v>0</v>
      </c>
      <c r="D193" s="60">
        <v>0</v>
      </c>
      <c r="E193" s="60">
        <v>0</v>
      </c>
      <c r="F193" s="60">
        <v>0</v>
      </c>
      <c r="G193" s="60">
        <v>0</v>
      </c>
      <c r="H193" s="60">
        <v>0</v>
      </c>
      <c r="I193" s="60">
        <f t="shared" ref="I193:I196" si="85">SUM(C193:H193)</f>
        <v>0</v>
      </c>
    </row>
    <row r="194" spans="1:9" x14ac:dyDescent="0.25">
      <c r="A194" s="22"/>
      <c r="B194" s="57" t="s">
        <v>23</v>
      </c>
      <c r="C194" s="60">
        <v>0</v>
      </c>
      <c r="D194" s="60">
        <v>0</v>
      </c>
      <c r="E194" s="60">
        <v>0</v>
      </c>
      <c r="F194" s="60">
        <v>0</v>
      </c>
      <c r="G194" s="60">
        <v>0</v>
      </c>
      <c r="H194" s="60">
        <v>0</v>
      </c>
      <c r="I194" s="60">
        <f t="shared" si="85"/>
        <v>0</v>
      </c>
    </row>
    <row r="195" spans="1:9" x14ac:dyDescent="0.25">
      <c r="A195" s="22"/>
      <c r="B195" s="57" t="s">
        <v>24</v>
      </c>
      <c r="C195" s="60">
        <v>0</v>
      </c>
      <c r="D195" s="60">
        <v>0</v>
      </c>
      <c r="E195" s="60">
        <v>0</v>
      </c>
      <c r="F195" s="60">
        <v>0</v>
      </c>
      <c r="G195" s="60">
        <v>0</v>
      </c>
      <c r="H195" s="60">
        <v>0</v>
      </c>
      <c r="I195" s="60">
        <f t="shared" si="85"/>
        <v>0</v>
      </c>
    </row>
    <row r="196" spans="1:9" x14ac:dyDescent="0.25">
      <c r="A196" s="22"/>
      <c r="B196" s="57" t="s">
        <v>26</v>
      </c>
      <c r="C196" s="60">
        <v>0</v>
      </c>
      <c r="D196" s="60">
        <v>0</v>
      </c>
      <c r="E196" s="60">
        <v>0</v>
      </c>
      <c r="F196" s="60">
        <v>0</v>
      </c>
      <c r="G196" s="60">
        <v>0</v>
      </c>
      <c r="H196" s="60">
        <v>0</v>
      </c>
      <c r="I196" s="60">
        <f t="shared" si="85"/>
        <v>0</v>
      </c>
    </row>
    <row r="197" spans="1:9" ht="30.75" customHeight="1" x14ac:dyDescent="0.25">
      <c r="A197" s="24" t="s">
        <v>103</v>
      </c>
      <c r="B197" s="57" t="s">
        <v>239</v>
      </c>
      <c r="C197" s="60">
        <f t="shared" ref="C197:H197" si="86">SUM(C198:C201)</f>
        <v>12480</v>
      </c>
      <c r="D197" s="60">
        <f t="shared" si="86"/>
        <v>0</v>
      </c>
      <c r="E197" s="60">
        <f t="shared" si="86"/>
        <v>0</v>
      </c>
      <c r="F197" s="60">
        <f t="shared" si="86"/>
        <v>0</v>
      </c>
      <c r="G197" s="60">
        <f t="shared" si="86"/>
        <v>0</v>
      </c>
      <c r="H197" s="60">
        <f t="shared" si="86"/>
        <v>0</v>
      </c>
      <c r="I197" s="60">
        <f>SUM(C197:H197)</f>
        <v>12480</v>
      </c>
    </row>
    <row r="198" spans="1:9" ht="30" x14ac:dyDescent="0.25">
      <c r="A198" s="22"/>
      <c r="B198" s="57" t="s">
        <v>25</v>
      </c>
      <c r="C198" s="60">
        <v>0</v>
      </c>
      <c r="D198" s="60">
        <v>0</v>
      </c>
      <c r="E198" s="60">
        <v>0</v>
      </c>
      <c r="F198" s="60">
        <v>0</v>
      </c>
      <c r="G198" s="60">
        <v>0</v>
      </c>
      <c r="H198" s="60">
        <v>0</v>
      </c>
      <c r="I198" s="60">
        <f t="shared" ref="I198:I201" si="87">SUM(C198:H198)</f>
        <v>0</v>
      </c>
    </row>
    <row r="199" spans="1:9" x14ac:dyDescent="0.25">
      <c r="A199" s="22"/>
      <c r="B199" s="57" t="s">
        <v>23</v>
      </c>
      <c r="C199" s="60">
        <v>11232</v>
      </c>
      <c r="D199" s="60">
        <v>0</v>
      </c>
      <c r="E199" s="60">
        <v>0</v>
      </c>
      <c r="F199" s="60">
        <v>0</v>
      </c>
      <c r="G199" s="60">
        <v>0</v>
      </c>
      <c r="H199" s="60">
        <v>0</v>
      </c>
      <c r="I199" s="60">
        <f t="shared" si="87"/>
        <v>11232</v>
      </c>
    </row>
    <row r="200" spans="1:9" x14ac:dyDescent="0.25">
      <c r="A200" s="22"/>
      <c r="B200" s="57" t="s">
        <v>24</v>
      </c>
      <c r="C200" s="60">
        <v>1248</v>
      </c>
      <c r="D200" s="60">
        <v>0</v>
      </c>
      <c r="E200" s="60">
        <v>0</v>
      </c>
      <c r="F200" s="60">
        <v>0</v>
      </c>
      <c r="G200" s="60">
        <v>0</v>
      </c>
      <c r="H200" s="60">
        <v>0</v>
      </c>
      <c r="I200" s="60">
        <f t="shared" si="87"/>
        <v>1248</v>
      </c>
    </row>
    <row r="201" spans="1:9" x14ac:dyDescent="0.25">
      <c r="A201" s="22"/>
      <c r="B201" s="57" t="s">
        <v>26</v>
      </c>
      <c r="C201" s="60">
        <v>0</v>
      </c>
      <c r="D201" s="60">
        <v>0</v>
      </c>
      <c r="E201" s="60">
        <v>0</v>
      </c>
      <c r="F201" s="60">
        <v>0</v>
      </c>
      <c r="G201" s="60">
        <v>0</v>
      </c>
      <c r="H201" s="60">
        <v>0</v>
      </c>
      <c r="I201" s="60">
        <f t="shared" si="87"/>
        <v>0</v>
      </c>
    </row>
    <row r="202" spans="1:9" ht="56.25" customHeight="1" x14ac:dyDescent="0.25">
      <c r="A202" s="22" t="s">
        <v>105</v>
      </c>
      <c r="B202" s="57" t="s">
        <v>240</v>
      </c>
      <c r="C202" s="60">
        <f t="shared" ref="C202:H202" si="88">SUM(C203:C206)</f>
        <v>0</v>
      </c>
      <c r="D202" s="60">
        <f t="shared" si="88"/>
        <v>0</v>
      </c>
      <c r="E202" s="60">
        <f t="shared" si="88"/>
        <v>0</v>
      </c>
      <c r="F202" s="60">
        <f t="shared" si="88"/>
        <v>0</v>
      </c>
      <c r="G202" s="60">
        <f t="shared" si="88"/>
        <v>0</v>
      </c>
      <c r="H202" s="60">
        <f t="shared" si="88"/>
        <v>0</v>
      </c>
      <c r="I202" s="60">
        <f>SUM(C202:H202)</f>
        <v>0</v>
      </c>
    </row>
    <row r="203" spans="1:9" ht="30" x14ac:dyDescent="0.25">
      <c r="A203" s="22"/>
      <c r="B203" s="57" t="s">
        <v>25</v>
      </c>
      <c r="C203" s="60">
        <v>0</v>
      </c>
      <c r="D203" s="60">
        <v>0</v>
      </c>
      <c r="E203" s="60">
        <v>0</v>
      </c>
      <c r="F203" s="60">
        <v>0</v>
      </c>
      <c r="G203" s="60">
        <v>0</v>
      </c>
      <c r="H203" s="60">
        <v>0</v>
      </c>
      <c r="I203" s="60">
        <f t="shared" ref="I203:I206" si="89">SUM(C203:H203)</f>
        <v>0</v>
      </c>
    </row>
    <row r="204" spans="1:9" x14ac:dyDescent="0.25">
      <c r="A204" s="22"/>
      <c r="B204" s="57" t="s">
        <v>23</v>
      </c>
      <c r="C204" s="60">
        <v>0</v>
      </c>
      <c r="D204" s="60">
        <v>0</v>
      </c>
      <c r="E204" s="60">
        <v>0</v>
      </c>
      <c r="F204" s="60">
        <v>0</v>
      </c>
      <c r="G204" s="60">
        <v>0</v>
      </c>
      <c r="H204" s="60">
        <v>0</v>
      </c>
      <c r="I204" s="60">
        <f t="shared" si="89"/>
        <v>0</v>
      </c>
    </row>
    <row r="205" spans="1:9" x14ac:dyDescent="0.25">
      <c r="A205" s="22"/>
      <c r="B205" s="57" t="s">
        <v>24</v>
      </c>
      <c r="C205" s="60">
        <v>0</v>
      </c>
      <c r="D205" s="60">
        <v>0</v>
      </c>
      <c r="E205" s="60">
        <v>0</v>
      </c>
      <c r="F205" s="60">
        <v>0</v>
      </c>
      <c r="G205" s="60">
        <v>0</v>
      </c>
      <c r="H205" s="60">
        <v>0</v>
      </c>
      <c r="I205" s="60">
        <f t="shared" si="89"/>
        <v>0</v>
      </c>
    </row>
    <row r="206" spans="1:9" x14ac:dyDescent="0.25">
      <c r="A206" s="22"/>
      <c r="B206" s="57" t="s">
        <v>26</v>
      </c>
      <c r="C206" s="60">
        <v>0</v>
      </c>
      <c r="D206" s="60">
        <v>0</v>
      </c>
      <c r="E206" s="60">
        <v>0</v>
      </c>
      <c r="F206" s="60">
        <v>0</v>
      </c>
      <c r="G206" s="60">
        <v>0</v>
      </c>
      <c r="H206" s="60">
        <v>0</v>
      </c>
      <c r="I206" s="60">
        <f t="shared" si="89"/>
        <v>0</v>
      </c>
    </row>
    <row r="207" spans="1:9" ht="48.75" customHeight="1" x14ac:dyDescent="0.25">
      <c r="A207" s="24" t="s">
        <v>104</v>
      </c>
      <c r="B207" s="57" t="s">
        <v>243</v>
      </c>
      <c r="C207" s="60">
        <f t="shared" ref="C207:H207" si="90">SUM(C208:C211)</f>
        <v>0</v>
      </c>
      <c r="D207" s="60">
        <f t="shared" si="90"/>
        <v>0</v>
      </c>
      <c r="E207" s="60">
        <f t="shared" si="90"/>
        <v>0</v>
      </c>
      <c r="F207" s="60">
        <f t="shared" si="90"/>
        <v>0</v>
      </c>
      <c r="G207" s="60">
        <f t="shared" si="90"/>
        <v>0</v>
      </c>
      <c r="H207" s="60">
        <f t="shared" si="90"/>
        <v>0</v>
      </c>
      <c r="I207" s="60">
        <f>SUM(C207:H207)</f>
        <v>0</v>
      </c>
    </row>
    <row r="208" spans="1:9" ht="30" x14ac:dyDescent="0.25">
      <c r="A208" s="22"/>
      <c r="B208" s="57" t="s">
        <v>25</v>
      </c>
      <c r="C208" s="60">
        <v>0</v>
      </c>
      <c r="D208" s="60">
        <v>0</v>
      </c>
      <c r="E208" s="60">
        <v>0</v>
      </c>
      <c r="F208" s="60">
        <v>0</v>
      </c>
      <c r="G208" s="60">
        <v>0</v>
      </c>
      <c r="H208" s="60">
        <v>0</v>
      </c>
      <c r="I208" s="60">
        <f t="shared" ref="I208:I211" si="91">SUM(C208:H208)</f>
        <v>0</v>
      </c>
    </row>
    <row r="209" spans="1:9" x14ac:dyDescent="0.25">
      <c r="A209" s="22"/>
      <c r="B209" s="57" t="s">
        <v>23</v>
      </c>
      <c r="C209" s="60">
        <v>0</v>
      </c>
      <c r="D209" s="60">
        <v>0</v>
      </c>
      <c r="E209" s="60">
        <v>0</v>
      </c>
      <c r="F209" s="60">
        <v>0</v>
      </c>
      <c r="G209" s="60">
        <v>0</v>
      </c>
      <c r="H209" s="60">
        <v>0</v>
      </c>
      <c r="I209" s="60">
        <f t="shared" si="91"/>
        <v>0</v>
      </c>
    </row>
    <row r="210" spans="1:9" x14ac:dyDescent="0.25">
      <c r="A210" s="22"/>
      <c r="B210" s="57" t="s">
        <v>24</v>
      </c>
      <c r="C210" s="60">
        <v>0</v>
      </c>
      <c r="D210" s="60">
        <v>0</v>
      </c>
      <c r="E210" s="60">
        <v>0</v>
      </c>
      <c r="F210" s="60">
        <v>0</v>
      </c>
      <c r="G210" s="60">
        <v>0</v>
      </c>
      <c r="H210" s="60">
        <v>0</v>
      </c>
      <c r="I210" s="60">
        <f t="shared" si="91"/>
        <v>0</v>
      </c>
    </row>
    <row r="211" spans="1:9" x14ac:dyDescent="0.25">
      <c r="A211" s="22"/>
      <c r="B211" s="57" t="s">
        <v>26</v>
      </c>
      <c r="C211" s="60">
        <v>0</v>
      </c>
      <c r="D211" s="60">
        <v>0</v>
      </c>
      <c r="E211" s="60">
        <v>0</v>
      </c>
      <c r="F211" s="60">
        <v>0</v>
      </c>
      <c r="G211" s="60">
        <v>0</v>
      </c>
      <c r="H211" s="60">
        <v>0</v>
      </c>
      <c r="I211" s="60">
        <f t="shared" si="91"/>
        <v>0</v>
      </c>
    </row>
    <row r="212" spans="1:9" ht="45.75" customHeight="1" x14ac:dyDescent="0.25">
      <c r="A212" s="22" t="s">
        <v>241</v>
      </c>
      <c r="B212" s="57" t="s">
        <v>244</v>
      </c>
      <c r="C212" s="60">
        <f t="shared" ref="C212:H212" si="92">SUM(C213:C216)</f>
        <v>0</v>
      </c>
      <c r="D212" s="60">
        <f t="shared" si="92"/>
        <v>0</v>
      </c>
      <c r="E212" s="60">
        <f t="shared" si="92"/>
        <v>0</v>
      </c>
      <c r="F212" s="60">
        <f t="shared" si="92"/>
        <v>0</v>
      </c>
      <c r="G212" s="60">
        <f t="shared" si="92"/>
        <v>0</v>
      </c>
      <c r="H212" s="60">
        <f t="shared" si="92"/>
        <v>0</v>
      </c>
      <c r="I212" s="60">
        <f>SUM(C212:H212)</f>
        <v>0</v>
      </c>
    </row>
    <row r="213" spans="1:9" ht="30" x14ac:dyDescent="0.25">
      <c r="A213" s="22"/>
      <c r="B213" s="57" t="s">
        <v>25</v>
      </c>
      <c r="C213" s="60">
        <v>0</v>
      </c>
      <c r="D213" s="60">
        <v>0</v>
      </c>
      <c r="E213" s="60">
        <v>0</v>
      </c>
      <c r="F213" s="60">
        <v>0</v>
      </c>
      <c r="G213" s="60">
        <v>0</v>
      </c>
      <c r="H213" s="60">
        <v>0</v>
      </c>
      <c r="I213" s="60">
        <f t="shared" ref="I213:I216" si="93">SUM(C213:H213)</f>
        <v>0</v>
      </c>
    </row>
    <row r="214" spans="1:9" x14ac:dyDescent="0.25">
      <c r="A214" s="22"/>
      <c r="B214" s="57" t="s">
        <v>23</v>
      </c>
      <c r="C214" s="60">
        <v>0</v>
      </c>
      <c r="D214" s="60">
        <v>0</v>
      </c>
      <c r="E214" s="60">
        <v>0</v>
      </c>
      <c r="F214" s="60">
        <v>0</v>
      </c>
      <c r="G214" s="60">
        <v>0</v>
      </c>
      <c r="H214" s="60">
        <v>0</v>
      </c>
      <c r="I214" s="60">
        <f t="shared" si="93"/>
        <v>0</v>
      </c>
    </row>
    <row r="215" spans="1:9" x14ac:dyDescent="0.25">
      <c r="A215" s="22"/>
      <c r="B215" s="57" t="s">
        <v>24</v>
      </c>
      <c r="C215" s="60">
        <v>0</v>
      </c>
      <c r="D215" s="60">
        <v>0</v>
      </c>
      <c r="E215" s="60">
        <v>0</v>
      </c>
      <c r="F215" s="60">
        <v>0</v>
      </c>
      <c r="G215" s="60">
        <v>0</v>
      </c>
      <c r="H215" s="60">
        <v>0</v>
      </c>
      <c r="I215" s="60">
        <f t="shared" si="93"/>
        <v>0</v>
      </c>
    </row>
    <row r="216" spans="1:9" x14ac:dyDescent="0.25">
      <c r="A216" s="22"/>
      <c r="B216" s="57" t="s">
        <v>26</v>
      </c>
      <c r="C216" s="60">
        <v>0</v>
      </c>
      <c r="D216" s="60">
        <v>0</v>
      </c>
      <c r="E216" s="60">
        <v>0</v>
      </c>
      <c r="F216" s="60">
        <v>0</v>
      </c>
      <c r="G216" s="60">
        <v>0</v>
      </c>
      <c r="H216" s="60">
        <v>0</v>
      </c>
      <c r="I216" s="60">
        <f t="shared" si="93"/>
        <v>0</v>
      </c>
    </row>
    <row r="217" spans="1:9" ht="48.75" customHeight="1" x14ac:dyDescent="0.25">
      <c r="A217" s="22" t="s">
        <v>242</v>
      </c>
      <c r="B217" s="57" t="s">
        <v>247</v>
      </c>
      <c r="C217" s="60">
        <f t="shared" ref="C217:H217" si="94">SUM(C218:C221)</f>
        <v>0</v>
      </c>
      <c r="D217" s="60">
        <f t="shared" si="94"/>
        <v>0</v>
      </c>
      <c r="E217" s="60">
        <f t="shared" si="94"/>
        <v>0</v>
      </c>
      <c r="F217" s="60">
        <f t="shared" si="94"/>
        <v>0</v>
      </c>
      <c r="G217" s="60">
        <f t="shared" si="94"/>
        <v>0</v>
      </c>
      <c r="H217" s="60">
        <f t="shared" si="94"/>
        <v>0</v>
      </c>
      <c r="I217" s="60">
        <f>SUM(C217:H217)</f>
        <v>0</v>
      </c>
    </row>
    <row r="218" spans="1:9" ht="15" customHeight="1" x14ac:dyDescent="0.25">
      <c r="A218" s="22"/>
      <c r="B218" s="57" t="s">
        <v>25</v>
      </c>
      <c r="C218" s="60">
        <v>0</v>
      </c>
      <c r="D218" s="60">
        <v>0</v>
      </c>
      <c r="E218" s="60">
        <v>0</v>
      </c>
      <c r="F218" s="60">
        <v>0</v>
      </c>
      <c r="G218" s="60">
        <v>0</v>
      </c>
      <c r="H218" s="60">
        <v>0</v>
      </c>
      <c r="I218" s="60">
        <f t="shared" ref="I218:I221" si="95">SUM(C218:H218)</f>
        <v>0</v>
      </c>
    </row>
    <row r="219" spans="1:9" ht="15" customHeight="1" x14ac:dyDescent="0.25">
      <c r="A219" s="22"/>
      <c r="B219" s="57" t="s">
        <v>23</v>
      </c>
      <c r="C219" s="60">
        <v>0</v>
      </c>
      <c r="D219" s="60">
        <v>0</v>
      </c>
      <c r="E219" s="60">
        <v>0</v>
      </c>
      <c r="F219" s="60">
        <v>0</v>
      </c>
      <c r="G219" s="60">
        <v>0</v>
      </c>
      <c r="H219" s="60">
        <v>0</v>
      </c>
      <c r="I219" s="60">
        <f t="shared" si="95"/>
        <v>0</v>
      </c>
    </row>
    <row r="220" spans="1:9" ht="15" customHeight="1" x14ac:dyDescent="0.25">
      <c r="A220" s="22"/>
      <c r="B220" s="57" t="s">
        <v>24</v>
      </c>
      <c r="C220" s="60">
        <v>0</v>
      </c>
      <c r="D220" s="60">
        <v>0</v>
      </c>
      <c r="E220" s="60">
        <v>0</v>
      </c>
      <c r="F220" s="60">
        <v>0</v>
      </c>
      <c r="G220" s="60">
        <v>0</v>
      </c>
      <c r="H220" s="60">
        <v>0</v>
      </c>
      <c r="I220" s="60">
        <f t="shared" si="95"/>
        <v>0</v>
      </c>
    </row>
    <row r="221" spans="1:9" ht="15" customHeight="1" x14ac:dyDescent="0.25">
      <c r="A221" s="22"/>
      <c r="B221" s="57" t="s">
        <v>26</v>
      </c>
      <c r="C221" s="60">
        <v>0</v>
      </c>
      <c r="D221" s="60">
        <v>0</v>
      </c>
      <c r="E221" s="60">
        <v>0</v>
      </c>
      <c r="F221" s="60">
        <v>0</v>
      </c>
      <c r="G221" s="60">
        <v>0</v>
      </c>
      <c r="H221" s="60">
        <v>0</v>
      </c>
      <c r="I221" s="60">
        <f t="shared" si="95"/>
        <v>0</v>
      </c>
    </row>
    <row r="222" spans="1:9" ht="48" customHeight="1" x14ac:dyDescent="0.25">
      <c r="A222" s="22" t="s">
        <v>245</v>
      </c>
      <c r="B222" s="57" t="s">
        <v>248</v>
      </c>
      <c r="C222" s="60">
        <f t="shared" ref="C222:H222" si="96">SUM(C223:C226)</f>
        <v>2262.1999999999998</v>
      </c>
      <c r="D222" s="60">
        <f t="shared" si="96"/>
        <v>2352.6</v>
      </c>
      <c r="E222" s="60">
        <f t="shared" si="96"/>
        <v>2446.6999999999998</v>
      </c>
      <c r="F222" s="60">
        <f t="shared" si="96"/>
        <v>2544.6</v>
      </c>
      <c r="G222" s="60">
        <f t="shared" si="96"/>
        <v>2646.4</v>
      </c>
      <c r="H222" s="60">
        <f t="shared" si="96"/>
        <v>2752.3</v>
      </c>
      <c r="I222" s="60">
        <f>SUM(C222:H222)</f>
        <v>15004.8</v>
      </c>
    </row>
    <row r="223" spans="1:9" ht="15" customHeight="1" x14ac:dyDescent="0.25">
      <c r="A223" s="22"/>
      <c r="B223" s="57" t="s">
        <v>25</v>
      </c>
      <c r="C223" s="60">
        <v>0</v>
      </c>
      <c r="D223" s="60">
        <v>0</v>
      </c>
      <c r="E223" s="60">
        <v>0</v>
      </c>
      <c r="F223" s="60">
        <v>0</v>
      </c>
      <c r="G223" s="60">
        <v>0</v>
      </c>
      <c r="H223" s="60">
        <v>0</v>
      </c>
      <c r="I223" s="60">
        <f t="shared" ref="I223:I226" si="97">SUM(C223:H223)</f>
        <v>0</v>
      </c>
    </row>
    <row r="224" spans="1:9" ht="15" customHeight="1" x14ac:dyDescent="0.25">
      <c r="A224" s="22"/>
      <c r="B224" s="57" t="s">
        <v>23</v>
      </c>
      <c r="C224" s="60">
        <v>0</v>
      </c>
      <c r="D224" s="60">
        <v>0</v>
      </c>
      <c r="E224" s="60">
        <v>0</v>
      </c>
      <c r="F224" s="60">
        <v>0</v>
      </c>
      <c r="G224" s="60">
        <v>0</v>
      </c>
      <c r="H224" s="60">
        <v>0</v>
      </c>
      <c r="I224" s="60">
        <f t="shared" si="97"/>
        <v>0</v>
      </c>
    </row>
    <row r="225" spans="1:9" ht="15" customHeight="1" x14ac:dyDescent="0.25">
      <c r="A225" s="22"/>
      <c r="B225" s="57" t="s">
        <v>24</v>
      </c>
      <c r="C225" s="60">
        <v>2262.1999999999998</v>
      </c>
      <c r="D225" s="60">
        <v>2352.6</v>
      </c>
      <c r="E225" s="60">
        <v>2446.6999999999998</v>
      </c>
      <c r="F225" s="60">
        <v>2544.6</v>
      </c>
      <c r="G225" s="60">
        <v>2646.4</v>
      </c>
      <c r="H225" s="60">
        <v>2752.3</v>
      </c>
      <c r="I225" s="60">
        <f t="shared" si="97"/>
        <v>15004.8</v>
      </c>
    </row>
    <row r="226" spans="1:9" ht="15" customHeight="1" x14ac:dyDescent="0.25">
      <c r="A226" s="22"/>
      <c r="B226" s="57" t="s">
        <v>26</v>
      </c>
      <c r="C226" s="60">
        <v>0</v>
      </c>
      <c r="D226" s="60">
        <v>0</v>
      </c>
      <c r="E226" s="60">
        <v>0</v>
      </c>
      <c r="F226" s="60">
        <v>0</v>
      </c>
      <c r="G226" s="60">
        <v>0</v>
      </c>
      <c r="H226" s="60">
        <v>0</v>
      </c>
      <c r="I226" s="60">
        <f t="shared" si="97"/>
        <v>0</v>
      </c>
    </row>
    <row r="227" spans="1:9" ht="48" customHeight="1" x14ac:dyDescent="0.25">
      <c r="A227" s="26" t="s">
        <v>246</v>
      </c>
      <c r="B227" s="57" t="s">
        <v>234</v>
      </c>
      <c r="C227" s="60">
        <f t="shared" ref="C227:H227" si="98">SUM(C228:C231)</f>
        <v>0</v>
      </c>
      <c r="D227" s="60">
        <f t="shared" si="98"/>
        <v>0</v>
      </c>
      <c r="E227" s="60">
        <f t="shared" si="98"/>
        <v>2000</v>
      </c>
      <c r="F227" s="60">
        <f t="shared" si="98"/>
        <v>2000</v>
      </c>
      <c r="G227" s="60">
        <f t="shared" si="98"/>
        <v>2000</v>
      </c>
      <c r="H227" s="60">
        <f t="shared" si="98"/>
        <v>2000</v>
      </c>
      <c r="I227" s="60">
        <f>SUM(C227:H227)</f>
        <v>8000</v>
      </c>
    </row>
    <row r="228" spans="1:9" ht="15" customHeight="1" x14ac:dyDescent="0.25">
      <c r="A228" s="22"/>
      <c r="B228" s="57" t="s">
        <v>25</v>
      </c>
      <c r="C228" s="60">
        <v>0</v>
      </c>
      <c r="D228" s="60">
        <f t="shared" ref="D228" si="99">SUM(D229:D232)</f>
        <v>0</v>
      </c>
      <c r="E228" s="60">
        <v>0</v>
      </c>
      <c r="F228" s="60">
        <v>0</v>
      </c>
      <c r="G228" s="60">
        <v>0</v>
      </c>
      <c r="H228" s="60">
        <v>0</v>
      </c>
      <c r="I228" s="60">
        <v>0</v>
      </c>
    </row>
    <row r="229" spans="1:9" ht="15" customHeight="1" x14ac:dyDescent="0.25">
      <c r="A229" s="22"/>
      <c r="B229" s="57" t="s">
        <v>23</v>
      </c>
      <c r="C229" s="60">
        <v>0</v>
      </c>
      <c r="D229" s="60">
        <f>SUM(D230:D232)</f>
        <v>0</v>
      </c>
      <c r="E229" s="60">
        <v>0</v>
      </c>
      <c r="F229" s="60">
        <v>0</v>
      </c>
      <c r="G229" s="60">
        <v>0</v>
      </c>
      <c r="H229" s="60">
        <v>0</v>
      </c>
      <c r="I229" s="60">
        <v>0</v>
      </c>
    </row>
    <row r="230" spans="1:9" ht="15" customHeight="1" x14ac:dyDescent="0.25">
      <c r="A230" s="22"/>
      <c r="B230" s="57" t="s">
        <v>24</v>
      </c>
      <c r="C230" s="60">
        <v>0</v>
      </c>
      <c r="D230" s="60">
        <f>SUM(D231:D232)</f>
        <v>0</v>
      </c>
      <c r="E230" s="60">
        <v>2000</v>
      </c>
      <c r="F230" s="60">
        <v>2000</v>
      </c>
      <c r="G230" s="60">
        <v>2000</v>
      </c>
      <c r="H230" s="60">
        <v>2000</v>
      </c>
      <c r="I230" s="60">
        <v>8000</v>
      </c>
    </row>
    <row r="231" spans="1:9" ht="15" customHeight="1" x14ac:dyDescent="0.25">
      <c r="A231" s="22"/>
      <c r="B231" s="57" t="s">
        <v>26</v>
      </c>
      <c r="C231" s="60">
        <v>0</v>
      </c>
      <c r="D231" s="60">
        <f>SUM(D232:D232)</f>
        <v>0</v>
      </c>
      <c r="E231" s="60">
        <v>0</v>
      </c>
      <c r="F231" s="60">
        <v>0</v>
      </c>
      <c r="G231" s="60">
        <v>0</v>
      </c>
      <c r="H231" s="60">
        <v>0</v>
      </c>
      <c r="I231" s="60">
        <v>0</v>
      </c>
    </row>
    <row r="232" spans="1:9" x14ac:dyDescent="0.25">
      <c r="A232" s="27"/>
      <c r="B232" s="173"/>
      <c r="C232" s="61"/>
      <c r="D232" s="61"/>
      <c r="E232" s="61"/>
      <c r="F232" s="61"/>
      <c r="G232" s="61"/>
      <c r="H232" s="61"/>
      <c r="I232" s="61"/>
    </row>
    <row r="233" spans="1:9" x14ac:dyDescent="0.25">
      <c r="A233" s="27"/>
      <c r="B233" s="173"/>
      <c r="C233" s="61"/>
      <c r="D233" s="61"/>
      <c r="E233" s="61"/>
      <c r="F233" s="61"/>
      <c r="G233" s="61"/>
      <c r="H233" s="61"/>
      <c r="I233" s="61"/>
    </row>
    <row r="234" spans="1:9" x14ac:dyDescent="0.25">
      <c r="A234" s="27"/>
    </row>
  </sheetData>
  <mergeCells count="4">
    <mergeCell ref="A2:I2"/>
    <mergeCell ref="C4:I4"/>
    <mergeCell ref="A4:A5"/>
    <mergeCell ref="B4:B5"/>
  </mergeCells>
  <pageMargins left="0.23622047244094491" right="0.23622047244094491" top="0.74803149606299213" bottom="0.35433070866141736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Раздел 1</vt:lpstr>
      <vt:lpstr>Раздел 2</vt:lpstr>
      <vt:lpstr>Раздел 3</vt:lpstr>
      <vt:lpstr>Раздел 4</vt:lpstr>
      <vt:lpstr>'Раздел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Г. Визнер</dc:creator>
  <cp:lastModifiedBy>Анастасия Г. Силич</cp:lastModifiedBy>
  <cp:lastPrinted>2024-09-11T05:08:14Z</cp:lastPrinted>
  <dcterms:created xsi:type="dcterms:W3CDTF">2024-09-05T03:13:39Z</dcterms:created>
  <dcterms:modified xsi:type="dcterms:W3CDTF">2024-12-27T00:49:43Z</dcterms:modified>
</cp:coreProperties>
</file>