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3\2023 год\Сводный доклад 2023 ПРОЕКТ\К коллегии за 2023 год\"/>
    </mc:Choice>
  </mc:AlternateContent>
  <bookViews>
    <workbookView xWindow="240" yWindow="12" windowWidth="12252" windowHeight="4560" tabRatio="726"/>
  </bookViews>
  <sheets>
    <sheet name="Целевые индикаторы" sheetId="5" r:id="rId1"/>
    <sheet name="Перечень МП по списку" sheetId="2" state="hidden" r:id="rId2"/>
    <sheet name="Перечень МП по дате принятия" sheetId="3" state="hidden" r:id="rId3"/>
  </sheets>
  <definedNames>
    <definedName name="_xlnm.Print_Titles" localSheetId="0">'Целевые индикаторы'!$3:$5</definedName>
  </definedNames>
  <calcPr calcId="152511"/>
</workbook>
</file>

<file path=xl/calcChain.xml><?xml version="1.0" encoding="utf-8"?>
<calcChain xmlns="http://schemas.openxmlformats.org/spreadsheetml/2006/main">
  <c r="F332" i="5" l="1"/>
  <c r="E331" i="5"/>
  <c r="H249" i="5" l="1"/>
  <c r="H118" i="5" l="1"/>
  <c r="G137" i="5" l="1"/>
  <c r="H223" i="5" l="1"/>
  <c r="H311" i="5"/>
  <c r="G315" i="5"/>
  <c r="G316" i="5"/>
  <c r="G317" i="5"/>
  <c r="G318" i="5"/>
  <c r="H262" i="5"/>
  <c r="H240" i="5"/>
  <c r="G233" i="5"/>
  <c r="H233" i="5" l="1"/>
  <c r="G232" i="5"/>
  <c r="H225" i="5" l="1"/>
  <c r="H321" i="5" l="1"/>
  <c r="G328" i="5"/>
  <c r="H200" i="5"/>
  <c r="H192" i="5" l="1"/>
  <c r="G195" i="5" l="1"/>
  <c r="H49" i="5" l="1"/>
  <c r="H51" i="5" l="1"/>
  <c r="H278" i="5" l="1"/>
  <c r="H6" i="5" l="1"/>
  <c r="G47" i="5"/>
  <c r="G154" i="5" l="1"/>
  <c r="G155" i="5"/>
  <c r="G156" i="5"/>
  <c r="G157" i="5"/>
  <c r="G158" i="5"/>
  <c r="G159" i="5"/>
  <c r="G160" i="5"/>
  <c r="G161" i="5"/>
  <c r="G162" i="5"/>
  <c r="G163" i="5"/>
  <c r="G164" i="5"/>
  <c r="G165" i="5"/>
  <c r="G166" i="5"/>
  <c r="G167" i="5"/>
  <c r="G168" i="5"/>
  <c r="G169" i="5"/>
  <c r="G170" i="5"/>
  <c r="G171" i="5"/>
  <c r="G172" i="5"/>
  <c r="G173" i="5"/>
  <c r="G174" i="5"/>
  <c r="G175" i="5"/>
  <c r="G176" i="5"/>
  <c r="H178" i="5" l="1"/>
  <c r="H194" i="5" l="1"/>
  <c r="G203" i="5" l="1"/>
  <c r="H88" i="5" l="1"/>
  <c r="G253" i="5" l="1"/>
  <c r="G254" i="5"/>
  <c r="G255" i="5"/>
  <c r="G307" i="5" l="1"/>
  <c r="G309" i="5" l="1"/>
  <c r="G294" i="5" l="1"/>
  <c r="H67" i="5" l="1"/>
  <c r="G80" i="5"/>
  <c r="G30" i="5" l="1"/>
  <c r="G48" i="5" l="1"/>
  <c r="G153" i="5" l="1"/>
  <c r="G141" i="5"/>
  <c r="G140" i="5"/>
  <c r="G139" i="5"/>
  <c r="G138" i="5"/>
  <c r="G136" i="5"/>
  <c r="G135" i="5"/>
  <c r="G132" i="5"/>
  <c r="G131" i="5" l="1"/>
  <c r="G130" i="5"/>
  <c r="G127" i="5"/>
  <c r="G126" i="5"/>
  <c r="G125" i="5"/>
  <c r="G124" i="5"/>
  <c r="G123" i="5"/>
  <c r="G122" i="5"/>
  <c r="G121" i="5"/>
  <c r="G120" i="5"/>
  <c r="G260" i="5" l="1"/>
  <c r="H220" i="5" l="1"/>
  <c r="G29" i="5" l="1"/>
  <c r="G31" i="5"/>
  <c r="G32" i="5"/>
  <c r="G33" i="5"/>
  <c r="G34" i="5"/>
  <c r="G35" i="5"/>
  <c r="G36" i="5"/>
  <c r="G327" i="5" l="1"/>
  <c r="G325" i="5"/>
  <c r="G313" i="5"/>
  <c r="G312" i="5"/>
  <c r="G292" i="5"/>
  <c r="G293" i="5"/>
  <c r="G280" i="5"/>
  <c r="G281" i="5"/>
  <c r="G282" i="5"/>
  <c r="G283" i="5"/>
  <c r="G284" i="5"/>
  <c r="G285" i="5"/>
  <c r="G286" i="5"/>
  <c r="G287" i="5"/>
  <c r="G288" i="5"/>
  <c r="G289" i="5"/>
  <c r="G290" i="5"/>
  <c r="G291" i="5"/>
  <c r="G279" i="5"/>
  <c r="G275" i="5"/>
  <c r="G269" i="5"/>
  <c r="G270" i="5"/>
  <c r="G271" i="5"/>
  <c r="G272" i="5"/>
  <c r="G256" i="5"/>
  <c r="G257" i="5"/>
  <c r="G258" i="5"/>
  <c r="G252" i="5"/>
  <c r="G251" i="5"/>
  <c r="G250" i="5"/>
  <c r="G247" i="5"/>
  <c r="G246" i="5"/>
  <c r="G242" i="5"/>
  <c r="G244" i="5"/>
  <c r="G235" i="5"/>
  <c r="G236" i="5"/>
  <c r="G237" i="5"/>
  <c r="G238" i="5"/>
  <c r="G234" i="5"/>
  <c r="G230" i="5"/>
  <c r="G229" i="5"/>
  <c r="G227" i="5"/>
  <c r="G228" i="5"/>
  <c r="G226" i="5"/>
  <c r="G222" i="5"/>
  <c r="G221" i="5"/>
  <c r="G217" i="5"/>
  <c r="G210" i="5"/>
  <c r="G207" i="5"/>
  <c r="G204" i="5"/>
  <c r="G202" i="5"/>
  <c r="G151" i="5"/>
  <c r="G150" i="5"/>
  <c r="G119" i="5"/>
  <c r="G68" i="5"/>
  <c r="G69" i="5"/>
  <c r="G70" i="5"/>
  <c r="G71" i="5"/>
  <c r="G72" i="5"/>
  <c r="G73" i="5"/>
  <c r="G74" i="5"/>
  <c r="G75" i="5"/>
  <c r="G76" i="5"/>
  <c r="G77" i="5"/>
  <c r="G78" i="5"/>
  <c r="G79" i="5"/>
  <c r="G61" i="5"/>
  <c r="G60" i="5"/>
  <c r="G59" i="5"/>
  <c r="G52" i="5"/>
  <c r="G56" i="5"/>
  <c r="G57" i="5"/>
  <c r="G55" i="5"/>
  <c r="G53" i="5"/>
  <c r="G54" i="5"/>
  <c r="G46" i="5"/>
  <c r="G44" i="5"/>
  <c r="G45" i="5"/>
  <c r="G43" i="5"/>
  <c r="G39" i="5"/>
  <c r="G40" i="5"/>
  <c r="G41" i="5"/>
  <c r="G38" i="5"/>
  <c r="G3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7" i="5"/>
  <c r="H298" i="5" l="1"/>
  <c r="H58" i="5" l="1"/>
  <c r="G62" i="5"/>
  <c r="G63" i="5"/>
  <c r="G64" i="5"/>
  <c r="G65" i="5"/>
  <c r="G66" i="5"/>
  <c r="H303" i="5" l="1"/>
</calcChain>
</file>

<file path=xl/sharedStrings.xml><?xml version="1.0" encoding="utf-8"?>
<sst xmlns="http://schemas.openxmlformats.org/spreadsheetml/2006/main" count="819" uniqueCount="581">
  <si>
    <t xml:space="preserve">Наименование муниципальной программы </t>
  </si>
  <si>
    <t>Обеспечение безопасности жизнедеятельности  населения в муниципальном   образовании "Городской округ Ногликский"</t>
  </si>
  <si>
    <t>2.</t>
  </si>
  <si>
    <t xml:space="preserve">1. </t>
  </si>
  <si>
    <t>Развитие физической культуры, спорта и молодежной политики  в муниципальном образовании "Городской округ Ногликский"</t>
  </si>
  <si>
    <t>Развитие культуры  в муниципальном образовании "Городской округ Ногликский"</t>
  </si>
  <si>
    <t>Обеспечение населения муниципального образовании "Городской округ Ногликский" качественными  услугами  жилищно-коммунального  хозяйства</t>
  </si>
  <si>
    <t>в том числе:</t>
  </si>
  <si>
    <t>Развитие малого и среднего  предпринимательства</t>
  </si>
  <si>
    <t>Развитие инфраструктуры и благоустройство населенных пунктов  муниципального образования "Городской округ Ногликский"</t>
  </si>
  <si>
    <t>4.1.</t>
  </si>
  <si>
    <t>№ п/п</t>
  </si>
  <si>
    <t>3.</t>
  </si>
  <si>
    <t>4.</t>
  </si>
  <si>
    <t>4.2.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</si>
  <si>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</si>
  <si>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</si>
  <si>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</si>
  <si>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</si>
  <si>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</si>
  <si>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</si>
  <si>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</si>
  <si>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</si>
  <si>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</si>
  <si>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</si>
  <si>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</si>
  <si>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8.</t>
  </si>
  <si>
    <t>8.1.</t>
  </si>
  <si>
    <t>9.</t>
  </si>
  <si>
    <t>Совершенствование  системы муниципального управления в муниципальном  образовании "Городской округ Ногликский"</t>
  </si>
  <si>
    <t>Мероприятия, направления реализации  программы (5 позиций)</t>
  </si>
  <si>
    <t>9.2.</t>
  </si>
  <si>
    <t>Всего</t>
  </si>
  <si>
    <t>Обеспечение  беспрепятственного доступа инвалидов к информации</t>
  </si>
  <si>
    <t>в том числе по мероприятиям:</t>
  </si>
  <si>
    <t>Обучение и воспитание  детей- инвалидов</t>
  </si>
  <si>
    <t>Привлечение инвалидов к культурно-массовым, спортивным мероприятиям</t>
  </si>
  <si>
    <t>Взаимодействие органов местного самоуправления с общественной организацией инвалидов</t>
  </si>
  <si>
    <t xml:space="preserve">Программа "Доступная среда в муниципальном образовании "Городской округ Ногликский"" </t>
  </si>
  <si>
    <t>11.</t>
  </si>
  <si>
    <t>11.1.</t>
  </si>
  <si>
    <t>11.2.</t>
  </si>
  <si>
    <t>11.3.</t>
  </si>
  <si>
    <t>1.1.</t>
  </si>
  <si>
    <t>2.1.</t>
  </si>
  <si>
    <t>3.1.</t>
  </si>
  <si>
    <t>4.3.</t>
  </si>
  <si>
    <t>4.5.</t>
  </si>
  <si>
    <t>4.6.</t>
  </si>
  <si>
    <t xml:space="preserve">Обеспечение качества  и доступности дошкольного образования </t>
  </si>
  <si>
    <t>1.2.</t>
  </si>
  <si>
    <t>1.3.</t>
  </si>
  <si>
    <t>1.4.</t>
  </si>
  <si>
    <t>1.5.</t>
  </si>
  <si>
    <t>1.6.</t>
  </si>
  <si>
    <t xml:space="preserve"> Развитие кадрового потенциала</t>
  </si>
  <si>
    <t>5.4.</t>
  </si>
  <si>
    <t>5.5.</t>
  </si>
  <si>
    <t>Мероприятия по реконструкции  и капитальному ремонту  объектов  жилищно-коммунального  хозяйства</t>
  </si>
  <si>
    <t xml:space="preserve"> Мероприятия по  формированию  в коммунальном  секторе  благоприятных  условий для реализации  инвестиционных  проектов</t>
  </si>
  <si>
    <t>Мероприятия  реализации  программы (5 позиций)</t>
  </si>
  <si>
    <t>Развитие  сельского  хозяйства и  регулирования рынков сельскохозяйственной  продукции, сырья и продовольствия</t>
  </si>
  <si>
    <t>Обеспечение капитального  ремонта,  содержания  и ремонта автодорог местного значения</t>
  </si>
  <si>
    <t>Капитальный ремонт и ремонт дворовых территорий и проездов к  ним</t>
  </si>
  <si>
    <t xml:space="preserve"> Благоустройство населенных пунктов</t>
  </si>
  <si>
    <t>9.1.</t>
  </si>
  <si>
    <t>в том числе по мероприятиям :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</si>
  <si>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</si>
  <si>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</si>
  <si>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10.1.</t>
  </si>
  <si>
    <t>10.2.</t>
  </si>
  <si>
    <t>10.3.</t>
  </si>
  <si>
    <t>в том числе подпрограммы :</t>
  </si>
  <si>
    <t>Долгосрочное финансовое планирование</t>
  </si>
  <si>
    <t>Нормативно- методическое обеспечение и организация бюджетного процесса</t>
  </si>
  <si>
    <t>Мероприятие 1: Развитие систем  газификации</t>
  </si>
  <si>
    <t xml:space="preserve"> Развитие ресурсной и материально-технической базы  образовательных учреждений</t>
  </si>
  <si>
    <t xml:space="preserve">Подпрограмма 1 "Развитие жилищного строительства" </t>
  </si>
  <si>
    <t>4.4.</t>
  </si>
  <si>
    <t>4.7.</t>
  </si>
  <si>
    <t>4.8.</t>
  </si>
  <si>
    <t>Осуществление функций  технического  заказчика, включая осуществление строительного контроля</t>
  </si>
  <si>
    <t>Осуществление авторского  надзора за строительством  объектов капитального строительства</t>
  </si>
  <si>
    <t>Мероприятия по реконструкции, капитальному ремонту социально значимых  объектов муниципального  образования "Городской округ Ногликский" на 2014 - 2016 годы</t>
  </si>
  <si>
    <t xml:space="preserve"> Мероприятия по  реконструкции  и строительству объектов инженерной  инфраструктуры</t>
  </si>
  <si>
    <t>План мероприятий по  развитию муниципальных  образований</t>
  </si>
  <si>
    <t xml:space="preserve"> Мероприятия на обеспечение  безаварийной работы  жилищно-коммунального комплекса</t>
  </si>
  <si>
    <t>Мероприятия "Чистая вода"</t>
  </si>
  <si>
    <t xml:space="preserve"> Мероприятия  по возмещению  затрат (убытков) или  недополученных  доходов  предприятиям ЖКХ</t>
  </si>
  <si>
    <t>Мероприятия, направления реализации  программы (7 позиций)</t>
  </si>
  <si>
    <t>Подпрограмма 2 "Повышение сейсмоустойчивости жилых домов, основных объектов и систем жизнеобеспечения"</t>
  </si>
  <si>
    <t>Подпрограмма 3 "Переселение  граждан из  аварийного и  ветхого жилья"</t>
  </si>
  <si>
    <t>Мероприятие 2: " Поддержка на улучшение жилищных условий  молодых семей"</t>
  </si>
  <si>
    <t>Подпрограмма 3 :  "Комплексный капитальный ремонт и реконструкция  жилищного фонда"</t>
  </si>
  <si>
    <t>Мероприятие 2:  Поддержка населения  МО  "Городской округ Ногликский"  при газификации  жилищного фонда</t>
  </si>
  <si>
    <t>Мероприятие 3: Газификация  автотранспорта (без участия местного бюджета;  ОБ и  привлеченные средства)</t>
  </si>
  <si>
    <t>Подпрограмма 1: "Повышение безопасности дорожного  движения"</t>
  </si>
  <si>
    <t>10.</t>
  </si>
  <si>
    <t>Сохранение и развитие традиционного образа жизни коренных малочисленных народов Севера</t>
  </si>
  <si>
    <t xml:space="preserve">12. </t>
  </si>
  <si>
    <t xml:space="preserve">Управление муниципальным долгом </t>
  </si>
  <si>
    <t>12.1.</t>
  </si>
  <si>
    <t>12.2.</t>
  </si>
  <si>
    <t>12.3.</t>
  </si>
  <si>
    <t>13.</t>
  </si>
  <si>
    <t>13.1.</t>
  </si>
  <si>
    <t>в том числе: мероприятия  реализации  программы (3 позиции):</t>
  </si>
  <si>
    <t>8.2.</t>
  </si>
  <si>
    <t>8.3.</t>
  </si>
  <si>
    <t>Подготовка и переподготовка специалистов в области профилактики нарокомании</t>
  </si>
  <si>
    <t>Профилактика злоупотребления наркотическим средствами и психотропными веществами</t>
  </si>
  <si>
    <t>Меры по пресечению незаконного оборота наркотиков и их потребления</t>
  </si>
  <si>
    <t xml:space="preserve">Перечень муниципальных программ </t>
  </si>
  <si>
    <t xml:space="preserve">муниципального образования "Городской округ Ногликский" </t>
  </si>
  <si>
    <t>на период 2015-2020 годы</t>
  </si>
  <si>
    <t>дата</t>
  </si>
  <si>
    <t>номер</t>
  </si>
  <si>
    <t>Дата и номер постановления администрации МО</t>
  </si>
  <si>
    <r>
      <t>Обеспечение доступности и качества общего образования</t>
    </r>
    <r>
      <rPr>
        <strike/>
        <sz val="12"/>
        <color theme="1"/>
        <rFont val="Times New Roman"/>
        <family val="1"/>
        <charset val="204"/>
      </rPr>
      <t>, в том числе в сельской местности</t>
    </r>
  </si>
  <si>
    <r>
      <t xml:space="preserve"> Развитие системы воспитания, дополнительного образования и социальной защиты детей</t>
    </r>
    <r>
      <rPr>
        <strike/>
        <sz val="12"/>
        <color theme="1"/>
        <rFont val="Times New Roman"/>
        <family val="1"/>
        <charset val="204"/>
      </rPr>
      <t>,  в том числе профилактика социального сиротства и жестокого обращения с детьми</t>
    </r>
  </si>
  <si>
    <r>
      <t xml:space="preserve"> Летний  отдых и  оздоровление </t>
    </r>
    <r>
      <rPr>
        <strike/>
        <sz val="12"/>
        <color theme="1"/>
        <rFont val="Times New Roman"/>
        <family val="1"/>
        <charset val="204"/>
      </rPr>
      <t>и занятость</t>
    </r>
    <r>
      <rPr>
        <sz val="12"/>
        <color theme="1"/>
        <rFont val="Times New Roman"/>
        <family val="1"/>
        <charset val="204"/>
      </rPr>
      <t xml:space="preserve">  детей </t>
    </r>
    <r>
      <rPr>
        <strike/>
        <sz val="12"/>
        <color theme="1"/>
        <rFont val="Times New Roman"/>
        <family val="1"/>
        <charset val="204"/>
      </rPr>
      <t>и молодежи</t>
    </r>
  </si>
  <si>
    <r>
      <t xml:space="preserve">Мероприятие 1: "Ликвидация аварийного и ветхого жилья, неиспользуемых  и бесхозяйственных  объектов производственного </t>
    </r>
    <r>
      <rPr>
        <strike/>
        <sz val="12"/>
        <rFont val="Times New Roman"/>
        <family val="1"/>
        <charset val="204"/>
      </rPr>
      <t xml:space="preserve"> и непроизводственного</t>
    </r>
    <r>
      <rPr>
        <sz val="12"/>
        <rFont val="Times New Roman"/>
        <family val="1"/>
        <charset val="204"/>
      </rPr>
      <t xml:space="preserve"> назначения" </t>
    </r>
  </si>
  <si>
    <r>
      <t xml:space="preserve">в том числе: **Стоимостные показатели </t>
    </r>
    <r>
      <rPr>
        <sz val="12"/>
        <color rgb="FFFF0000"/>
        <rFont val="Times New Roman"/>
        <family val="1"/>
        <charset val="204"/>
      </rPr>
      <t xml:space="preserve"> указаны по данным Концепции; направления не соответствуют  Перечню</t>
    </r>
  </si>
  <si>
    <r>
      <t xml:space="preserve">Подпрограмма 1: "Энергосбережение и повышение  энергетической  эффективности "  </t>
    </r>
    <r>
      <rPr>
        <sz val="12"/>
        <color rgb="FFFF0000"/>
        <rFont val="Times New Roman"/>
        <family val="1"/>
        <charset val="204"/>
      </rPr>
      <t>(не указаны  средства за счет внебюджетных  источников в сумме  61  804,9 т.р.)</t>
    </r>
  </si>
  <si>
    <r>
      <rPr>
        <sz val="12"/>
        <color rgb="FFFF0000"/>
        <rFont val="Times New Roman"/>
        <family val="1"/>
        <charset val="204"/>
      </rPr>
      <t xml:space="preserve">Подпрограмма 2 : "Модернизация  объектов  коммунальной инфраструктуры" ? </t>
    </r>
    <r>
      <rPr>
        <sz val="12"/>
        <color theme="1"/>
        <rFont val="Times New Roman"/>
        <family val="1"/>
        <charset val="204"/>
      </rPr>
      <t xml:space="preserve">Мероприятия по повышению  надежности и эффективности производства и поставки  коммунальных  ресурсов на базе модернизации систем коммунальной  инфраструктуры </t>
    </r>
  </si>
  <si>
    <r>
      <t xml:space="preserve">в том числе подпрограммы: </t>
    </r>
    <r>
      <rPr>
        <sz val="12"/>
        <color rgb="FFFF0000"/>
        <rFont val="Times New Roman"/>
        <family val="1"/>
        <charset val="204"/>
      </rPr>
      <t>+ 5500 ОБ</t>
    </r>
  </si>
  <si>
    <r>
      <t xml:space="preserve">в том числе по мероприятиям:  </t>
    </r>
    <r>
      <rPr>
        <i/>
        <sz val="12"/>
        <color rgb="FFFF0000"/>
        <rFont val="Times New Roman"/>
        <family val="1"/>
        <charset val="204"/>
      </rPr>
      <t xml:space="preserve">            указано в проекте</t>
    </r>
  </si>
  <si>
    <r>
      <t xml:space="preserve">Обеспечение  </t>
    </r>
    <r>
      <rPr>
        <strike/>
        <sz val="12"/>
        <rFont val="Times New Roman"/>
        <family val="1"/>
        <charset val="204"/>
      </rPr>
      <t>беспрепятственного</t>
    </r>
    <r>
      <rPr>
        <sz val="12"/>
        <rFont val="Times New Roman"/>
        <family val="1"/>
        <charset val="204"/>
      </rPr>
      <t xml:space="preserve"> доступа инвалидов к  объектам социальной инффраструктуры </t>
    </r>
    <r>
      <rPr>
        <strike/>
        <sz val="12"/>
        <rFont val="Times New Roman"/>
        <family val="1"/>
        <charset val="204"/>
      </rPr>
      <t>культуры</t>
    </r>
  </si>
  <si>
    <t>Стимулирование  экономической  активности  в муниципальном образовании  "Городской округ Ногликский" на период 2015-2020 годы</t>
  </si>
  <si>
    <t>Управление  муниципальными финансами муниципального образования "Городской  округ Ногликский" на 2015-2020 годы</t>
  </si>
  <si>
    <t>Газификация муниципального образования  "Городской округ Ногликский" на период 2015-2020 годы</t>
  </si>
  <si>
    <t>Обеспечение населения муниципального образовании "Городской округ Ногликский" качественным жильем на 2015-2020 годы</t>
  </si>
  <si>
    <t>Развитие образования в муниципальном образовании "Городской округ Ногликский" на период 2015-2020 годы</t>
  </si>
  <si>
    <t>Комплексные меры  противодействия злоупотреблению наркотиками  и их  незаконному обороту в муниципальном образовании "Городской округ Ногликский" на 2015 -2020 годы</t>
  </si>
  <si>
    <t>1.</t>
  </si>
  <si>
    <t>Доступная среда в муниципальном образовании "Городской округ Ногликский" на 2015-2020 годы</t>
  </si>
  <si>
    <t>№ п/п согласно пост. АМО 17.03.14 № 24-р</t>
  </si>
  <si>
    <t>№ п/п по дате приня-тия</t>
  </si>
  <si>
    <t>Обеспечение  безаварийной работы  жилищно-коммунального комплекса</t>
  </si>
  <si>
    <t>Мероприятия по регулированию численности безнадзорных животных</t>
  </si>
  <si>
    <t>2.2.1.</t>
  </si>
  <si>
    <t>2.2.2.</t>
  </si>
  <si>
    <t>2.2.3.</t>
  </si>
  <si>
    <t>2.2.4.</t>
  </si>
  <si>
    <t>2.2.5.</t>
  </si>
  <si>
    <t>Подпрограмма 1: "Повышение безопасности дорожного  движения в муниципальном образовании "Городской округ Ногликский"  на 2015-2020 годы"</t>
  </si>
  <si>
    <t>ДЮСШ</t>
  </si>
  <si>
    <t>Развитие потенциала молодежи (конкурсы, игры, участие в форумах, КВН, праздники)</t>
  </si>
  <si>
    <t>Профориентация молодежи (семинары, ярмарки образовательных услуг, трудовая занятость)</t>
  </si>
  <si>
    <t>Совершенствование системы патриотического воспитания и допризывной подготовки молодежи (экскурсии, праздники, памятные даты, встречи)</t>
  </si>
  <si>
    <t>прочие мероприятия (поддержка коллективов, концерты, конкурсы)</t>
  </si>
  <si>
    <t>обеспечение деятельности досуговых учреждений, вкл.дополнительную гарантию молодежи)</t>
  </si>
  <si>
    <t>РЦД</t>
  </si>
  <si>
    <t>Собрание МО</t>
  </si>
  <si>
    <t>ДШИ</t>
  </si>
  <si>
    <t>библиотека</t>
  </si>
  <si>
    <t>Информационное обеспечение муниципальной молодежной политики (информирование по профилактике наркомании, стенды, баннеры, телепередачи, статьи в газете)</t>
  </si>
  <si>
    <t>Обеспечение потребности в педагогических кадрах:</t>
  </si>
  <si>
    <t>обеспечение педагогов служебным жильем (приобретение квартир)</t>
  </si>
  <si>
    <t>выплаты по закону о дополнительной гарантии молодежи</t>
  </si>
  <si>
    <t>социальная поддержка на оплату коммунальных услуг</t>
  </si>
  <si>
    <t>ежемесячные выплаты за звания и госнаграды</t>
  </si>
  <si>
    <t>прочие мероприятия в кадровой политике (погашение части процентов по ипотеке, конкурсы, поощрения, конференции)</t>
  </si>
  <si>
    <t>1.4.1.</t>
  </si>
  <si>
    <t>1.4.2.</t>
  </si>
  <si>
    <t>1.4.3.</t>
  </si>
  <si>
    <t>1.4.4.</t>
  </si>
  <si>
    <t>14.</t>
  </si>
  <si>
    <t>5.4.1.</t>
  </si>
  <si>
    <t>водозабор в с.Ныш (вкл.ПИР)</t>
  </si>
  <si>
    <t>водозабор в с.Вал (вкл.ПИР)</t>
  </si>
  <si>
    <t>5.4.2.</t>
  </si>
  <si>
    <t>РазвитиюЖКХ:</t>
  </si>
  <si>
    <t>капитальный ремонт жилищного фонда</t>
  </si>
  <si>
    <t>строительство банно-прачечного комплекса (вкл.ПИР)</t>
  </si>
  <si>
    <t>приобретение спецтехники</t>
  </si>
  <si>
    <t>инвентаризация и паспортизация линейных объектов коммунального комплекса</t>
  </si>
  <si>
    <t>капитальный ремонт объектов ЖКХ</t>
  </si>
  <si>
    <t>5.4.3.</t>
  </si>
  <si>
    <t>"Чистая вода"</t>
  </si>
  <si>
    <t>5.4.4.</t>
  </si>
  <si>
    <t>5.4.5.</t>
  </si>
  <si>
    <t>сверхнормативные потери энергоресурсов</t>
  </si>
  <si>
    <t>содержание пустующего муниципального жилого фонда</t>
  </si>
  <si>
    <t>недополученные доходы, возникшие в результате регулирования цен на ЖКХ</t>
  </si>
  <si>
    <t>недополученные доходы в связи с предоставлением помывочных услуг в банях и душевых</t>
  </si>
  <si>
    <t>5.4.6.</t>
  </si>
  <si>
    <t>Мероприятия  по возмещению недополученных  доходов  в сфере ЖКХ:</t>
  </si>
  <si>
    <t>Реконструкция  и строительство объектов инженерной  инфраструктуры:</t>
  </si>
  <si>
    <t>12.</t>
  </si>
  <si>
    <t>12.3.1.</t>
  </si>
  <si>
    <t>12.3.2.</t>
  </si>
  <si>
    <t>12.3.3.</t>
  </si>
  <si>
    <t>12.3.4.</t>
  </si>
  <si>
    <t xml:space="preserve">13. </t>
  </si>
  <si>
    <t>капитальный ремонт систем водоотведения</t>
  </si>
  <si>
    <t>капитальный ремонт систем теплоснабжения</t>
  </si>
  <si>
    <t>капитальный ремонт систем электроснабжения</t>
  </si>
  <si>
    <t xml:space="preserve">прочие  </t>
  </si>
  <si>
    <t>Устройство пандусов:</t>
  </si>
  <si>
    <t>Устройство подъемника в библиотеке</t>
  </si>
  <si>
    <t>Приобретение спецтранспорта</t>
  </si>
  <si>
    <t>Приобретение и установка комплекса уличных тренажеров</t>
  </si>
  <si>
    <t>Поддержка и обеспечение эффективного взаимодействия с молодежными объединениями (мероприятия в в молодежных объединениях, конкурсы, акции (ЗОЖ, борьба с наркоманией, проезд на лечение от наркотической зависимости), поддержка молодежных проектов)</t>
  </si>
  <si>
    <t>затраты, не вошедшие в тариф при оказании услуг</t>
  </si>
  <si>
    <t>Наименование муниципальной программы, подпрограммы, основного мероприятия</t>
  </si>
  <si>
    <t>Значение целевых индикаторов</t>
  </si>
  <si>
    <t>Степень достижения планового значения</t>
  </si>
  <si>
    <t xml:space="preserve">в том числе: </t>
  </si>
  <si>
    <t>ед.</t>
  </si>
  <si>
    <t>млн. руб.</t>
  </si>
  <si>
    <t>Подпрограмма 1 Развитие малого и среднего  предпринимательства</t>
  </si>
  <si>
    <t>Подпрограмма 2 Развитие  сельского  хозяйства и  регулирования рынков сельскохозяйственной  продукции, сырья и продовольствия</t>
  </si>
  <si>
    <t>%</t>
  </si>
  <si>
    <t>Доля доступных объектов социальной инфраструктуры, общественных зданий, находящихся в ведении органов местного самоуправления</t>
  </si>
  <si>
    <t>Удельный вес семей с детьми-инвалидами, получивших услуги в учреждениях образования, культуры, спорта в общей численности нуждающихся в услугах семей с детьми-инвалидами</t>
  </si>
  <si>
    <t>шт.</t>
  </si>
  <si>
    <t>чел.</t>
  </si>
  <si>
    <t xml:space="preserve">Уточненная степень достижения планового значения </t>
  </si>
  <si>
    <t>Доля представленных (во всех формах) зрителю музейных предметов от общего количества музейных предметов основного фонда</t>
  </si>
  <si>
    <t xml:space="preserve">формирований </t>
  </si>
  <si>
    <t>Количество детей, получающих услуги по дополнительному образованию в детской школе искусств</t>
  </si>
  <si>
    <t>Количество клубных  формирований</t>
  </si>
  <si>
    <t xml:space="preserve">Охват населения   библиотечным обслуживанием от общей численности населения округа        </t>
  </si>
  <si>
    <t>- городские</t>
  </si>
  <si>
    <t>- сельские</t>
  </si>
  <si>
    <t>Рабочие места в газоснабжении и газификации</t>
  </si>
  <si>
    <t>тыс.куб.м.</t>
  </si>
  <si>
    <t>тыс.км.</t>
  </si>
  <si>
    <t>км.</t>
  </si>
  <si>
    <t>Вовлечение детей и подростков, в районные, областные антинаркотических культурно массовые спортивные мероприятия</t>
  </si>
  <si>
    <t>Увеличение раскрываемости преступлений по обороту и потреблению наркотиков</t>
  </si>
  <si>
    <t>Ед.</t>
  </si>
  <si>
    <t>Подпрограмма № 1 «Долгосрочное финансовое планирование»</t>
  </si>
  <si>
    <t>Подпрограмма № 3 «Управление муниципальным долгом муниципального образования «Городской округ Ногликский»</t>
  </si>
  <si>
    <t xml:space="preserve">Доля расходов местного бюджета, формируемых в рамках муниципальных программ, в общем объеме расходов местного бюджета </t>
  </si>
  <si>
    <t xml:space="preserve">Исполнение расходных обязательств муниципального образования </t>
  </si>
  <si>
    <t>Отношение объема муниципального долга муниципального образования к общему годовому объему доходов  местного бюджета без учета объема безвозмездных поступлений</t>
  </si>
  <si>
    <t>Доля расходов на обслуживание муниципального долга муниципального образования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</si>
  <si>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кв.м.</t>
  </si>
  <si>
    <t>семей</t>
  </si>
  <si>
    <t>Доля граждан муниципального образования, систематически занимающихся физической культурой и спортом от общей численности населения</t>
  </si>
  <si>
    <t>Доля обучающихся, систематически занимающихся физической культурой и спортом, от общей численности обучающихся</t>
  </si>
  <si>
    <t>Доля лиц с ограниченными возможностями и инвалидов, систематически занимающихся физической культурой и спортом от численности людей с ограниченными возможностями</t>
  </si>
  <si>
    <t>Количество спортивных сооружений на 100 тыс. чел. население, единиц</t>
  </si>
  <si>
    <t>Количество присвоенных спортивных разрядов</t>
  </si>
  <si>
    <t>Количество призовых мест спортсменов муниципального образования</t>
  </si>
  <si>
    <t>II Сфера молодежной политики:</t>
  </si>
  <si>
    <t>I Сфера физической культуры и спорта:</t>
  </si>
  <si>
    <t>Доля молодых людей, принимающей участие в добровольческой деятельности, в общем количестве молодежи в возрасте от 14 до 30 лет</t>
  </si>
  <si>
    <t>Количество детских и молодежных объединений, организаций</t>
  </si>
  <si>
    <t>Количество публикаций в СМИ</t>
  </si>
  <si>
    <t>1.7.</t>
  </si>
  <si>
    <t>Удельный вес численности детей в возрасте от 0 до 3 лет, охваченных программами поддержки раннего развития, в общей численности детей соответствующего возраста</t>
  </si>
  <si>
    <t>Обеспеченность детей дошкольного возраста местами в дошкольных образовательных учреждениях (количество мест на 1000 детей)</t>
  </si>
  <si>
    <t>Удельный  вес  численности  обучающихся, которым предоставлена возможность обучаться в соответствии с современными требованиями, в общей численности обучающихся</t>
  </si>
  <si>
    <t xml:space="preserve">Отношение среднего балла ЕГЭ  по району к среднему баллу ЕГЭ по области </t>
  </si>
  <si>
    <t xml:space="preserve">Удельный вес численности молодых людей в возрасте от 14 до 18 лет, участвующих в деятельности молодежных общественных объединений, в общей численности  обучающихся данного возраста </t>
  </si>
  <si>
    <t xml:space="preserve">Удельный вес обучающихся, участвующих в олимпиадах и конкурсах различного уровня, в общей численности обучающихся </t>
  </si>
  <si>
    <t>Доля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</si>
  <si>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педагогов  образовательных учреждений всех типов, прошедших курсы повышение квалификации, от числа педагогов  которым это необходимо.</t>
  </si>
  <si>
    <t>Удельный  вес  численности  учителей  в возрасте до  35  лет  в  общей  численности учителей общеобразовательных организаций</t>
  </si>
  <si>
    <t xml:space="preserve">Количество молодых педагогов  принятых  в образовательные учреждения, из них обеспеченные  жильем </t>
  </si>
  <si>
    <t xml:space="preserve">Доля обучающихся, занимающихся в спортивных секциях и кружках в общеобразовательных учреждениях к общей численности обучающихся </t>
  </si>
  <si>
    <t>Доля  детей охваченных отдыхом в лагерях всех типов, расположенных на  территории  городского  округа к общей численности  обучающихся  в обще образовательных учреждениях без учета  выпускников 9,11 классов</t>
  </si>
  <si>
    <t>Доля муниципальных образовательных учреждений, реализующих программы общего образования, имеющих  физкультурный зал, в общей численности муниципальных общеобразовательных организаций</t>
  </si>
  <si>
    <t>мест на 1000 детей</t>
  </si>
  <si>
    <t xml:space="preserve">% </t>
  </si>
  <si>
    <t>Чел.</t>
  </si>
  <si>
    <t>Доля многоквартирных домов, в которых заменены внутридомовые инженерные сети от общего количества многоквартирных домов муниципального образования</t>
  </si>
  <si>
    <t>- вода</t>
  </si>
  <si>
    <t>- электроэнергия</t>
  </si>
  <si>
    <t>Доля модернизированных и реконструированных объектов коммунальной инфраструктуры в общем количестве объектов коммунальной инфраструктуры муниципального образования</t>
  </si>
  <si>
    <t>Доля уличной водопроводной сети, нуждающейся в замене, в суммарной протяженности уличной водопроводной сети</t>
  </si>
  <si>
    <t>Доля уличной канализационной сети, нуждающейся в замене, в суммарной протяженности уличной канализационной сети</t>
  </si>
  <si>
    <t>Количество аварий на инженерных сетях</t>
  </si>
  <si>
    <t xml:space="preserve">Количество публикаций в год о деятельности органов местного самоуправления в газете «Знамя труда» </t>
  </si>
  <si>
    <t>Количество выпусков студии телевидения о деятельности органов местного самоуправления</t>
  </si>
  <si>
    <t>Количество информационных материалов в год о деятельности органов местного самоуправления, размещаемых на сайте муниципального образования</t>
  </si>
  <si>
    <t>Количество социальных проектов в год, направленных на поддержку социально-ориентированных некоммерческих организаций</t>
  </si>
  <si>
    <t>Количество зарегистрированных общин и родовых хозяйств КМНС</t>
  </si>
  <si>
    <t>Количество представителей КМНС, занятых постоянно в общинах и родовых хозяйствах</t>
  </si>
  <si>
    <t>молодежь</t>
  </si>
  <si>
    <t>средний возраст</t>
  </si>
  <si>
    <t>Единиц</t>
  </si>
  <si>
    <t>Тыс. руб.</t>
  </si>
  <si>
    <t>Доля населенных пунктов, в которых выполняются мероприятия по содержанию объектов благоустройства от общего количества населенных пунктов</t>
  </si>
  <si>
    <t>Социальный риск</t>
  </si>
  <si>
    <t>Транспортный риск</t>
  </si>
  <si>
    <t>случаи</t>
  </si>
  <si>
    <t>Количество зарегистрированных преступлений на территории муниципального образования</t>
  </si>
  <si>
    <t>Количество субъектов профилактики правонарушений</t>
  </si>
  <si>
    <t>Количество правонарушений, совершаемых на улицах и в других общественных местах</t>
  </si>
  <si>
    <t>Количество регистрируемых террористических и экстремистских  правонарушений в год</t>
  </si>
  <si>
    <t>Количество публикаций в СМИ и проведенных мероприятий антитеррористической и антиэкстремистской направленности в год</t>
  </si>
  <si>
    <t>Количество регистрируемых преступлений коррупционной направленности в год</t>
  </si>
  <si>
    <t>Количество публикаций в СМИ и подготовленных памяток анти-коррупционного содержания в год для муниципальных служащих</t>
  </si>
  <si>
    <t>Количество погибших людей в результате чрезвычайных ситуаций</t>
  </si>
  <si>
    <t>Мероприятия  программы:</t>
  </si>
  <si>
    <t>единиц</t>
  </si>
  <si>
    <t>Тяжесть последствий</t>
  </si>
  <si>
    <t xml:space="preserve">Профилактика правонарушений в МО </t>
  </si>
  <si>
    <t>Профилактика терроризма и экстремизма</t>
  </si>
  <si>
    <t>Противодействие коррупции</t>
  </si>
  <si>
    <t>Охрана окружающей среды</t>
  </si>
  <si>
    <t>Снижение рисков  отЧС, создание и поддержание готовности системы оповещения об угрозе ЧС</t>
  </si>
  <si>
    <t>Подпрограмма № 2 «Нормативно-методическое обеспечение и организация бюджетного процесса»</t>
  </si>
  <si>
    <t xml:space="preserve"> на душу населения</t>
  </si>
  <si>
    <t xml:space="preserve">Количество получателей муниципальной поддержки </t>
  </si>
  <si>
    <t>Объем инвестиций по проектам, реализуемым при муниципальной поддержке</t>
  </si>
  <si>
    <t>млн.руб.</t>
  </si>
  <si>
    <t>млн.руб./чел.</t>
  </si>
  <si>
    <t>14.2.</t>
  </si>
  <si>
    <t>14.3.</t>
  </si>
  <si>
    <t>квартир</t>
  </si>
  <si>
    <t>чел.            %</t>
  </si>
  <si>
    <t>Трудоустройство безработных и незянятых граждан на оплачиваемые общественные работы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</si>
  <si>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</si>
  <si>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15.</t>
  </si>
  <si>
    <t>Уровень собираемости платы за жилое помещениеи коммунальные услуги в муниципальном образовании</t>
  </si>
  <si>
    <t>Доля общей площади капитально отремонтированных многоквартирных домов, построенных до 2000 года, нарастающим итогом с 2013 года</t>
  </si>
  <si>
    <t>Удельный вес объектов недвижимости муниципальной собственности, прошедших государственную регистрацию прав, в общем числе объектов недвижимости муниципальной собственности  (нарастающим итогом)</t>
  </si>
  <si>
    <t xml:space="preserve">Выполнение плановых показателей по неналоговым доходам местного бюджета использования муниципального имущества (ежегодно) </t>
  </si>
  <si>
    <t>16.</t>
  </si>
  <si>
    <t>Доля реализованных комплексных проектов благоустройства общественных территорий в общем количестве запланированных к реализации в течение отчетного года проектов благоустройства общественных территорий</t>
  </si>
  <si>
    <t>Доля благоустроенных дворовых территорий в общем количестве дворовых территорий, подлежащих благоустройству в отчетном году с использованием субсидии на капитальный ремонт, ремонт дворовых территорий</t>
  </si>
  <si>
    <t>Количество подвеломственных учреждений на обслудивании (ежегодно)</t>
  </si>
  <si>
    <t>х</t>
  </si>
  <si>
    <t>Качество оьслуживания подведомственных учреждений (количество жалоб) (ежегодно)</t>
  </si>
  <si>
    <t>Количество предоставленных информационных услуг (ежегодно)</t>
  </si>
  <si>
    <t>Индекс производства молока в ЛПХ</t>
  </si>
  <si>
    <t>Выполнение рейсов для перевозщки пассаждиров общественным транспортом</t>
  </si>
  <si>
    <t>% от тех.хадания в соотв. с м/контрактом</t>
  </si>
  <si>
    <t>Колличество пассажиров, перевезенных общественным транспортом</t>
  </si>
  <si>
    <t>Максимальный возраст подвижного состава</t>
  </si>
  <si>
    <t>лет</t>
  </si>
  <si>
    <t>Уровень износа коммунальной инфраструктуры (убывающим итогом)</t>
  </si>
  <si>
    <t>Доля потерь энергоресурсов в общем объеме производимых энергоресурсов муниципального образования (ежегодно):</t>
  </si>
  <si>
    <t>Доля многоквартирных домов, в которых отремонтированы кровли и утеплены фасады от общего количества многоквартирных домов муниципального образования (нарастающим итогом)</t>
  </si>
  <si>
    <t>ЛЭП 0,4-35 Кв</t>
  </si>
  <si>
    <t>Количество отремонтированных объектов электроснабжения (ежегодно):</t>
  </si>
  <si>
    <t>ТП,ПС,РА 6-35 Кв</t>
  </si>
  <si>
    <t>Количество аварий на газопроводе (ежегодно)</t>
  </si>
  <si>
    <t>Доля убыточных предприятий жилищно-коммунального хозяйства (ежегодно)</t>
  </si>
  <si>
    <t>Количество отловленных  безнадзорных животных (ежегодно)</t>
  </si>
  <si>
    <t>Доля воды, пропущенной через очистные сооружения, в общем количестве воды полднятой в сеть (ежегодно)</t>
  </si>
  <si>
    <t>Доля сточных вод, очищенных  ло нормативных значений, в общем объеме сточных вод, пропущенных через очистные сооружения (ежегодно)</t>
  </si>
  <si>
    <t>Количество газовых котельных и промышленных установок (нарастающим итогом)</t>
  </si>
  <si>
    <t>Газификация домовладений (нарастающим итогом)</t>
  </si>
  <si>
    <t>Среднесписочная численность работников, занятых на малых и средних предприятиях (за год)</t>
  </si>
  <si>
    <t>Количество субъектов МСП, включая индивидуальных предпринимателей на 10 тыс.человек населения (за год)</t>
  </si>
  <si>
    <t>Оборот товаров и услуг, производимых малыми и средними предприятиями (за год)</t>
  </si>
  <si>
    <t>Количество субъектов МСП, получивших финансовую поддержку (за год)</t>
  </si>
  <si>
    <t>Количество субъектов МСП, которым оказана поддержка в рамках софинансирования подпрограммы (за год)</t>
  </si>
  <si>
    <t xml:space="preserve">Количество созданных рабочих мест в рамках софинансирования подпрограммы (за год) </t>
  </si>
  <si>
    <t>Количество сохраненных рабочих мест в рамках софинансирования подпрограммы (за год)</t>
  </si>
  <si>
    <t>тыс.кв.м.</t>
  </si>
  <si>
    <t>Количество граждан, переселенных из аварийного жилья (с нарастающим итогом)</t>
  </si>
  <si>
    <t>Обеспеченность градостроительной документацией (нарастающим итогом)</t>
  </si>
  <si>
    <t>Доля молодых семей, улучшивших жилищные условия с учетом государственной поддержки , от общего числа молодых семей, желающих улучшить жилищные условия на условиях Программы (ежегодно)</t>
  </si>
  <si>
    <t xml:space="preserve"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области, (нарастающим итогом) </t>
  </si>
  <si>
    <t>Количество молодых семей, которые получат дополнительную социальную выплату, ранее участвовавших в Программе (в год)</t>
  </si>
  <si>
    <t>кол-во семей</t>
  </si>
  <si>
    <t>Доля врачей обеспеченных жильем (нарастающим итогом)</t>
  </si>
  <si>
    <t>Количество врачей - специалистов, обеспеченных квартирами (в год)</t>
  </si>
  <si>
    <t>Объем ввода жилья (в год)</t>
  </si>
  <si>
    <t>Объем потребления газа, всего (за год) с тенденцией снижения объема)</t>
  </si>
  <si>
    <t>Протяженность внутригородских и сельских газовых сетей (нарастающим итогом) с тенденцией роста), в том числе</t>
  </si>
  <si>
    <t>Газификация дизельных электростанций (на конец отчетного периода)</t>
  </si>
  <si>
    <t>Количество инвалидов, проживающизх в многоэтажных домах, опрошенных с целью переселения с верхних этажей на первые (нарастающим итогом)</t>
  </si>
  <si>
    <t xml:space="preserve">Развитие образования в МО "Городской округ Ногликский" </t>
  </si>
  <si>
    <t xml:space="preserve">Обеспечение безопасности жизнедеятельности  населения в МО "Городской округ Ногликский" </t>
  </si>
  <si>
    <t>Комплексные меры  противодействия злоупотреблению наркотиками  и их  незаконному обороту в МО "Городской округ Ногликский"</t>
  </si>
  <si>
    <t xml:space="preserve">Стимулирование  экономической  активности  в МО  "Городской округ Ногликский" </t>
  </si>
  <si>
    <t>Совершенствование  системы муниципального управления в МО "Городской округ Ногликский"</t>
  </si>
  <si>
    <t>Доступная среда в МО "Городской округ Ногликский"</t>
  </si>
  <si>
    <t xml:space="preserve">Управление  муниципальными финансами МО "Городской  округ Ногликский" </t>
  </si>
  <si>
    <t xml:space="preserve">Развитие инвестиционного потенциала МО  "Городской  округ Ногликский" </t>
  </si>
  <si>
    <t xml:space="preserve">Совершенствование системы управления муниципальным имуществом МО "Городской округ Ногликский" </t>
  </si>
  <si>
    <t>Индекс производства продукции  растениеводства в КФХ и ЛПХ</t>
  </si>
  <si>
    <t>Доля ярмарочной торговли в общем объеме товарооборота</t>
  </si>
  <si>
    <t xml:space="preserve">Обеспеченность населения площадью стационарных торговых объектов к нормативу </t>
  </si>
  <si>
    <t>Доля инвалидов, получивших доступ к информации</t>
  </si>
  <si>
    <t>Участие инвалидов в социально – культурной жизни, спортивных соревнованиях района</t>
  </si>
  <si>
    <t xml:space="preserve">Формирование современной городской среды в МО "Городской округ Ногликский" </t>
  </si>
  <si>
    <t>Количество капитально отремонтированных дворовых территорий в течение отчетного года</t>
  </si>
  <si>
    <t>Количество благоусироенных общественных территорий в течение отчетного года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</si>
  <si>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 (далее – МО)</t>
  </si>
  <si>
    <t xml:space="preserve">%
(ежегодно)
</t>
  </si>
  <si>
    <t>Удельный расход электрической энергии на снабжение учреждений, финансируемых из местного бюджета (в расчете на 1 кв. метр общей площади)</t>
  </si>
  <si>
    <t xml:space="preserve">кВт ч/м2
(ежегодно)
</t>
  </si>
  <si>
    <t>Удельный расход тепловой энергии на снабжение учреждений, финансируемых из местного бюджета (в расчете на 1 кв. метр общей площади)</t>
  </si>
  <si>
    <t xml:space="preserve">Гкал/м2
(ежегодно)
</t>
  </si>
  <si>
    <t>Удельный расход холодной воды на снабжение учреждений, финансируемых из местного бюджета (в расчете на 1 человека)</t>
  </si>
  <si>
    <t xml:space="preserve">м3/чел 
(ежегодно)
</t>
  </si>
  <si>
    <t>Удельный суммарный расход энергетических ресурсов в многоквартирных домах</t>
  </si>
  <si>
    <t xml:space="preserve">т.у.т./м2
(ежегодно)
</t>
  </si>
  <si>
    <t>Доля потерь тепловой энергии при ее передаче в общем объеме переданной тепловой энергии</t>
  </si>
  <si>
    <t xml:space="preserve">% 
(ежегодно)
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</si>
  <si>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МО</t>
  </si>
  <si>
    <t>Доля объема холодной воды, расчеты за которую осуществляются с использованием приборов учета, в общем объеме холодной воды энергии, потребляемой (используемой) на территории МО</t>
  </si>
  <si>
    <t>Количество приобретенной техники для нужд жилищно-коммунального хозяйства</t>
  </si>
  <si>
    <t>ед. (ежегодно)</t>
  </si>
  <si>
    <t>В рамках реализации подпрограммы "Чистая вода" государственной программы Сахалинской области "Обеспечение населения Сахалинской области качественными услугами жилищно-коммунального хозяйства"</t>
  </si>
  <si>
    <t>"Обеспечение населения МО "Городской округ Ногликский" качественными  услугами  жилищно-коммунального  хозяйства"</t>
  </si>
  <si>
    <t>Развитие инфраструктуры и благоустройство населенных пунктов  МО "Городской округ Ногликский"</t>
  </si>
  <si>
    <t>%         (в год)</t>
  </si>
  <si>
    <t>км.          (в год)</t>
  </si>
  <si>
    <t>Количество посещений туристами</t>
  </si>
  <si>
    <t>Потребление газа в газовых котельных и промышленных установках (за год) (тенденция снижения объема)</t>
  </si>
  <si>
    <t>Подпрограмма "Развитие ждилищного строительства"</t>
  </si>
  <si>
    <t>Подпрограмма 2 "Переселение граждан из аварийного жилищного фонда"</t>
  </si>
  <si>
    <t>Количество квадратных метров расселенного аварийного жилищного фонда (в год)</t>
  </si>
  <si>
    <t>Площадь аварийного и ветхого жилого фонда (с понижающим итогом на конец отчетного года)</t>
  </si>
  <si>
    <t>тыс.чел.</t>
  </si>
  <si>
    <t>Общая площадь жилых помещений, приходящаяся на 1 жителя к концу года (с нарастающим итогом на конец года)</t>
  </si>
  <si>
    <t>Подпрограмма 3 "Повышение сейсмоустойчивости жилых домов, основных объектов и систем жизнеобеспечеения"</t>
  </si>
  <si>
    <t>Подпрограмма 4 "Инфраструктурное развитие территории МО "Городской округ Ногликский"</t>
  </si>
  <si>
    <t>Мероприятие 1 Снос ветхого и аварийного жилья, производственных и непроизводственных зданий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</si>
  <si>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</si>
  <si>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Мероприятие 2 Поддержка на улучшение жилищных условий молодых семей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</si>
  <si>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помещения, (в год)</t>
  </si>
  <si>
    <t>Мероприятие 3 Приобретение служебного жилья для врачей-специалистов ГБУЗ "Ногликская ЦРБ"</t>
  </si>
  <si>
    <t xml:space="preserve">Штатная численность врачей ГБУЗ "Ногликская ЦРБ" (с нарастащим итогом на конец года) </t>
  </si>
  <si>
    <t>Приобретение служебного жилья для врачей - специалистов ГБУЗ "Ногликская ЦРБ" (в год)</t>
  </si>
  <si>
    <t>21.</t>
  </si>
  <si>
    <t>17.</t>
  </si>
  <si>
    <t>18.</t>
  </si>
  <si>
    <t>19.</t>
  </si>
  <si>
    <t>20.</t>
  </si>
  <si>
    <t>Мероприятие 4 Приобретение жилых помещений для специализированного муниципального жилого фонда (в год)</t>
  </si>
  <si>
    <t>Количество приобретенных помещений ( в год)</t>
  </si>
  <si>
    <t xml:space="preserve">Развитие культуры  в МО "Городской округ Ногликский" </t>
  </si>
  <si>
    <t xml:space="preserve">Обеспечение населения МО "Городской округ Ногликский" качественным жильем </t>
  </si>
  <si>
    <t>Развитие физической культуры, спорта и молодежной политики  в МО "Городской округ Ногликский"</t>
  </si>
  <si>
    <t xml:space="preserve">Газификация МО  "Городской округ Ногликский" </t>
  </si>
  <si>
    <t xml:space="preserve">Доля граждан, участвующих в  общественно-полезной деятельности, относящихся к различным социальным группам населения 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</si>
  <si>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</si>
  <si>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 xml:space="preserve">Достигнуто запланированное значение идикаторов </t>
  </si>
  <si>
    <t xml:space="preserve">Всего запланировано достижение значений  индикаторов </t>
  </si>
  <si>
    <t>Количество КФХ</t>
  </si>
  <si>
    <t>Индекс производства молока в КФХ и ЛПХ</t>
  </si>
  <si>
    <t>уд.ед.</t>
  </si>
  <si>
    <t xml:space="preserve">Не старше 10 лет </t>
  </si>
  <si>
    <t>Качество управления бюджетным процессом МО "Городской округ Ногликский", определяемое министерством финансов Сахалинской области</t>
  </si>
  <si>
    <t>степень</t>
  </si>
  <si>
    <t>Исполнение налоговых и неналоговых доходов местного бюджета</t>
  </si>
  <si>
    <t>≥ 98,0</t>
  </si>
  <si>
    <t>≥ 90,0</t>
  </si>
  <si>
    <t>&lt;20,0</t>
  </si>
  <si>
    <t>&lt;0,1</t>
  </si>
  <si>
    <t>Взаимодействие с общественной органищацией инвалидов</t>
  </si>
  <si>
    <t>Доля аварийного жиля в жилищном фонде (с понижающим итогом на конец отчетного года)</t>
  </si>
  <si>
    <t>Доля автомобильных дорог общего пользования местного значения с усовершенствованным покрытием от общей протяженности автомобильным дорог общего пользования местного значения (нарастающим итогом)</t>
  </si>
  <si>
    <t>Доля протяженности автомобильных дорог общего пользования местного значения отвечающих нормативным требованиям от общей протяженности автомобильным дорогам общего пользования местного значения (нарастающим итогом)</t>
  </si>
  <si>
    <t>Содержание автомобильных дорог общего пользования местного значения (в год)</t>
  </si>
  <si>
    <t>Уровень технической готовности автомобильных дорого общего пользования местного значения в результате проведения капитального ремонта и ремонта (в год)</t>
  </si>
  <si>
    <t>Отремонтировано автомобильных дорог общего пользования местного значения (в год)</t>
  </si>
  <si>
    <t xml:space="preserve">Отремонтировано автомобильных дорог общего пользования местного значения:                                                                                                      </t>
  </si>
  <si>
    <t>Количество ликвидированных несанкционированных свалок</t>
  </si>
  <si>
    <t>шт. в год</t>
  </si>
  <si>
    <t>не менее 1000</t>
  </si>
  <si>
    <t>Удельный вес населения, информируемого о состоянии окружающей среды (в год нарастающим итогом)</t>
  </si>
  <si>
    <t>погибших на 1 тыс. нас.</t>
  </si>
  <si>
    <t>погибших на 1 тыс. транспортных ед.</t>
  </si>
  <si>
    <t>погибших на 10 пострадавших</t>
  </si>
  <si>
    <t>Мероприятия программы:</t>
  </si>
  <si>
    <t>Доля детей в возрасте от 5 до 18 лет, получающих дополнительное образование с использованием сертификата дополнительного образования, в общей численности детей, получающих дополнительное образование за счёт бюджетных средств (за исключением обучающихся в детских школах искусств)</t>
  </si>
  <si>
    <t>Доля детей в возрасте от 5 до 18 лет, использующих средства персонифицированного финансирования</t>
  </si>
  <si>
    <t xml:space="preserve">Общее число молодых семей, улучшивших жилищные условия, в том числе с помощью ипотечных кредитов (займов), (в год) </t>
  </si>
  <si>
    <t xml:space="preserve"> - впервые поступившие на муниципальную службу (включенные в перечни)</t>
  </si>
  <si>
    <t>Снижение количества несанкционированных свалок (доведение до 1 к концу срока действия программы)</t>
  </si>
  <si>
    <t>Индекс производства мяса скота и птицы на убой (в живом весе) в КФХ и ЛПХ</t>
  </si>
  <si>
    <t>тонн</t>
  </si>
  <si>
    <t>Количество поставленного дотационного комбикорма и фуражного зерна для сельскохозяйственных животных и птицы в населенные пункты для ЛПХ (в год)</t>
  </si>
  <si>
    <t xml:space="preserve"> не менее 180</t>
  </si>
  <si>
    <t>не менее 100</t>
  </si>
  <si>
    <t xml:space="preserve"> </t>
  </si>
  <si>
    <t>Не старше 10 лет 4 автобусов из 10 (уд.вес.40,0%)</t>
  </si>
  <si>
    <t>% от тех.задания в соотв. с м/к</t>
  </si>
  <si>
    <t xml:space="preserve">Не реализованы мероприятия: </t>
  </si>
  <si>
    <t>Причины отклонения от планового значения /Примечание</t>
  </si>
  <si>
    <t>Годовой объем построенного (введенного в эксплуатацию) / приобретенного жилья с привлечением средств областного бюджета (в год)</t>
  </si>
  <si>
    <t>Доля многоквартирных домов, в которых проведен ремонт отдельных элементов общего имущества от общего количества многоквартирных домов, в которых запланирован ремонт отдельых элементов общего имущества в отчетном периоде (ежегодно)</t>
  </si>
  <si>
    <t>ДГУ</t>
  </si>
  <si>
    <t>Газтфткация автотранспорта (с нарастающим итогом на конец года)</t>
  </si>
  <si>
    <t>Удельный вес населения, информируемого о чрезвычайных ситуациях (нарастающим итогом в год)</t>
  </si>
  <si>
    <t>Размер материального ущерба, причиненного чрезвычайными ситуациями (в год)</t>
  </si>
  <si>
    <t>не менее 160,0</t>
  </si>
  <si>
    <t>Основные мероприятия: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</si>
  <si>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</si>
  <si>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Содействие развитию инфраструктуры торговли, основанной на принципах достижения установленных нормативов обеспеченности населения муниципального образования площадью торговых объектов</t>
  </si>
  <si>
    <t>Создание условий для предоставления транспортных услуг автомобильным транспортом общего пользования, и организация транспортного обслуживания населения на территории муниципального образования</t>
  </si>
  <si>
    <t>Количество реализованных проектов</t>
  </si>
  <si>
    <t>не менее                                      2</t>
  </si>
  <si>
    <t>7\1</t>
  </si>
  <si>
    <t>Число посещений культурных мероприятий</t>
  </si>
  <si>
    <t>Следует изменить индикатор, идет существенное перевыполнение либо корректно отразить , что именно публиковалось</t>
  </si>
  <si>
    <t>Количество зарегистрированных общественных организаций в различных сферах (нарастающим итогом)</t>
  </si>
  <si>
    <t>≥ 93,0</t>
  </si>
  <si>
    <t>1\8</t>
  </si>
  <si>
    <t>2</t>
  </si>
  <si>
    <t>Количество заключенных по результатам торгов договоров аренды объектов недвижимости, находящихся в собственности МО «Городской округ Ногликский» (ежегодно)</t>
  </si>
  <si>
    <t>Удельный вес освобожденных земельных участков от общей площади земель, в отношении которых выявлен факт самовольного занятия (ежегодно)</t>
  </si>
  <si>
    <t>Удельный вес площади ликвидированных мест захламления и загрязнения земель от общей площади земель, в отношении которых выявлен факт загрязнения и захламления (ежегодно)</t>
  </si>
  <si>
    <t>Факт не выявлен</t>
  </si>
  <si>
    <t>км                                     (в год)</t>
  </si>
  <si>
    <t>Количество зарегистрированных ДТП на дорогах местного значения и улично-дорожной сети населенных пунктов муниципального образования</t>
  </si>
  <si>
    <t>Дорожные условия, нарушения ПДД</t>
  </si>
  <si>
    <t>Число лиц, погибших в ДТП на дорогах местного значения и улично-дорожной сети населенных пунктов муниципального образования</t>
  </si>
  <si>
    <t>Доля реализованных комплексных проектов благоустройства общественных текрриторий в общем количестве запланированных к реализации в течение отчетного года проектов благоустройства общественных  территорий</t>
  </si>
  <si>
    <t>Количество благоустроенных дворовых территорий в рамках Плана социального развития центров экономического роста Сахалинской области (проект "1000 дворов")</t>
  </si>
  <si>
    <t xml:space="preserve">Доля многоквартирных домов, в которых собственники помещений выбрали и реализуют управление многоквартирными домами посредством товариществ собственников жилья либо жилищных кооперативов или иного специализированного потребительского кооператива, от общего количества многоквартирных домов (ежегодно)       </t>
  </si>
  <si>
    <t>Пиложение 3</t>
  </si>
  <si>
    <t>Количество строящихся и реконструируемых объектов(ежегодно) (срок ввода 2022 г.)</t>
  </si>
  <si>
    <t xml:space="preserve">Количество муниципальных служащих, прошедших повышение квалификации муниципальных служащих по образовательным программам в области противодействия коррупции:                                                                                                                                                                                   - в должностные обязанности которых входит участие в противодействии коррупции;
</t>
  </si>
  <si>
    <t>кв.м./                                     чел.</t>
  </si>
  <si>
    <t>%                               (в год)</t>
  </si>
  <si>
    <t>чел.                                 (в год)</t>
  </si>
  <si>
    <t>чел.                                    (в год)</t>
  </si>
  <si>
    <t>ед.                                      (в год)</t>
  </si>
  <si>
    <t>ед.                                        (в год)</t>
  </si>
  <si>
    <t>ед.                 мероприятий</t>
  </si>
  <si>
    <t>Ед.                                      изм.</t>
  </si>
  <si>
    <t>тыс.                             чел.</t>
  </si>
  <si>
    <t>Укрепление социально-экономического потенциала  КМНС при сохранении исконной среды обитания, традиционных образов жизни, хозяйственной деятельности и промыслов</t>
  </si>
  <si>
    <t>Не исследовалось</t>
  </si>
  <si>
    <t>Приобретение контейнеров для раздельного накопления твердых коммунальных отходов</t>
  </si>
  <si>
    <t xml:space="preserve">Сведения о степени достижения целевых индикаторов муниципальных программ МО "Городской округ Ногликский" за 2023 год </t>
  </si>
  <si>
    <t>Факт                        2022</t>
  </si>
  <si>
    <t>Факт              2023</t>
  </si>
  <si>
    <t>План                    2023</t>
  </si>
  <si>
    <t>согласно м/заданию (84)</t>
  </si>
  <si>
    <t>1/1</t>
  </si>
  <si>
    <r>
      <t xml:space="preserve">Отношение среднемесячной  заработной платы  педагогических работников  образовательных учреждений  </t>
    </r>
    <r>
      <rPr>
        <b/>
        <sz val="11"/>
        <rFont val="Times New Roman"/>
        <family val="1"/>
        <charset val="204"/>
      </rPr>
      <t>дошкольного образования</t>
    </r>
    <r>
      <rPr>
        <sz val="11"/>
        <rFont val="Times New Roman"/>
        <family val="1"/>
        <charset val="204"/>
      </rPr>
      <t xml:space="preserve"> к среднемесячной заработной плате  учреждений общего образования  в Сахалинской области </t>
    </r>
  </si>
  <si>
    <r>
      <t xml:space="preserve">Отношение среднемесячной  заработной платы  педагогических работников  образовательных </t>
    </r>
    <r>
      <rPr>
        <b/>
        <sz val="11"/>
        <rFont val="Times New Roman"/>
        <family val="1"/>
        <charset val="204"/>
      </rPr>
      <t>учреждений  общего образования</t>
    </r>
    <r>
      <rPr>
        <sz val="11"/>
        <rFont val="Times New Roman"/>
        <family val="1"/>
        <charset val="204"/>
      </rPr>
      <t xml:space="preserve"> к среднемесячной заработной плате  в Сахалинской области</t>
    </r>
  </si>
  <si>
    <t>Фактический показатель в сравнении с плановым превышен на 26,7 % в связи с зачислением детей на вновь открытые кружки и объединения при центрах «Точка роста» в МБОУ Гимназии и МБОУ СОШ № 1 пгт. Ноглики имени Героя Советского Союза Г.П. Петрова, МБОУ СОШ № 2 . Итоговый показатель рассчитан с учетом воспитанников МБУ «Спортивная школа».</t>
  </si>
  <si>
    <t>3/1</t>
  </si>
  <si>
    <t>Снижение показателя произошло в виду того, что МБОУ СОШ № 1 пгт. Ноглики имени Героя Советского Союза требует капитального ремонта фасада здания</t>
  </si>
  <si>
    <t>Повышение значения показателя относительно плана произошло в связи с увеличением программ спортивной подготовки.</t>
  </si>
  <si>
    <t xml:space="preserve">Спортивный зал отсутствует в МБОУ Гимназии п. Ноглики.
Занятия проходят в МКУ «Арена»  
</t>
  </si>
  <si>
    <t xml:space="preserve">Недостижение показателя произошло в связи с тем, что раннее в МБДОУ «ЦТиВ» реализовывалось две сертифицированные программы. С 2023 года одна программа удалена, по причине увольнения педагога. </t>
  </si>
  <si>
    <t>объем субвенции по плану 4028,7</t>
  </si>
  <si>
    <t xml:space="preserve"> пенсионеры,                                                                                                                                                                  от общего количества граждан, относящихся к данным социальным группам, проживающих на территории муниципального образования</t>
  </si>
  <si>
    <t xml:space="preserve">Недостижение планового показателя произошло в связи с функционированием при МБОУ Гимназии одной смены, вместо двух заявленных (причина: капитальный ремонт), при МБОУ ДО ДШИ запланированный лагерь не функционировал. </t>
  </si>
  <si>
    <t>В 2023 году было предусмотрено финансирование 1 гранта, при этом плановое значение индикатора не было откорректировано. Отсутствие управления м/программой</t>
  </si>
  <si>
    <t xml:space="preserve">Экономия по расходам на обеспечение питания учащихся (обучающихся меньше, чем было запланировано), на обучение на водительские права было запланировано на 3-х человек, по факту отучилось 2 
</t>
  </si>
  <si>
    <t>Обработка запросов заявителей по факту обращения. Следует откорректировать индикатор, идет недостижение планового значения</t>
  </si>
  <si>
    <t>Мероприятия в 2024 г. для муниципальных служащих не проводились</t>
  </si>
  <si>
    <t>Ежегодное количество участников обучающих мероприятий по вопросам инвестиционной деятельности (при наличии мероприятия)</t>
  </si>
  <si>
    <r>
      <t>Объем инвестиций в основной капитал за счет всех источников финансирования/  (</t>
    </r>
    <r>
      <rPr>
        <i/>
        <sz val="11"/>
        <rFont val="Times New Roman"/>
        <family val="1"/>
        <charset val="204"/>
      </rPr>
      <t>численность постоянного населения – тыс.чел.)</t>
    </r>
  </si>
  <si>
    <t>11,283 чел.</t>
  </si>
  <si>
    <t>10,508 чел.</t>
  </si>
  <si>
    <t>11,513 чел.</t>
  </si>
  <si>
    <t>Доля реализованных проектов благоустройства дворовых территорий (полностью освещенных, оборудованных местами для проведения досуга и отдыха разными группами населения (спортивные площадки, детские площадки и т.д.), малыми архитектурными формами) в общем количестве запланированных к реализации в течение отчетного года проектов благоустройства дворовых территорий</t>
  </si>
  <si>
    <t>Реализованные мероприятия по благоустройству мест массового отдыха населения (городских парков), общественных территорий (набережные, центральные площади, парки и др.) предусмотренные государственными (муниципальными) программами формирования современной городской среды</t>
  </si>
  <si>
    <t>Уровень достижения значений показателей плана социального развития центров экономического роста</t>
  </si>
  <si>
    <t>км.                    (в год)</t>
  </si>
  <si>
    <t>Показатель не выполнен в полном объеме в связи с увеличением в 2023 году стоимости ремонта 1 км. автомобильных дорог.</t>
  </si>
  <si>
    <t>Недостижение по причине сокращения посевных площадей (данные Сахалинстата)</t>
  </si>
  <si>
    <t>Не старше 10 лет,3 автобуса 10 (уд.вес.40,0%)</t>
  </si>
  <si>
    <t xml:space="preserve">Достижение значения индикатора при наличии финансирования мероприятия «Приобретение пассажирских автобусов...». В 2023 году финансирование не осуществлялось. В расчете эффективности мероприятия данный индикатор не участвует. </t>
  </si>
  <si>
    <t>Количество действующих договоров аренды объектов недвижимости, находящихся в собственности муниципального образования «Городской округ Ногликский» (ежегодно)</t>
  </si>
  <si>
    <t xml:space="preserve">Количество объектов недвижимости в кадастровых кварталах, в отношении которых проведены комплексные кадастровые работы (ежегодно) </t>
  </si>
  <si>
    <t>Превышение значения показателя результативности связано с проведением комплексных кадастровых работ в дополнительных кварталах за счет образовавшейся экономии средств субсидии.</t>
  </si>
  <si>
    <t>В 2023 году заключено 2 договора аренды по результатам торгов в связи с востребованностью подлежащих аренде нежилых помещений.</t>
  </si>
  <si>
    <t>Рейсы не выполнены из-за плохих погодных условий, позднее заключение муниципального контракта.</t>
  </si>
  <si>
    <t>В связи с тем, что подрядчиком нарушены сроки выполнения работ, завершение реконструкции системы водоотведения перенесено на третий квартал 2024 года.</t>
  </si>
  <si>
    <t>Протяженность замены инженерных сетей</t>
  </si>
  <si>
    <t>км. (ежегодно)</t>
  </si>
  <si>
    <t xml:space="preserve">Увеличение численности населения, для которого улучшится качество услуг </t>
  </si>
  <si>
    <t>человек (ежегодно)</t>
  </si>
  <si>
    <t>Через очистные сооружения пропускается вода, которая подается потребителям пгт. Ноглики. В с. Вал и с. Ныш очистные сооружения отсутствуют. Снижение доли воды связано со снижением поданной воды в сет пгт. Ноглики и увеличением воды, поданной в сеть с. Вал и с. Ныш.</t>
  </si>
  <si>
    <t>В связи с тем, что подрядчиком нарушены сроки выполнения работ, завершение реконструкции системы водоотведения перенесено на 3 квартал  2024 года.</t>
  </si>
  <si>
    <t>В связи с тем, что в 2022 году  подрядчиком были нарушены сроки выполнения работ, завершение реконструкции системы водоотведения было перенесено на сентябрь 2023 года. В 2023 году объект не введен. Ввод ожидается в 3 квартале 2024 г.</t>
  </si>
  <si>
    <t>Отчет не предоставлен</t>
  </si>
  <si>
    <t>Показатель не выполнен в полном объеме. В связи с увеличением МРОТ денежных средств, предусмотренных на трудоустройство безработных и незанятых граждан хватило на трудоустройство 27 человек.</t>
  </si>
  <si>
    <t>У основных компаний инвестиоров - созданных новых российских компаний ООО «Сахалинская Энергия» и ООО «Сахалин 1» осуществляется переход на российский стандарт ведения бухгалтерского учета, в результате чего данные инвестиционных вложениях формируются в целом по компании по месту регистрации в г. Южно-Сахалинск без разделения по обособленным подразделениям по территориальному принципу как было ранее.</t>
  </si>
  <si>
    <t>Увеличение количества приборов, у которых вышел срок поверки</t>
  </si>
  <si>
    <t>Показатель введен в 2023 году. Окончательние работ по объекту планируется в 2024 году. Показатель за 2023 год не откорректирован.</t>
  </si>
  <si>
    <t>В 2023 году проведена инвентаризация автомобильных дорог. В результате проведенной инвентаризации были выявлены автомобильные дороги с грунтовым покрытием, которые не были включены в  реестр автомобильных дорог, что повлекло за собой снижение доли автомобильных дорог с усовершенствованным покрытием. По итогам инвентаризации был утвержден актуализироанный реестр автомобильных дорог.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</si>
</sst>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0.0"/>
    <numFmt numFmtId="166" formatCode="#,##0.000"/>
    <numFmt numFmtId="167" formatCode="0.000"/>
    <numFmt numFmtId="168" formatCode="_-* #,##0.0\ _₽_-;\-* #,##0.0\ _₽_-;_-* &quot;-&quot;??\ _₽_-;_-@_-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rgb="FF21212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0" fontId="12" fillId="0" borderId="0"/>
    <xf numFmtId="43" fontId="13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22" fillId="0" borderId="15">
      <alignment wrapText="1"/>
    </xf>
  </cellStyleXfs>
  <cellXfs count="51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1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right"/>
    </xf>
    <xf numFmtId="0" fontId="9" fillId="0" borderId="1" xfId="0" applyFont="1" applyFill="1" applyBorder="1" applyAlignment="1">
      <alignment vertical="center" wrapText="1"/>
    </xf>
    <xf numFmtId="14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wrapText="1"/>
    </xf>
    <xf numFmtId="0" fontId="1" fillId="0" borderId="0" xfId="0" applyFont="1" applyFill="1"/>
    <xf numFmtId="0" fontId="1" fillId="2" borderId="0" xfId="0" applyFont="1" applyFill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1" fillId="0" borderId="0" xfId="0" applyFont="1" applyFill="1"/>
    <xf numFmtId="0" fontId="1" fillId="0" borderId="0" xfId="0" applyFont="1" applyFill="1" applyBorder="1"/>
    <xf numFmtId="2" fontId="1" fillId="0" borderId="3" xfId="0" applyNumberFormat="1" applyFont="1" applyBorder="1" applyAlignment="1">
      <alignment horizontal="center" vertical="center"/>
    </xf>
    <xf numFmtId="0" fontId="3" fillId="2" borderId="0" xfId="0" applyFont="1" applyFill="1"/>
    <xf numFmtId="0" fontId="11" fillId="0" borderId="0" xfId="0" applyFont="1"/>
    <xf numFmtId="2" fontId="1" fillId="0" borderId="8" xfId="0" applyNumberFormat="1" applyFont="1" applyBorder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9" fillId="0" borderId="1" xfId="0" applyFont="1" applyBorder="1" applyAlignment="1">
      <alignment horizontal="center" vertical="center"/>
    </xf>
    <xf numFmtId="0" fontId="0" fillId="0" borderId="0" xfId="0" applyFont="1" applyAlignment="1"/>
    <xf numFmtId="0" fontId="0" fillId="0" borderId="0" xfId="0" applyAlignment="1"/>
    <xf numFmtId="0" fontId="20" fillId="0" borderId="0" xfId="0" applyFont="1" applyAlignment="1">
      <alignment wrapText="1"/>
    </xf>
    <xf numFmtId="0" fontId="0" fillId="0" borderId="0" xfId="0" applyFont="1" applyAlignment="1"/>
    <xf numFmtId="0" fontId="0" fillId="0" borderId="0" xfId="0" applyAlignment="1"/>
    <xf numFmtId="0" fontId="0" fillId="0" borderId="0" xfId="0" applyAlignment="1">
      <alignment wrapText="1"/>
    </xf>
    <xf numFmtId="0" fontId="0" fillId="2" borderId="0" xfId="0" applyFill="1" applyAlignment="1"/>
    <xf numFmtId="0" fontId="19" fillId="0" borderId="1" xfId="0" applyFont="1" applyFill="1" applyBorder="1"/>
    <xf numFmtId="0" fontId="19" fillId="0" borderId="1" xfId="0" applyFont="1" applyBorder="1"/>
    <xf numFmtId="164" fontId="19" fillId="0" borderId="1" xfId="0" applyNumberFormat="1" applyFont="1" applyBorder="1"/>
    <xf numFmtId="0" fontId="19" fillId="0" borderId="1" xfId="0" applyFont="1" applyFill="1" applyBorder="1" applyAlignment="1">
      <alignment wrapText="1"/>
    </xf>
    <xf numFmtId="0" fontId="19" fillId="2" borderId="1" xfId="0" applyFont="1" applyFill="1" applyBorder="1"/>
    <xf numFmtId="0" fontId="19" fillId="2" borderId="1" xfId="0" applyFont="1" applyFill="1" applyBorder="1" applyAlignment="1">
      <alignment wrapText="1"/>
    </xf>
    <xf numFmtId="0" fontId="14" fillId="0" borderId="1" xfId="0" applyFont="1" applyBorder="1"/>
    <xf numFmtId="0" fontId="19" fillId="0" borderId="0" xfId="0" applyFont="1" applyAlignment="1"/>
    <xf numFmtId="0" fontId="19" fillId="0" borderId="0" xfId="0" applyFont="1" applyAlignment="1">
      <alignment horizontal="right"/>
    </xf>
    <xf numFmtId="0" fontId="19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9" fillId="4" borderId="1" xfId="0" applyFont="1" applyFill="1" applyBorder="1"/>
    <xf numFmtId="0" fontId="19" fillId="4" borderId="1" xfId="0" applyFont="1" applyFill="1" applyBorder="1" applyAlignment="1">
      <alignment horizontal="center" vertical="center"/>
    </xf>
    <xf numFmtId="0" fontId="14" fillId="4" borderId="1" xfId="0" applyFont="1" applyFill="1" applyBorder="1"/>
    <xf numFmtId="0" fontId="21" fillId="0" borderId="0" xfId="0" applyFont="1"/>
    <xf numFmtId="0" fontId="14" fillId="4" borderId="1" xfId="0" applyFont="1" applyFill="1" applyBorder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165" fontId="19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" fontId="1" fillId="0" borderId="1" xfId="0" applyNumberFormat="1" applyFont="1" applyFill="1" applyBorder="1" applyAlignment="1">
      <alignment horizontal="center" vertical="center"/>
    </xf>
    <xf numFmtId="0" fontId="11" fillId="2" borderId="0" xfId="0" applyFont="1" applyFill="1"/>
    <xf numFmtId="2" fontId="1" fillId="0" borderId="1" xfId="0" applyNumberFormat="1" applyFont="1" applyBorder="1" applyAlignment="1">
      <alignment horizontal="center" vertical="center"/>
    </xf>
    <xf numFmtId="1" fontId="11" fillId="0" borderId="1" xfId="0" applyNumberFormat="1" applyFont="1" applyBorder="1" applyAlignment="1">
      <alignment horizontal="center" vertical="center"/>
    </xf>
    <xf numFmtId="0" fontId="18" fillId="4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vertical="top"/>
    </xf>
    <xf numFmtId="0" fontId="11" fillId="0" borderId="3" xfId="0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wrapText="1"/>
    </xf>
    <xf numFmtId="165" fontId="19" fillId="0" borderId="1" xfId="0" applyNumberFormat="1" applyFont="1" applyBorder="1" applyAlignment="1">
      <alignment horizontal="center" vertical="center" wrapText="1"/>
    </xf>
    <xf numFmtId="165" fontId="19" fillId="0" borderId="1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top" wrapText="1"/>
    </xf>
    <xf numFmtId="0" fontId="16" fillId="4" borderId="6" xfId="0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horizontal="left" vertical="center"/>
    </xf>
    <xf numFmtId="0" fontId="16" fillId="4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49" fontId="19" fillId="2" borderId="8" xfId="0" applyNumberFormat="1" applyFont="1" applyFill="1" applyBorder="1" applyAlignment="1">
      <alignment horizontal="center" vertical="center"/>
    </xf>
    <xf numFmtId="0" fontId="19" fillId="2" borderId="8" xfId="0" applyFont="1" applyFill="1" applyBorder="1" applyAlignment="1">
      <alignment wrapText="1"/>
    </xf>
    <xf numFmtId="164" fontId="19" fillId="2" borderId="8" xfId="0" applyNumberFormat="1" applyFont="1" applyFill="1" applyBorder="1" applyAlignment="1">
      <alignment horizontal="right" wrapText="1"/>
    </xf>
    <xf numFmtId="164" fontId="19" fillId="2" borderId="8" xfId="0" applyNumberFormat="1" applyFont="1" applyFill="1" applyBorder="1" applyAlignment="1">
      <alignment horizontal="right"/>
    </xf>
    <xf numFmtId="2" fontId="18" fillId="0" borderId="1" xfId="0" applyNumberFormat="1" applyFont="1" applyFill="1" applyBorder="1" applyAlignment="1">
      <alignment horizontal="center" vertical="center"/>
    </xf>
    <xf numFmtId="164" fontId="14" fillId="2" borderId="8" xfId="0" applyNumberFormat="1" applyFont="1" applyFill="1" applyBorder="1" applyAlignment="1">
      <alignment horizontal="right"/>
    </xf>
    <xf numFmtId="49" fontId="19" fillId="2" borderId="1" xfId="0" applyNumberFormat="1" applyFont="1" applyFill="1" applyBorder="1" applyAlignment="1">
      <alignment horizontal="center" vertical="center"/>
    </xf>
    <xf numFmtId="164" fontId="19" fillId="2" borderId="1" xfId="0" applyNumberFormat="1" applyFont="1" applyFill="1" applyBorder="1" applyAlignment="1">
      <alignment horizontal="right" wrapText="1"/>
    </xf>
    <xf numFmtId="164" fontId="19" fillId="2" borderId="1" xfId="0" applyNumberFormat="1" applyFont="1" applyFill="1" applyBorder="1" applyAlignment="1">
      <alignment horizontal="right"/>
    </xf>
    <xf numFmtId="164" fontId="14" fillId="2" borderId="1" xfId="0" applyNumberFormat="1" applyFont="1" applyFill="1" applyBorder="1" applyAlignment="1">
      <alignment horizontal="right"/>
    </xf>
    <xf numFmtId="0" fontId="11" fillId="0" borderId="1" xfId="0" applyNumberFormat="1" applyFont="1" applyFill="1" applyBorder="1" applyAlignment="1">
      <alignment horizontal="center" vertical="center"/>
    </xf>
    <xf numFmtId="16" fontId="11" fillId="0" borderId="1" xfId="0" applyNumberFormat="1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164" fontId="19" fillId="0" borderId="1" xfId="0" applyNumberFormat="1" applyFont="1" applyFill="1" applyBorder="1" applyAlignment="1">
      <alignment horizontal="right" wrapText="1"/>
    </xf>
    <xf numFmtId="164" fontId="19" fillId="0" borderId="1" xfId="0" applyNumberFormat="1" applyFont="1" applyFill="1" applyBorder="1" applyAlignment="1">
      <alignment horizontal="right"/>
    </xf>
    <xf numFmtId="164" fontId="14" fillId="0" borderId="1" xfId="0" applyNumberFormat="1" applyFont="1" applyFill="1" applyBorder="1" applyAlignment="1">
      <alignment horizontal="right"/>
    </xf>
    <xf numFmtId="0" fontId="23" fillId="4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1" fillId="0" borderId="8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0" fontId="11" fillId="0" borderId="5" xfId="0" applyFont="1" applyFill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9" fillId="0" borderId="8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18" fillId="4" borderId="1" xfId="0" applyFont="1" applyFill="1" applyBorder="1" applyAlignment="1"/>
    <xf numFmtId="0" fontId="14" fillId="4" borderId="1" xfId="0" applyFont="1" applyFill="1" applyBorder="1" applyAlignment="1">
      <alignment horizontal="left"/>
    </xf>
    <xf numFmtId="0" fontId="19" fillId="0" borderId="1" xfId="0" applyFont="1" applyFill="1" applyBorder="1" applyAlignment="1">
      <alignment horizontal="left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/>
    </xf>
    <xf numFmtId="0" fontId="16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wrapText="1"/>
    </xf>
    <xf numFmtId="164" fontId="24" fillId="0" borderId="1" xfId="0" applyNumberFormat="1" applyFont="1" applyBorder="1" applyAlignment="1">
      <alignment horizontal="right"/>
    </xf>
    <xf numFmtId="164" fontId="25" fillId="0" borderId="1" xfId="0" applyNumberFormat="1" applyFont="1" applyBorder="1" applyAlignment="1">
      <alignment horizontal="right"/>
    </xf>
    <xf numFmtId="164" fontId="14" fillId="0" borderId="1" xfId="0" applyNumberFormat="1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left" wrapText="1"/>
    </xf>
    <xf numFmtId="164" fontId="19" fillId="2" borderId="1" xfId="0" applyNumberFormat="1" applyFont="1" applyFill="1" applyBorder="1" applyAlignment="1">
      <alignment horizontal="center" wrapText="1"/>
    </xf>
    <xf numFmtId="164" fontId="19" fillId="0" borderId="1" xfId="0" applyNumberFormat="1" applyFont="1" applyBorder="1" applyAlignment="1">
      <alignment horizontal="center"/>
    </xf>
    <xf numFmtId="164" fontId="19" fillId="0" borderId="1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0" fontId="16" fillId="0" borderId="7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vertical="center" wrapText="1"/>
    </xf>
    <xf numFmtId="0" fontId="11" fillId="0" borderId="7" xfId="0" applyNumberFormat="1" applyFont="1" applyFill="1" applyBorder="1" applyAlignment="1">
      <alignment horizontal="center" vertical="center"/>
    </xf>
    <xf numFmtId="0" fontId="16" fillId="0" borderId="7" xfId="0" applyNumberFormat="1" applyFont="1" applyFill="1" applyBorder="1" applyAlignment="1">
      <alignment horizontal="center" vertical="center"/>
    </xf>
    <xf numFmtId="0" fontId="19" fillId="5" borderId="5" xfId="0" applyFont="1" applyFill="1" applyBorder="1" applyAlignment="1">
      <alignment vertical="center" wrapText="1"/>
    </xf>
    <xf numFmtId="0" fontId="16" fillId="4" borderId="7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19" fillId="0" borderId="8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4" fontId="11" fillId="0" borderId="3" xfId="0" applyNumberFormat="1" applyFont="1" applyFill="1" applyBorder="1" applyAlignment="1">
      <alignment horizontal="center" vertical="center"/>
    </xf>
    <xf numFmtId="0" fontId="23" fillId="4" borderId="1" xfId="0" applyFont="1" applyFill="1" applyBorder="1" applyAlignment="1"/>
    <xf numFmtId="1" fontId="11" fillId="0" borderId="3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wrapText="1"/>
    </xf>
    <xf numFmtId="165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wrapText="1"/>
    </xf>
    <xf numFmtId="164" fontId="19" fillId="2" borderId="1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166" fontId="14" fillId="2" borderId="1" xfId="0" applyNumberFormat="1" applyFont="1" applyFill="1" applyBorder="1" applyAlignment="1">
      <alignment horizontal="center" vertical="center"/>
    </xf>
    <xf numFmtId="4" fontId="19" fillId="0" borderId="8" xfId="0" applyNumberFormat="1" applyFont="1" applyBorder="1" applyAlignment="1">
      <alignment horizontal="center" vertical="center" wrapText="1"/>
    </xf>
    <xf numFmtId="166" fontId="19" fillId="0" borderId="8" xfId="0" applyNumberFormat="1" applyFont="1" applyFill="1" applyBorder="1" applyAlignment="1">
      <alignment horizontal="center" vertical="center" wrapText="1"/>
    </xf>
    <xf numFmtId="166" fontId="14" fillId="0" borderId="1" xfId="0" applyNumberFormat="1" applyFont="1" applyFill="1" applyBorder="1" applyAlignment="1">
      <alignment horizontal="center" vertical="center" wrapText="1"/>
    </xf>
    <xf numFmtId="166" fontId="19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6" fontId="14" fillId="2" borderId="1" xfId="0" applyNumberFormat="1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left" vertical="center" wrapText="1"/>
    </xf>
    <xf numFmtId="167" fontId="19" fillId="0" borderId="1" xfId="0" applyNumberFormat="1" applyFont="1" applyBorder="1" applyAlignment="1">
      <alignment horizontal="center" vertical="center"/>
    </xf>
    <xf numFmtId="166" fontId="19" fillId="0" borderId="7" xfId="0" applyNumberFormat="1" applyFont="1" applyFill="1" applyBorder="1" applyAlignment="1">
      <alignment horizontal="center" vertical="center"/>
    </xf>
    <xf numFmtId="0" fontId="19" fillId="0" borderId="3" xfId="0" applyFont="1" applyBorder="1" applyAlignment="1">
      <alignment horizontal="left" vertical="center" wrapText="1"/>
    </xf>
    <xf numFmtId="166" fontId="19" fillId="0" borderId="1" xfId="0" applyNumberFormat="1" applyFont="1" applyBorder="1" applyAlignment="1">
      <alignment horizontal="center" vertical="center"/>
    </xf>
    <xf numFmtId="0" fontId="19" fillId="0" borderId="8" xfId="0" applyFont="1" applyBorder="1" applyAlignment="1">
      <alignment vertical="top" wrapText="1"/>
    </xf>
    <xf numFmtId="0" fontId="19" fillId="0" borderId="8" xfId="0" applyFont="1" applyBorder="1" applyAlignment="1">
      <alignment wrapText="1"/>
    </xf>
    <xf numFmtId="164" fontId="19" fillId="2" borderId="8" xfId="0" applyNumberFormat="1" applyFont="1" applyFill="1" applyBorder="1" applyAlignment="1">
      <alignment horizontal="center" vertical="center" wrapText="1"/>
    </xf>
    <xf numFmtId="3" fontId="19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vertical="top" wrapText="1"/>
    </xf>
    <xf numFmtId="3" fontId="19" fillId="0" borderId="1" xfId="0" applyNumberFormat="1" applyFont="1" applyBorder="1" applyAlignment="1">
      <alignment horizontal="center" vertical="center"/>
    </xf>
    <xf numFmtId="3" fontId="19" fillId="2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166" fontId="19" fillId="2" borderId="1" xfId="0" applyNumberFormat="1" applyFont="1" applyFill="1" applyBorder="1" applyAlignment="1">
      <alignment horizontal="center" vertical="center" wrapText="1"/>
    </xf>
    <xf numFmtId="4" fontId="19" fillId="2" borderId="1" xfId="0" applyNumberFormat="1" applyFont="1" applyFill="1" applyBorder="1" applyAlignment="1">
      <alignment horizontal="center" vertical="center" wrapText="1"/>
    </xf>
    <xf numFmtId="3" fontId="19" fillId="2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right"/>
    </xf>
    <xf numFmtId="0" fontId="23" fillId="4" borderId="1" xfId="0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/>
    <xf numFmtId="0" fontId="14" fillId="0" borderId="1" xfId="0" applyFont="1" applyBorder="1" applyAlignment="1">
      <alignment horizontal="center"/>
    </xf>
    <xf numFmtId="0" fontId="19" fillId="0" borderId="1" xfId="0" applyFont="1" applyBorder="1" applyAlignment="1">
      <alignment horizontal="justify" vertical="center" wrapText="1"/>
    </xf>
    <xf numFmtId="1" fontId="19" fillId="0" borderId="1" xfId="0" applyNumberFormat="1" applyFont="1" applyFill="1" applyBorder="1" applyAlignment="1">
      <alignment horizontal="center"/>
    </xf>
    <xf numFmtId="3" fontId="19" fillId="0" borderId="7" xfId="0" applyNumberFormat="1" applyFont="1" applyFill="1" applyBorder="1" applyAlignment="1">
      <alignment horizontal="center" vertical="center"/>
    </xf>
    <xf numFmtId="1" fontId="23" fillId="4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 applyAlignment="1">
      <alignment vertical="center" wrapText="1"/>
    </xf>
    <xf numFmtId="0" fontId="23" fillId="4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vertical="center"/>
    </xf>
    <xf numFmtId="0" fontId="14" fillId="2" borderId="1" xfId="0" applyFont="1" applyFill="1" applyBorder="1"/>
    <xf numFmtId="0" fontId="23" fillId="4" borderId="1" xfId="0" applyFont="1" applyFill="1" applyBorder="1" applyAlignment="1">
      <alignment vertical="center"/>
    </xf>
    <xf numFmtId="0" fontId="19" fillId="0" borderId="0" xfId="0" applyFont="1" applyAlignment="1">
      <alignment horizontal="justify" vertical="top"/>
    </xf>
    <xf numFmtId="0" fontId="18" fillId="0" borderId="8" xfId="0" applyFont="1" applyBorder="1" applyAlignment="1">
      <alignment horizontal="center" vertical="center"/>
    </xf>
    <xf numFmtId="165" fontId="14" fillId="0" borderId="8" xfId="0" applyNumberFormat="1" applyFont="1" applyFill="1" applyBorder="1" applyAlignment="1">
      <alignment horizontal="center" vertical="center"/>
    </xf>
    <xf numFmtId="165" fontId="14" fillId="0" borderId="1" xfId="0" applyNumberFormat="1" applyFont="1" applyFill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0" fontId="19" fillId="8" borderId="8" xfId="0" applyFont="1" applyFill="1" applyBorder="1" applyAlignment="1">
      <alignment horizontal="right"/>
    </xf>
    <xf numFmtId="0" fontId="19" fillId="8" borderId="1" xfId="0" applyFont="1" applyFill="1" applyBorder="1" applyAlignment="1">
      <alignment horizontal="right"/>
    </xf>
    <xf numFmtId="0" fontId="16" fillId="4" borderId="1" xfId="0" applyFont="1" applyFill="1" applyBorder="1" applyAlignment="1">
      <alignment horizontal="left" vertical="center" wrapText="1"/>
    </xf>
    <xf numFmtId="0" fontId="16" fillId="4" borderId="14" xfId="0" applyFont="1" applyFill="1" applyBorder="1" applyAlignment="1">
      <alignment horizontal="left" vertical="center" wrapText="1"/>
    </xf>
    <xf numFmtId="0" fontId="16" fillId="4" borderId="1" xfId="0" applyFont="1" applyFill="1" applyBorder="1" applyAlignment="1">
      <alignment horizontal="left" vertical="top" wrapText="1"/>
    </xf>
    <xf numFmtId="0" fontId="16" fillId="4" borderId="3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wrapText="1"/>
    </xf>
    <xf numFmtId="0" fontId="16" fillId="4" borderId="1" xfId="0" applyFont="1" applyFill="1" applyBorder="1" applyAlignment="1">
      <alignment vertical="top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top" wrapText="1"/>
    </xf>
    <xf numFmtId="165" fontId="17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center" wrapText="1"/>
    </xf>
    <xf numFmtId="168" fontId="11" fillId="0" borderId="1" xfId="2" applyNumberFormat="1" applyFont="1" applyBorder="1" applyAlignment="1">
      <alignment horizontal="center" vertical="center" wrapText="1"/>
    </xf>
    <xf numFmtId="166" fontId="11" fillId="0" borderId="1" xfId="0" applyNumberFormat="1" applyFont="1" applyFill="1" applyBorder="1" applyAlignment="1">
      <alignment horizontal="center" vertical="center"/>
    </xf>
    <xf numFmtId="3" fontId="16" fillId="2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center" wrapText="1"/>
    </xf>
    <xf numFmtId="0" fontId="16" fillId="4" borderId="5" xfId="0" applyFont="1" applyFill="1" applyBorder="1" applyAlignment="1">
      <alignment horizontal="left" vertical="center" wrapText="1"/>
    </xf>
    <xf numFmtId="0" fontId="16" fillId="4" borderId="3" xfId="0" applyFont="1" applyFill="1" applyBorder="1" applyAlignment="1">
      <alignment vertical="top" wrapText="1"/>
    </xf>
    <xf numFmtId="0" fontId="16" fillId="4" borderId="0" xfId="0" applyFont="1" applyFill="1" applyAlignment="1">
      <alignment horizontal="center" vertical="center"/>
    </xf>
    <xf numFmtId="0" fontId="30" fillId="4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wrapText="1"/>
    </xf>
    <xf numFmtId="165" fontId="11" fillId="0" borderId="1" xfId="0" applyNumberFormat="1" applyFont="1" applyFill="1" applyBorder="1"/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0" fontId="30" fillId="4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1" fontId="16" fillId="0" borderId="1" xfId="0" applyNumberFormat="1" applyFont="1" applyFill="1" applyBorder="1" applyAlignment="1">
      <alignment horizontal="right"/>
    </xf>
    <xf numFmtId="0" fontId="19" fillId="2" borderId="1" xfId="0" applyFont="1" applyFill="1" applyBorder="1" applyAlignment="1">
      <alignment vertical="top" wrapText="1"/>
    </xf>
    <xf numFmtId="0" fontId="17" fillId="0" borderId="1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3" fontId="11" fillId="0" borderId="8" xfId="0" applyNumberFormat="1" applyFont="1" applyFill="1" applyBorder="1" applyAlignment="1">
      <alignment horizontal="center" vertical="center"/>
    </xf>
    <xf numFmtId="3" fontId="11" fillId="0" borderId="8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3" fontId="16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wrapText="1"/>
    </xf>
    <xf numFmtId="16" fontId="11" fillId="0" borderId="1" xfId="0" applyNumberFormat="1" applyFont="1" applyBorder="1" applyAlignment="1">
      <alignment horizontal="center" vertical="center"/>
    </xf>
    <xf numFmtId="166" fontId="16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166" fontId="16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center"/>
    </xf>
    <xf numFmtId="166" fontId="16" fillId="4" borderId="1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justify" vertical="center" wrapText="1"/>
    </xf>
    <xf numFmtId="0" fontId="11" fillId="0" borderId="13" xfId="0" applyFont="1" applyBorder="1" applyAlignment="1">
      <alignment horizontal="justify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31" fillId="0" borderId="1" xfId="0" applyNumberFormat="1" applyFont="1" applyBorder="1" applyAlignment="1">
      <alignment horizontal="center" vertical="center" wrapText="1"/>
    </xf>
    <xf numFmtId="12" fontId="11" fillId="2" borderId="1" xfId="0" applyNumberFormat="1" applyFont="1" applyFill="1" applyBorder="1" applyAlignment="1">
      <alignment horizontal="center" vertical="center"/>
    </xf>
    <xf numFmtId="165" fontId="32" fillId="2" borderId="1" xfId="0" applyNumberFormat="1" applyFont="1" applyFill="1" applyBorder="1" applyAlignment="1">
      <alignment horizontal="center" vertical="center" wrapText="1"/>
    </xf>
    <xf numFmtId="166" fontId="11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1" fillId="6" borderId="1" xfId="0" applyFont="1" applyFill="1" applyBorder="1" applyAlignment="1">
      <alignment vertical="top" wrapText="1"/>
    </xf>
    <xf numFmtId="3" fontId="11" fillId="0" borderId="3" xfId="0" applyNumberFormat="1" applyFont="1" applyFill="1" applyBorder="1" applyAlignment="1">
      <alignment horizontal="center" vertical="center"/>
    </xf>
    <xf numFmtId="166" fontId="11" fillId="0" borderId="3" xfId="0" applyNumberFormat="1" applyFont="1" applyFill="1" applyBorder="1" applyAlignment="1">
      <alignment horizontal="center" vertical="center"/>
    </xf>
    <xf numFmtId="166" fontId="11" fillId="0" borderId="8" xfId="0" applyNumberFormat="1" applyFont="1" applyFill="1" applyBorder="1" applyAlignment="1">
      <alignment horizontal="center" vertical="center"/>
    </xf>
    <xf numFmtId="166" fontId="16" fillId="4" borderId="8" xfId="0" applyNumberFormat="1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wrapText="1"/>
    </xf>
    <xf numFmtId="0" fontId="11" fillId="0" borderId="8" xfId="0" applyFont="1" applyBorder="1" applyAlignment="1">
      <alignment wrapText="1"/>
    </xf>
    <xf numFmtId="164" fontId="11" fillId="2" borderId="8" xfId="0" applyNumberFormat="1" applyFont="1" applyFill="1" applyBorder="1" applyAlignment="1">
      <alignment horizontal="right" wrapText="1"/>
    </xf>
    <xf numFmtId="164" fontId="11" fillId="0" borderId="8" xfId="0" applyNumberFormat="1" applyFont="1" applyBorder="1" applyAlignment="1">
      <alignment horizontal="right"/>
    </xf>
    <xf numFmtId="164" fontId="16" fillId="0" borderId="1" xfId="0" applyNumberFormat="1" applyFont="1" applyBorder="1" applyAlignment="1">
      <alignment horizontal="right"/>
    </xf>
    <xf numFmtId="0" fontId="11" fillId="0" borderId="8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center" vertical="center" wrapText="1"/>
    </xf>
    <xf numFmtId="3" fontId="11" fillId="2" borderId="6" xfId="0" applyNumberFormat="1" applyFont="1" applyFill="1" applyBorder="1" applyAlignment="1">
      <alignment horizontal="center" vertical="center" wrapText="1"/>
    </xf>
    <xf numFmtId="3" fontId="11" fillId="0" borderId="6" xfId="0" applyNumberFormat="1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1" fontId="11" fillId="0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vertical="center"/>
    </xf>
    <xf numFmtId="0" fontId="11" fillId="6" borderId="1" xfId="0" applyFont="1" applyFill="1" applyBorder="1" applyAlignment="1">
      <alignment wrapText="1"/>
    </xf>
    <xf numFmtId="167" fontId="16" fillId="7" borderId="6" xfId="0" applyNumberFormat="1" applyFont="1" applyFill="1" applyBorder="1" applyAlignment="1">
      <alignment horizontal="center" vertical="center"/>
    </xf>
    <xf numFmtId="1" fontId="16" fillId="2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vertical="top" wrapText="1"/>
    </xf>
    <xf numFmtId="167" fontId="11" fillId="2" borderId="1" xfId="0" applyNumberFormat="1" applyFont="1" applyFill="1" applyBorder="1" applyAlignment="1">
      <alignment horizontal="center" vertical="center"/>
    </xf>
    <xf numFmtId="1" fontId="11" fillId="2" borderId="1" xfId="0" applyNumberFormat="1" applyFont="1" applyFill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167" fontId="11" fillId="0" borderId="1" xfId="0" applyNumberFormat="1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 wrapText="1"/>
    </xf>
    <xf numFmtId="167" fontId="11" fillId="2" borderId="1" xfId="0" applyNumberFormat="1" applyFont="1" applyFill="1" applyBorder="1" applyAlignment="1">
      <alignment horizontal="center" vertical="center" wrapText="1"/>
    </xf>
    <xf numFmtId="2" fontId="11" fillId="2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left" vertical="top" wrapText="1"/>
    </xf>
    <xf numFmtId="167" fontId="16" fillId="5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/>
    <xf numFmtId="0" fontId="11" fillId="0" borderId="1" xfId="0" applyFont="1" applyFill="1" applyBorder="1" applyAlignment="1"/>
    <xf numFmtId="0" fontId="16" fillId="0" borderId="1" xfId="0" applyFont="1" applyBorder="1" applyAlignment="1">
      <alignment vertical="center"/>
    </xf>
    <xf numFmtId="0" fontId="17" fillId="0" borderId="3" xfId="0" applyFont="1" applyFill="1" applyBorder="1" applyAlignment="1"/>
    <xf numFmtId="0" fontId="11" fillId="0" borderId="7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166" fontId="16" fillId="7" borderId="6" xfId="0" applyNumberFormat="1" applyFont="1" applyFill="1" applyBorder="1" applyAlignment="1">
      <alignment horizontal="center" vertical="center"/>
    </xf>
    <xf numFmtId="164" fontId="16" fillId="0" borderId="7" xfId="0" applyNumberFormat="1" applyFont="1" applyFill="1" applyBorder="1" applyAlignment="1">
      <alignment horizontal="center" vertical="center"/>
    </xf>
    <xf numFmtId="0" fontId="17" fillId="0" borderId="7" xfId="0" applyFont="1" applyFill="1" applyBorder="1" applyAlignment="1"/>
    <xf numFmtId="3" fontId="16" fillId="0" borderId="7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0" fontId="17" fillId="0" borderId="1" xfId="0" applyFont="1" applyFill="1" applyBorder="1" applyAlignment="1">
      <alignment horizontal="center" vertical="center"/>
    </xf>
    <xf numFmtId="2" fontId="17" fillId="0" borderId="1" xfId="0" applyNumberFormat="1" applyFont="1" applyFill="1" applyBorder="1" applyAlignment="1">
      <alignment horizontal="center" vertical="center"/>
    </xf>
    <xf numFmtId="3" fontId="16" fillId="0" borderId="6" xfId="0" applyNumberFormat="1" applyFont="1" applyFill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 wrapText="1"/>
    </xf>
    <xf numFmtId="1" fontId="11" fillId="0" borderId="3" xfId="0" applyNumberFormat="1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31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16" fillId="0" borderId="3" xfId="0" applyFont="1" applyFill="1" applyBorder="1" applyAlignment="1">
      <alignment vertical="top" wrapText="1"/>
    </xf>
    <xf numFmtId="0" fontId="30" fillId="0" borderId="1" xfId="0" applyFont="1" applyBorder="1" applyAlignment="1">
      <alignment horizontal="center" vertical="center"/>
    </xf>
    <xf numFmtId="0" fontId="11" fillId="6" borderId="1" xfId="0" applyFont="1" applyFill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6" fillId="0" borderId="1" xfId="0" applyFont="1" applyFill="1" applyBorder="1" applyAlignment="1">
      <alignment horizontal="left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166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/>
    <xf numFmtId="0" fontId="30" fillId="4" borderId="1" xfId="0" applyFont="1" applyFill="1" applyBorder="1" applyAlignment="1">
      <alignment vertical="center"/>
    </xf>
    <xf numFmtId="0" fontId="11" fillId="0" borderId="7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7" fillId="0" borderId="1" xfId="0" applyFont="1" applyBorder="1" applyAlignment="1">
      <alignment horizontal="left" vertical="center"/>
    </xf>
    <xf numFmtId="166" fontId="11" fillId="0" borderId="1" xfId="0" applyNumberFormat="1" applyFont="1" applyFill="1" applyBorder="1" applyAlignment="1">
      <alignment horizontal="center" vertical="center" wrapText="1"/>
    </xf>
    <xf numFmtId="165" fontId="19" fillId="2" borderId="10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166" fontId="11" fillId="2" borderId="8" xfId="0" applyNumberFormat="1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wrapText="1"/>
    </xf>
    <xf numFmtId="3" fontId="11" fillId="2" borderId="8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left" vertical="center" wrapText="1"/>
    </xf>
    <xf numFmtId="1" fontId="30" fillId="4" borderId="1" xfId="0" applyNumberFormat="1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/>
    </xf>
    <xf numFmtId="166" fontId="16" fillId="4" borderId="7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30" fillId="0" borderId="1" xfId="0" applyFont="1" applyBorder="1" applyAlignment="1"/>
    <xf numFmtId="1" fontId="16" fillId="2" borderId="1" xfId="0" applyNumberFormat="1" applyFont="1" applyFill="1" applyBorder="1" applyAlignment="1">
      <alignment horizontal="center"/>
    </xf>
    <xf numFmtId="0" fontId="11" fillId="0" borderId="7" xfId="0" applyFont="1" applyBorder="1" applyAlignment="1">
      <alignment horizontal="center" vertical="center" wrapText="1"/>
    </xf>
    <xf numFmtId="165" fontId="11" fillId="6" borderId="2" xfId="0" applyNumberFormat="1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left" vertical="center" wrapText="1"/>
    </xf>
    <xf numFmtId="167" fontId="16" fillId="2" borderId="1" xfId="0" applyNumberFormat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16" fillId="0" borderId="1" xfId="0" applyFont="1" applyFill="1" applyBorder="1" applyAlignment="1">
      <alignment horizontal="center"/>
    </xf>
    <xf numFmtId="166" fontId="11" fillId="0" borderId="1" xfId="0" applyNumberFormat="1" applyFont="1" applyFill="1" applyBorder="1" applyAlignment="1">
      <alignment horizontal="center"/>
    </xf>
    <xf numFmtId="0" fontId="11" fillId="0" borderId="1" xfId="0" applyFont="1" applyFill="1" applyBorder="1"/>
    <xf numFmtId="166" fontId="16" fillId="2" borderId="7" xfId="0" applyNumberFormat="1" applyFont="1" applyFill="1" applyBorder="1" applyAlignment="1">
      <alignment horizontal="center"/>
    </xf>
    <xf numFmtId="0" fontId="11" fillId="0" borderId="5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16" fillId="0" borderId="0" xfId="0" applyFont="1" applyFill="1" applyAlignment="1">
      <alignment wrapText="1"/>
    </xf>
    <xf numFmtId="166" fontId="11" fillId="0" borderId="7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19" fillId="0" borderId="7" xfId="0" applyFont="1" applyBorder="1" applyAlignment="1">
      <alignment horizontal="justify" vertical="top" wrapText="1"/>
    </xf>
    <xf numFmtId="0" fontId="19" fillId="0" borderId="2" xfId="0" applyFont="1" applyBorder="1" applyAlignment="1">
      <alignment horizontal="center" vertical="center"/>
    </xf>
    <xf numFmtId="0" fontId="3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9" fillId="8" borderId="8" xfId="0" applyFont="1" applyFill="1" applyBorder="1" applyAlignment="1">
      <alignment horizontal="right" vertical="center"/>
    </xf>
    <xf numFmtId="0" fontId="16" fillId="4" borderId="1" xfId="0" applyFont="1" applyFill="1" applyBorder="1" applyAlignment="1">
      <alignment horizontal="center" vertical="center" wrapText="1"/>
    </xf>
    <xf numFmtId="167" fontId="16" fillId="4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wrapText="1"/>
    </xf>
    <xf numFmtId="165" fontId="14" fillId="8" borderId="1" xfId="0" applyNumberFormat="1" applyFont="1" applyFill="1" applyBorder="1" applyAlignment="1">
      <alignment horizontal="right" vertical="center"/>
    </xf>
    <xf numFmtId="0" fontId="11" fillId="6" borderId="7" xfId="0" applyFont="1" applyFill="1" applyBorder="1" applyAlignment="1">
      <alignment horizontal="left" vertical="top" wrapText="1"/>
    </xf>
    <xf numFmtId="167" fontId="17" fillId="0" borderId="1" xfId="0" applyNumberFormat="1" applyFont="1" applyBorder="1" applyAlignment="1">
      <alignment horizontal="center" vertical="center"/>
    </xf>
    <xf numFmtId="0" fontId="19" fillId="2" borderId="7" xfId="0" applyFont="1" applyFill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left" vertical="center" wrapText="1"/>
    </xf>
    <xf numFmtId="1" fontId="16" fillId="0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wrapText="1"/>
    </xf>
    <xf numFmtId="0" fontId="11" fillId="0" borderId="3" xfId="0" applyFont="1" applyBorder="1" applyAlignment="1">
      <alignment vertical="center" wrapText="1"/>
    </xf>
    <xf numFmtId="0" fontId="11" fillId="0" borderId="3" xfId="0" applyFont="1" applyBorder="1" applyAlignment="1">
      <alignment horizontal="left" vertical="top" wrapText="1"/>
    </xf>
    <xf numFmtId="165" fontId="11" fillId="0" borderId="7" xfId="0" applyNumberFormat="1" applyFont="1" applyBorder="1" applyAlignment="1">
      <alignment horizontal="center" vertical="center" wrapText="1"/>
    </xf>
    <xf numFmtId="1" fontId="16" fillId="0" borderId="7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horizontal="center" vertical="center" wrapText="1"/>
    </xf>
    <xf numFmtId="165" fontId="11" fillId="0" borderId="8" xfId="0" applyNumberFormat="1" applyFont="1" applyBorder="1" applyAlignment="1">
      <alignment horizontal="center" vertical="center"/>
    </xf>
    <xf numFmtId="1" fontId="11" fillId="0" borderId="8" xfId="0" applyNumberFormat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1" fillId="6" borderId="1" xfId="0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center" vertical="center"/>
    </xf>
    <xf numFmtId="2" fontId="11" fillId="2" borderId="10" xfId="0" applyNumberFormat="1" applyFont="1" applyFill="1" applyBorder="1" applyAlignment="1">
      <alignment horizontal="center" vertical="center"/>
    </xf>
    <xf numFmtId="2" fontId="11" fillId="0" borderId="10" xfId="0" applyNumberFormat="1" applyFont="1" applyFill="1" applyBorder="1" applyAlignment="1">
      <alignment horizontal="center"/>
    </xf>
    <xf numFmtId="2" fontId="11" fillId="0" borderId="7" xfId="0" applyNumberFormat="1" applyFont="1" applyFill="1" applyBorder="1" applyAlignment="1">
      <alignment horizontal="center" vertical="center"/>
    </xf>
    <xf numFmtId="4" fontId="11" fillId="0" borderId="7" xfId="0" applyNumberFormat="1" applyFont="1" applyFill="1" applyBorder="1" applyAlignment="1">
      <alignment horizontal="center" vertical="center"/>
    </xf>
    <xf numFmtId="4" fontId="11" fillId="2" borderId="8" xfId="0" applyNumberFormat="1" applyFont="1" applyFill="1" applyBorder="1" applyAlignment="1">
      <alignment horizontal="center" vertical="center"/>
    </xf>
    <xf numFmtId="2" fontId="11" fillId="0" borderId="10" xfId="0" applyNumberFormat="1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0" fontId="19" fillId="2" borderId="7" xfId="0" applyFont="1" applyFill="1" applyBorder="1" applyAlignment="1">
      <alignment horizontal="left" vertical="center" wrapText="1"/>
    </xf>
    <xf numFmtId="166" fontId="16" fillId="7" borderId="10" xfId="0" applyNumberFormat="1" applyFont="1" applyFill="1" applyBorder="1" applyAlignment="1">
      <alignment horizontal="center" vertical="center"/>
    </xf>
    <xf numFmtId="166" fontId="16" fillId="7" borderId="7" xfId="0" applyNumberFormat="1" applyFont="1" applyFill="1" applyBorder="1" applyAlignment="1">
      <alignment horizontal="center" vertical="center"/>
    </xf>
    <xf numFmtId="167" fontId="16" fillId="7" borderId="1" xfId="0" applyNumberFormat="1" applyFont="1" applyFill="1" applyBorder="1" applyAlignment="1">
      <alignment horizontal="center" vertical="center"/>
    </xf>
    <xf numFmtId="0" fontId="16" fillId="8" borderId="8" xfId="0" applyFont="1" applyFill="1" applyBorder="1" applyAlignment="1">
      <alignment vertical="top" wrapText="1"/>
    </xf>
    <xf numFmtId="0" fontId="16" fillId="8" borderId="8" xfId="0" applyFont="1" applyFill="1" applyBorder="1" applyAlignment="1">
      <alignment horizontal="center" vertical="center"/>
    </xf>
    <xf numFmtId="0" fontId="16" fillId="8" borderId="8" xfId="0" applyFont="1" applyFill="1" applyBorder="1" applyAlignment="1">
      <alignment horizontal="center"/>
    </xf>
    <xf numFmtId="0" fontId="16" fillId="9" borderId="8" xfId="0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vertical="top"/>
    </xf>
    <xf numFmtId="0" fontId="16" fillId="8" borderId="1" xfId="0" applyFont="1" applyFill="1" applyBorder="1" applyAlignment="1">
      <alignment horizontal="center" vertical="center"/>
    </xf>
    <xf numFmtId="1" fontId="16" fillId="8" borderId="1" xfId="0" applyNumberFormat="1" applyFont="1" applyFill="1" applyBorder="1" applyAlignment="1">
      <alignment horizontal="center"/>
    </xf>
    <xf numFmtId="1" fontId="16" fillId="9" borderId="1" xfId="0" applyNumberFormat="1" applyFont="1" applyFill="1" applyBorder="1" applyAlignment="1">
      <alignment horizontal="center" vertical="center"/>
    </xf>
    <xf numFmtId="166" fontId="16" fillId="7" borderId="1" xfId="0" applyNumberFormat="1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16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0" fillId="0" borderId="0" xfId="0" applyFont="1" applyAlignment="1"/>
    <xf numFmtId="0" fontId="3" fillId="0" borderId="0" xfId="0" applyFont="1" applyBorder="1" applyAlignment="1">
      <alignment horizontal="right" wrapText="1"/>
    </xf>
    <xf numFmtId="0" fontId="27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16" fillId="0" borderId="3" xfId="3" applyFont="1" applyBorder="1" applyAlignment="1">
      <alignment vertical="top" wrapText="1"/>
    </xf>
    <xf numFmtId="0" fontId="17" fillId="0" borderId="4" xfId="0" applyFont="1" applyBorder="1" applyAlignment="1">
      <alignment vertical="top"/>
    </xf>
    <xf numFmtId="0" fontId="17" fillId="0" borderId="10" xfId="0" applyFont="1" applyBorder="1" applyAlignment="1">
      <alignment vertical="top"/>
    </xf>
    <xf numFmtId="0" fontId="16" fillId="0" borderId="1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6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/>
    </xf>
    <xf numFmtId="0" fontId="17" fillId="0" borderId="10" xfId="0" applyFont="1" applyBorder="1" applyAlignment="1">
      <alignment horizontal="left" vertical="top"/>
    </xf>
    <xf numFmtId="0" fontId="26" fillId="2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7" fillId="0" borderId="6" xfId="0" applyFont="1" applyBorder="1" applyAlignment="1">
      <alignment wrapText="1"/>
    </xf>
    <xf numFmtId="0" fontId="17" fillId="0" borderId="8" xfId="0" applyFont="1" applyBorder="1" applyAlignment="1">
      <alignment wrapText="1"/>
    </xf>
    <xf numFmtId="0" fontId="17" fillId="0" borderId="6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1" fillId="0" borderId="3" xfId="0" applyFont="1" applyBorder="1" applyAlignment="1">
      <alignment wrapText="1"/>
    </xf>
    <xf numFmtId="0" fontId="17" fillId="0" borderId="4" xfId="0" applyFont="1" applyBorder="1" applyAlignment="1"/>
    <xf numFmtId="0" fontId="17" fillId="0" borderId="10" xfId="0" applyFont="1" applyBorder="1" applyAlignment="1"/>
    <xf numFmtId="0" fontId="28" fillId="0" borderId="1" xfId="0" applyFont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19" fillId="0" borderId="7" xfId="0" applyFont="1" applyBorder="1" applyAlignment="1"/>
    <xf numFmtId="0" fontId="18" fillId="0" borderId="8" xfId="0" applyFont="1" applyBorder="1" applyAlignment="1"/>
    <xf numFmtId="0" fontId="11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1" fillId="2" borderId="7" xfId="0" applyFont="1" applyFill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167" fontId="16" fillId="2" borderId="7" xfId="0" applyNumberFormat="1" applyFont="1" applyFill="1" applyBorder="1" applyAlignment="1">
      <alignment horizontal="center" vertical="center"/>
    </xf>
    <xf numFmtId="167" fontId="30" fillId="0" borderId="8" xfId="0" applyNumberFormat="1" applyFont="1" applyBorder="1" applyAlignment="1">
      <alignment horizontal="center" vertical="center"/>
    </xf>
    <xf numFmtId="167" fontId="11" fillId="0" borderId="7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3" borderId="7" xfId="0" applyFont="1" applyFill="1" applyBorder="1" applyAlignment="1">
      <alignment horizontal="center" vertical="top" wrapText="1"/>
    </xf>
    <xf numFmtId="0" fontId="2" fillId="3" borderId="8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wrapText="1"/>
    </xf>
    <xf numFmtId="0" fontId="4" fillId="0" borderId="9" xfId="0" applyFont="1" applyFill="1" applyBorder="1" applyAlignment="1">
      <alignment horizontal="center" vertical="top" wrapText="1"/>
    </xf>
    <xf numFmtId="0" fontId="11" fillId="0" borderId="1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166" fontId="16" fillId="4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</cellXfs>
  <cellStyles count="5">
    <cellStyle name="xl51" xfId="4"/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colors>
    <mruColors>
      <color rgb="FF99FFCC"/>
      <color rgb="FFFFFFCC"/>
      <color rgb="FF99FF99"/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novoshakhtinsk.org/economics/mynicipalnie_programmi/ypravlenie_mynicipalnimi_finansami/pasport_podprogrammi_3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G333"/>
  <sheetViews>
    <sheetView tabSelected="1" zoomScale="92" zoomScaleNormal="92" workbookViewId="0">
      <pane ySplit="5" topLeftCell="A329" activePane="bottomLeft" state="frozen"/>
      <selection pane="bottomLeft" activeCell="B3" sqref="B3:B5"/>
    </sheetView>
  </sheetViews>
  <sheetFormatPr defaultColWidth="9.109375" defaultRowHeight="13.8" x14ac:dyDescent="0.25"/>
  <cols>
    <col min="1" max="1" width="6.109375" style="28" customWidth="1"/>
    <col min="2" max="2" width="84.44140625" style="33" customWidth="1"/>
    <col min="3" max="3" width="12.6640625" style="33" customWidth="1"/>
    <col min="4" max="4" width="8.88671875" style="32" customWidth="1"/>
    <col min="5" max="5" width="9.44140625" style="32" customWidth="1"/>
    <col min="6" max="6" width="9.33203125" style="32" customWidth="1"/>
    <col min="7" max="7" width="10.44140625" style="32" customWidth="1"/>
    <col min="8" max="8" width="13" style="32" customWidth="1"/>
    <col min="9" max="9" width="42.21875" style="1" customWidth="1"/>
    <col min="10" max="10" width="9.109375" style="1"/>
    <col min="11" max="11" width="9.44140625" style="1" customWidth="1"/>
    <col min="12" max="12" width="9.109375" style="1" customWidth="1"/>
    <col min="13" max="16384" width="9.109375" style="1"/>
  </cols>
  <sheetData>
    <row r="1" spans="1:501" ht="24.6" customHeight="1" x14ac:dyDescent="0.3">
      <c r="A1" s="464" t="s">
        <v>513</v>
      </c>
      <c r="B1" s="464"/>
      <c r="C1" s="464"/>
      <c r="D1" s="464"/>
      <c r="E1" s="464"/>
      <c r="F1" s="464"/>
      <c r="G1" s="464"/>
      <c r="H1" s="464"/>
      <c r="I1" s="463"/>
    </row>
    <row r="2" spans="1:501" ht="25.2" customHeight="1" x14ac:dyDescent="0.3">
      <c r="A2" s="462" t="s">
        <v>528</v>
      </c>
      <c r="B2" s="462"/>
      <c r="C2" s="462"/>
      <c r="D2" s="462"/>
      <c r="E2" s="462"/>
      <c r="F2" s="462"/>
      <c r="G2" s="462"/>
      <c r="H2" s="462"/>
      <c r="I2" s="463"/>
      <c r="J2" s="31"/>
      <c r="K2" s="31"/>
      <c r="L2" s="31"/>
      <c r="M2" s="31"/>
    </row>
    <row r="3" spans="1:501" s="30" customFormat="1" ht="23.4" customHeight="1" x14ac:dyDescent="0.25">
      <c r="A3" s="461" t="s">
        <v>11</v>
      </c>
      <c r="B3" s="461" t="s">
        <v>205</v>
      </c>
      <c r="C3" s="461" t="s">
        <v>523</v>
      </c>
      <c r="D3" s="461" t="s">
        <v>206</v>
      </c>
      <c r="E3" s="461"/>
      <c r="F3" s="461"/>
      <c r="G3" s="461"/>
      <c r="H3" s="461"/>
      <c r="I3" s="465" t="s">
        <v>481</v>
      </c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1"/>
      <c r="AZ3" s="31"/>
      <c r="BA3" s="31"/>
      <c r="BB3" s="31"/>
      <c r="BC3" s="31"/>
      <c r="BD3" s="31"/>
      <c r="BE3" s="31"/>
      <c r="BF3" s="31"/>
      <c r="BG3" s="31"/>
      <c r="BH3" s="31"/>
      <c r="BI3" s="31"/>
      <c r="BJ3" s="31"/>
      <c r="BK3" s="31"/>
      <c r="BL3" s="31"/>
      <c r="BM3" s="31"/>
      <c r="BN3" s="31"/>
      <c r="BO3" s="31"/>
      <c r="BP3" s="31"/>
      <c r="BQ3" s="31"/>
      <c r="BR3" s="31"/>
      <c r="BS3" s="31"/>
      <c r="BT3" s="31"/>
      <c r="BU3" s="31"/>
      <c r="BV3" s="31"/>
      <c r="BW3" s="31"/>
      <c r="BX3" s="31"/>
      <c r="BY3" s="31"/>
      <c r="BZ3" s="31"/>
      <c r="CA3" s="31"/>
      <c r="CB3" s="31"/>
      <c r="CC3" s="31"/>
      <c r="CD3" s="31"/>
      <c r="CE3" s="31"/>
      <c r="CF3" s="31"/>
      <c r="CG3" s="31"/>
      <c r="CH3" s="31"/>
      <c r="CI3" s="31"/>
      <c r="CJ3" s="31"/>
      <c r="CK3" s="31"/>
      <c r="CL3" s="31"/>
      <c r="CM3" s="31"/>
      <c r="CN3" s="31"/>
      <c r="CO3" s="31"/>
      <c r="CP3" s="31"/>
      <c r="CQ3" s="31"/>
      <c r="CR3" s="31"/>
      <c r="CS3" s="31"/>
      <c r="CT3" s="31"/>
      <c r="CU3" s="31"/>
      <c r="CV3" s="31"/>
      <c r="CW3" s="31"/>
      <c r="CX3" s="31"/>
      <c r="CY3" s="31"/>
      <c r="CZ3" s="31"/>
      <c r="DA3" s="31"/>
      <c r="DB3" s="31"/>
      <c r="DC3" s="31"/>
      <c r="DD3" s="31"/>
      <c r="DE3" s="31"/>
      <c r="DF3" s="31"/>
      <c r="DG3" s="31"/>
      <c r="DH3" s="31"/>
      <c r="DI3" s="31"/>
      <c r="DJ3" s="31"/>
      <c r="DK3" s="31"/>
      <c r="DL3" s="31"/>
      <c r="DM3" s="31"/>
      <c r="DN3" s="31"/>
      <c r="DO3" s="31"/>
      <c r="DP3" s="31"/>
      <c r="DQ3" s="31"/>
      <c r="DR3" s="31"/>
      <c r="DS3" s="31"/>
      <c r="DT3" s="31"/>
      <c r="DU3" s="31"/>
      <c r="DV3" s="31"/>
      <c r="DW3" s="31"/>
      <c r="DX3" s="31"/>
      <c r="DY3" s="31"/>
      <c r="DZ3" s="31"/>
      <c r="EA3" s="31"/>
      <c r="EB3" s="31"/>
      <c r="EC3" s="31"/>
      <c r="ED3" s="31"/>
      <c r="EE3" s="31"/>
      <c r="EF3" s="31"/>
      <c r="EG3" s="31"/>
      <c r="EH3" s="31"/>
      <c r="EI3" s="31"/>
      <c r="EJ3" s="31"/>
      <c r="EK3" s="31"/>
      <c r="EL3" s="31"/>
      <c r="EM3" s="31"/>
      <c r="EN3" s="31"/>
      <c r="EO3" s="31"/>
      <c r="EP3" s="31"/>
      <c r="EQ3" s="31"/>
      <c r="ER3" s="31"/>
      <c r="ES3" s="31"/>
      <c r="ET3" s="31"/>
      <c r="EU3" s="31"/>
      <c r="EV3" s="31"/>
      <c r="EW3" s="31"/>
      <c r="EX3" s="31"/>
      <c r="EY3" s="31"/>
      <c r="EZ3" s="31"/>
      <c r="FA3" s="31"/>
      <c r="FB3" s="31"/>
      <c r="FC3" s="31"/>
      <c r="FD3" s="31"/>
      <c r="FE3" s="31"/>
      <c r="FF3" s="31"/>
      <c r="FG3" s="31"/>
      <c r="FH3" s="31"/>
      <c r="FI3" s="31"/>
      <c r="FJ3" s="31"/>
      <c r="FK3" s="31"/>
      <c r="FL3" s="31"/>
      <c r="FM3" s="31"/>
      <c r="FN3" s="31"/>
      <c r="FO3" s="31"/>
      <c r="FP3" s="31"/>
      <c r="FQ3" s="31"/>
      <c r="FR3" s="31"/>
      <c r="FS3" s="31"/>
      <c r="FT3" s="31"/>
      <c r="FU3" s="31"/>
      <c r="FV3" s="31"/>
      <c r="FW3" s="31"/>
      <c r="FX3" s="31"/>
      <c r="FY3" s="31"/>
      <c r="FZ3" s="31"/>
      <c r="GA3" s="31"/>
      <c r="GB3" s="31"/>
      <c r="GC3" s="31"/>
      <c r="GD3" s="31"/>
      <c r="GE3" s="31"/>
      <c r="GF3" s="31"/>
      <c r="GG3" s="31"/>
      <c r="GH3" s="31"/>
      <c r="GI3" s="31"/>
      <c r="GJ3" s="31"/>
      <c r="GK3" s="31"/>
      <c r="GL3" s="31"/>
      <c r="GM3" s="31"/>
      <c r="GN3" s="31"/>
      <c r="GO3" s="31"/>
      <c r="GP3" s="31"/>
      <c r="GQ3" s="31"/>
      <c r="GR3" s="31"/>
      <c r="GS3" s="31"/>
      <c r="GT3" s="31"/>
      <c r="GU3" s="31"/>
      <c r="GV3" s="31"/>
      <c r="GW3" s="31"/>
      <c r="GX3" s="31"/>
      <c r="GY3" s="31"/>
      <c r="GZ3" s="31"/>
      <c r="HA3" s="31"/>
      <c r="HB3" s="31"/>
      <c r="HC3" s="31"/>
      <c r="HD3" s="31"/>
      <c r="HE3" s="31"/>
      <c r="HF3" s="31"/>
      <c r="HG3" s="31"/>
      <c r="HH3" s="31"/>
      <c r="HI3" s="31"/>
      <c r="HJ3" s="31"/>
      <c r="HK3" s="31"/>
      <c r="HL3" s="31"/>
      <c r="HM3" s="31"/>
      <c r="HN3" s="31"/>
      <c r="HO3" s="31"/>
      <c r="HP3" s="31"/>
      <c r="HQ3" s="31"/>
      <c r="HR3" s="31"/>
      <c r="HS3" s="31"/>
      <c r="HT3" s="31"/>
      <c r="HU3" s="31"/>
      <c r="HV3" s="31"/>
      <c r="HW3" s="31"/>
      <c r="HX3" s="31"/>
      <c r="HY3" s="31"/>
      <c r="HZ3" s="31"/>
      <c r="IA3" s="31"/>
      <c r="IB3" s="31"/>
      <c r="IC3" s="31"/>
      <c r="ID3" s="31"/>
      <c r="IE3" s="31"/>
      <c r="IF3" s="31"/>
      <c r="IG3" s="31"/>
      <c r="IH3" s="31"/>
      <c r="II3" s="31"/>
      <c r="IJ3" s="31"/>
      <c r="IK3" s="31"/>
      <c r="IL3" s="31"/>
      <c r="IM3" s="31"/>
      <c r="IN3" s="31"/>
      <c r="IO3" s="31"/>
      <c r="IP3" s="31"/>
      <c r="IQ3" s="31"/>
      <c r="IR3" s="31"/>
      <c r="IS3" s="31"/>
      <c r="IT3" s="31"/>
      <c r="IU3" s="31"/>
      <c r="IV3" s="31"/>
      <c r="IW3" s="31"/>
      <c r="IX3" s="31"/>
      <c r="IY3" s="31"/>
      <c r="IZ3" s="31"/>
      <c r="JA3" s="31"/>
      <c r="JB3" s="31"/>
      <c r="JC3" s="31"/>
      <c r="JD3" s="31"/>
      <c r="JE3" s="31"/>
      <c r="JF3" s="31"/>
      <c r="JG3" s="31"/>
      <c r="JH3" s="31"/>
      <c r="JI3" s="31"/>
      <c r="JJ3" s="31"/>
      <c r="JK3" s="31"/>
      <c r="JL3" s="31"/>
      <c r="JM3" s="31"/>
      <c r="JN3" s="31"/>
      <c r="JO3" s="31"/>
      <c r="JP3" s="31"/>
      <c r="JQ3" s="31"/>
      <c r="JR3" s="31"/>
      <c r="JS3" s="31"/>
      <c r="JT3" s="31"/>
      <c r="JU3" s="31"/>
      <c r="JV3" s="31"/>
      <c r="JW3" s="31"/>
      <c r="JX3" s="31"/>
      <c r="JY3" s="31"/>
      <c r="JZ3" s="31"/>
      <c r="KA3" s="31"/>
      <c r="KB3" s="31"/>
      <c r="KC3" s="31"/>
      <c r="KD3" s="31"/>
      <c r="KE3" s="31"/>
      <c r="KF3" s="31"/>
      <c r="KG3" s="31"/>
      <c r="KH3" s="31"/>
      <c r="KI3" s="31"/>
      <c r="KJ3" s="31"/>
      <c r="KK3" s="31"/>
      <c r="KL3" s="31"/>
      <c r="KM3" s="31"/>
      <c r="KN3" s="31"/>
      <c r="KO3" s="31"/>
      <c r="KP3" s="31"/>
      <c r="KQ3" s="31"/>
      <c r="KR3" s="31"/>
      <c r="KS3" s="31"/>
      <c r="KT3" s="31"/>
      <c r="KU3" s="31"/>
      <c r="KV3" s="31"/>
      <c r="KW3" s="31"/>
      <c r="KX3" s="31"/>
      <c r="KY3" s="31"/>
      <c r="KZ3" s="31"/>
      <c r="LA3" s="31"/>
      <c r="LB3" s="31"/>
      <c r="LC3" s="31"/>
      <c r="LD3" s="31"/>
      <c r="LE3" s="31"/>
      <c r="LF3" s="31"/>
      <c r="LG3" s="31"/>
      <c r="LH3" s="31"/>
      <c r="LI3" s="31"/>
      <c r="LJ3" s="31"/>
      <c r="LK3" s="31"/>
      <c r="LL3" s="31"/>
      <c r="LM3" s="31"/>
      <c r="LN3" s="31"/>
      <c r="LO3" s="31"/>
      <c r="LP3" s="31"/>
      <c r="LQ3" s="31"/>
      <c r="LR3" s="31"/>
      <c r="LS3" s="31"/>
      <c r="LT3" s="31"/>
      <c r="LU3" s="31"/>
      <c r="LV3" s="31"/>
      <c r="LW3" s="31"/>
      <c r="LX3" s="31"/>
      <c r="LY3" s="31"/>
      <c r="LZ3" s="31"/>
      <c r="MA3" s="31"/>
      <c r="MB3" s="31"/>
      <c r="MC3" s="31"/>
      <c r="MD3" s="31"/>
      <c r="ME3" s="31"/>
      <c r="MF3" s="31"/>
      <c r="MG3" s="31"/>
      <c r="MH3" s="31"/>
      <c r="MI3" s="31"/>
      <c r="MJ3" s="31"/>
      <c r="MK3" s="31"/>
      <c r="ML3" s="31"/>
      <c r="MM3" s="31"/>
      <c r="MN3" s="31"/>
      <c r="MO3" s="31"/>
      <c r="MP3" s="31"/>
      <c r="MQ3" s="31"/>
      <c r="MR3" s="31"/>
      <c r="MS3" s="31"/>
      <c r="MT3" s="31"/>
      <c r="MU3" s="31"/>
      <c r="MV3" s="31"/>
      <c r="MW3" s="31"/>
      <c r="MX3" s="31"/>
      <c r="MY3" s="31"/>
      <c r="MZ3" s="31"/>
      <c r="NA3" s="31"/>
      <c r="NB3" s="31"/>
      <c r="NC3" s="31"/>
      <c r="ND3" s="31"/>
      <c r="NE3" s="31"/>
      <c r="NF3" s="31"/>
      <c r="NG3" s="31"/>
      <c r="NH3" s="31"/>
      <c r="NI3" s="31"/>
      <c r="NJ3" s="31"/>
      <c r="NK3" s="31"/>
      <c r="NL3" s="31"/>
      <c r="NM3" s="31"/>
      <c r="NN3" s="31"/>
      <c r="NO3" s="31"/>
      <c r="NP3" s="31"/>
      <c r="NQ3" s="31"/>
      <c r="NR3" s="31"/>
      <c r="NS3" s="31"/>
      <c r="NT3" s="31"/>
      <c r="NU3" s="31"/>
      <c r="NV3" s="31"/>
      <c r="NW3" s="31"/>
      <c r="NX3" s="31"/>
      <c r="NY3" s="31"/>
      <c r="NZ3" s="31"/>
      <c r="OA3" s="31"/>
      <c r="OB3" s="31"/>
      <c r="OC3" s="31"/>
      <c r="OD3" s="31"/>
      <c r="OE3" s="31"/>
      <c r="OF3" s="31"/>
      <c r="OG3" s="31"/>
      <c r="OH3" s="31"/>
      <c r="OI3" s="31"/>
      <c r="OJ3" s="31"/>
      <c r="OK3" s="31"/>
      <c r="OL3" s="31"/>
      <c r="OM3" s="31"/>
      <c r="ON3" s="31"/>
      <c r="OO3" s="31"/>
      <c r="OP3" s="31"/>
      <c r="OQ3" s="31"/>
      <c r="OR3" s="31"/>
      <c r="OS3" s="31"/>
      <c r="OT3" s="31"/>
      <c r="OU3" s="31"/>
      <c r="OV3" s="31"/>
      <c r="OW3" s="31"/>
      <c r="OX3" s="31"/>
      <c r="OY3" s="31"/>
      <c r="OZ3" s="31"/>
      <c r="PA3" s="31"/>
      <c r="PB3" s="31"/>
      <c r="PC3" s="31"/>
      <c r="PD3" s="31"/>
      <c r="PE3" s="31"/>
      <c r="PF3" s="31"/>
      <c r="PG3" s="31"/>
      <c r="PH3" s="31"/>
      <c r="PI3" s="31"/>
      <c r="PJ3" s="31"/>
      <c r="PK3" s="31"/>
      <c r="PL3" s="31"/>
      <c r="PM3" s="31"/>
      <c r="PN3" s="31"/>
      <c r="PO3" s="31"/>
      <c r="PP3" s="31"/>
      <c r="PQ3" s="31"/>
      <c r="PR3" s="31"/>
      <c r="PS3" s="31"/>
      <c r="PT3" s="31"/>
      <c r="PU3" s="31"/>
      <c r="PV3" s="31"/>
      <c r="PW3" s="31"/>
      <c r="PX3" s="31"/>
      <c r="PY3" s="31"/>
      <c r="PZ3" s="31"/>
      <c r="QA3" s="31"/>
      <c r="QB3" s="31"/>
      <c r="QC3" s="31"/>
      <c r="QD3" s="31"/>
      <c r="QE3" s="31"/>
      <c r="QF3" s="31"/>
      <c r="QG3" s="31"/>
      <c r="QH3" s="31"/>
      <c r="QI3" s="31"/>
      <c r="QJ3" s="31"/>
      <c r="QK3" s="31"/>
      <c r="QL3" s="31"/>
      <c r="QM3" s="31"/>
      <c r="QN3" s="31"/>
      <c r="QO3" s="31"/>
      <c r="QP3" s="31"/>
      <c r="QQ3" s="31"/>
      <c r="QR3" s="31"/>
      <c r="QS3" s="31"/>
      <c r="QT3" s="31"/>
      <c r="QU3" s="31"/>
      <c r="QV3" s="31"/>
      <c r="QW3" s="31"/>
      <c r="QX3" s="31"/>
      <c r="QY3" s="31"/>
      <c r="QZ3" s="31"/>
      <c r="RA3" s="31"/>
      <c r="RB3" s="31"/>
      <c r="RC3" s="31"/>
      <c r="RD3" s="31"/>
      <c r="RE3" s="31"/>
      <c r="RF3" s="31"/>
      <c r="RG3" s="31"/>
      <c r="RH3" s="31"/>
      <c r="RI3" s="31"/>
      <c r="RJ3" s="31"/>
      <c r="RK3" s="31"/>
      <c r="RL3" s="31"/>
      <c r="RM3" s="31"/>
      <c r="RN3" s="31"/>
      <c r="RO3" s="31"/>
      <c r="RP3" s="31"/>
      <c r="RQ3" s="31"/>
      <c r="RR3" s="31"/>
      <c r="RS3" s="31"/>
      <c r="RT3" s="31"/>
      <c r="RU3" s="31"/>
      <c r="RV3" s="31"/>
      <c r="RW3" s="31"/>
      <c r="RX3" s="31"/>
      <c r="RY3" s="31"/>
      <c r="RZ3" s="31"/>
      <c r="SA3" s="31"/>
      <c r="SB3" s="31"/>
      <c r="SC3" s="31"/>
      <c r="SD3" s="31"/>
      <c r="SE3" s="31"/>
      <c r="SF3" s="31"/>
      <c r="SG3" s="31"/>
    </row>
    <row r="4" spans="1:501" s="31" customFormat="1" ht="14.25" customHeight="1" x14ac:dyDescent="0.25">
      <c r="A4" s="461"/>
      <c r="B4" s="461"/>
      <c r="C4" s="485"/>
      <c r="D4" s="465" t="s">
        <v>529</v>
      </c>
      <c r="E4" s="476">
        <v>2023</v>
      </c>
      <c r="F4" s="476"/>
      <c r="G4" s="476"/>
      <c r="H4" s="476"/>
      <c r="I4" s="466"/>
      <c r="AG4" s="1"/>
    </row>
    <row r="5" spans="1:501" ht="66.599999999999994" customHeight="1" x14ac:dyDescent="0.25">
      <c r="A5" s="461"/>
      <c r="B5" s="461"/>
      <c r="C5" s="485"/>
      <c r="D5" s="465"/>
      <c r="E5" s="434" t="s">
        <v>531</v>
      </c>
      <c r="F5" s="434" t="s">
        <v>530</v>
      </c>
      <c r="G5" s="157" t="s">
        <v>207</v>
      </c>
      <c r="H5" s="157" t="s">
        <v>218</v>
      </c>
      <c r="I5" s="466"/>
    </row>
    <row r="6" spans="1:501" s="28" customFormat="1" ht="32.4" customHeight="1" x14ac:dyDescent="0.3">
      <c r="A6" s="40" t="s">
        <v>134</v>
      </c>
      <c r="B6" s="218" t="s">
        <v>370</v>
      </c>
      <c r="C6" s="91"/>
      <c r="D6" s="110"/>
      <c r="E6" s="244">
        <v>17</v>
      </c>
      <c r="F6" s="244">
        <v>14</v>
      </c>
      <c r="G6" s="279"/>
      <c r="H6" s="280">
        <f>(H7+H12+H28+H29+H30+H37+H38+H39+H40+H41+H42+H43+H44+H45+H46+H48+H47)/17</f>
        <v>0.98117647058823532</v>
      </c>
      <c r="I6" s="66"/>
    </row>
    <row r="7" spans="1:501" s="26" customFormat="1" ht="40.200000000000003" customHeight="1" x14ac:dyDescent="0.25">
      <c r="A7" s="80">
        <v>1</v>
      </c>
      <c r="B7" s="226" t="s">
        <v>253</v>
      </c>
      <c r="C7" s="229" t="s">
        <v>213</v>
      </c>
      <c r="D7" s="267">
        <v>50</v>
      </c>
      <c r="E7" s="224">
        <v>50</v>
      </c>
      <c r="F7" s="267">
        <v>50</v>
      </c>
      <c r="G7" s="238">
        <f>F7/E7</f>
        <v>1</v>
      </c>
      <c r="H7" s="265">
        <v>1</v>
      </c>
      <c r="I7" s="56"/>
    </row>
    <row r="8" spans="1:501" s="26" customFormat="1" ht="49.5" hidden="1" customHeight="1" x14ac:dyDescent="0.25">
      <c r="A8" s="80"/>
      <c r="B8" s="84"/>
      <c r="C8" s="83" t="s">
        <v>213</v>
      </c>
      <c r="D8" s="70"/>
      <c r="E8" s="85">
        <v>100</v>
      </c>
      <c r="F8" s="70"/>
      <c r="G8" s="81">
        <f t="shared" ref="G8:G36" si="0">F8/E8</f>
        <v>0</v>
      </c>
      <c r="H8" s="82"/>
      <c r="I8" s="51"/>
    </row>
    <row r="9" spans="1:501" s="26" customFormat="1" ht="16.8" hidden="1" customHeight="1" x14ac:dyDescent="0.25">
      <c r="A9" s="80"/>
      <c r="B9" s="84"/>
      <c r="C9" s="83" t="s">
        <v>266</v>
      </c>
      <c r="D9" s="70"/>
      <c r="E9" s="85">
        <v>643</v>
      </c>
      <c r="F9" s="70"/>
      <c r="G9" s="81">
        <f t="shared" si="0"/>
        <v>0</v>
      </c>
      <c r="H9" s="82"/>
      <c r="I9" s="51"/>
    </row>
    <row r="10" spans="1:501" s="26" customFormat="1" ht="13.95" hidden="1" customHeight="1" x14ac:dyDescent="0.25">
      <c r="A10" s="80"/>
      <c r="B10" s="84"/>
      <c r="C10" s="83" t="s">
        <v>213</v>
      </c>
      <c r="D10" s="72"/>
      <c r="E10" s="83">
        <v>643</v>
      </c>
      <c r="F10" s="72"/>
      <c r="G10" s="81">
        <f t="shared" si="0"/>
        <v>0</v>
      </c>
      <c r="H10" s="82"/>
      <c r="I10" s="51"/>
    </row>
    <row r="11" spans="1:501" s="26" customFormat="1" ht="19.2" hidden="1" customHeight="1" x14ac:dyDescent="0.25">
      <c r="A11" s="80"/>
      <c r="B11" s="84"/>
      <c r="C11" s="160"/>
      <c r="D11" s="72"/>
      <c r="E11" s="83"/>
      <c r="F11" s="72"/>
      <c r="G11" s="81" t="e">
        <f t="shared" si="0"/>
        <v>#DIV/0!</v>
      </c>
      <c r="H11" s="82"/>
      <c r="I11" s="51"/>
    </row>
    <row r="12" spans="1:501" s="26" customFormat="1" ht="36" customHeight="1" x14ac:dyDescent="0.25">
      <c r="A12" s="80">
        <v>2</v>
      </c>
      <c r="B12" s="226" t="s">
        <v>254</v>
      </c>
      <c r="C12" s="229" t="s">
        <v>266</v>
      </c>
      <c r="D12" s="62">
        <v>588</v>
      </c>
      <c r="E12" s="225">
        <v>588</v>
      </c>
      <c r="F12" s="62">
        <v>588</v>
      </c>
      <c r="G12" s="238">
        <f t="shared" si="0"/>
        <v>1</v>
      </c>
      <c r="H12" s="265">
        <v>1</v>
      </c>
      <c r="I12" s="51"/>
    </row>
    <row r="13" spans="1:501" s="26" customFormat="1" ht="13.95" hidden="1" customHeight="1" x14ac:dyDescent="0.25">
      <c r="A13" s="80" t="s">
        <v>163</v>
      </c>
      <c r="B13" s="84"/>
      <c r="C13" s="83" t="s">
        <v>213</v>
      </c>
      <c r="D13" s="71"/>
      <c r="E13" s="85">
        <v>100</v>
      </c>
      <c r="F13" s="71"/>
      <c r="G13" s="81">
        <f t="shared" si="0"/>
        <v>0</v>
      </c>
      <c r="H13" s="82"/>
      <c r="I13" s="51"/>
    </row>
    <row r="14" spans="1:501" s="26" customFormat="1" ht="13.95" hidden="1" customHeight="1" x14ac:dyDescent="0.25">
      <c r="A14" s="80"/>
      <c r="B14" s="84"/>
      <c r="C14" s="160"/>
      <c r="D14" s="71"/>
      <c r="E14" s="85"/>
      <c r="F14" s="71"/>
      <c r="G14" s="81" t="e">
        <f t="shared" si="0"/>
        <v>#DIV/0!</v>
      </c>
      <c r="H14" s="82"/>
      <c r="I14" s="51"/>
    </row>
    <row r="15" spans="1:501" s="26" customFormat="1" ht="13.95" hidden="1" customHeight="1" x14ac:dyDescent="0.25">
      <c r="A15" s="80"/>
      <c r="B15" s="84"/>
      <c r="C15" s="160"/>
      <c r="D15" s="71"/>
      <c r="E15" s="85">
        <v>68</v>
      </c>
      <c r="F15" s="71"/>
      <c r="G15" s="81">
        <f t="shared" si="0"/>
        <v>0</v>
      </c>
      <c r="H15" s="82"/>
      <c r="I15" s="51"/>
    </row>
    <row r="16" spans="1:501" s="26" customFormat="1" ht="13.8" hidden="1" customHeight="1" x14ac:dyDescent="0.25">
      <c r="A16" s="80"/>
      <c r="B16" s="84"/>
      <c r="C16" s="160"/>
      <c r="D16" s="71"/>
      <c r="E16" s="86"/>
      <c r="F16" s="71"/>
      <c r="G16" s="81" t="e">
        <f t="shared" si="0"/>
        <v>#DIV/0!</v>
      </c>
      <c r="H16" s="82"/>
      <c r="I16" s="51"/>
    </row>
    <row r="17" spans="1:13" s="26" customFormat="1" ht="13.8" hidden="1" customHeight="1" x14ac:dyDescent="0.25">
      <c r="A17" s="80"/>
      <c r="B17" s="84"/>
      <c r="C17" s="160"/>
      <c r="D17" s="71"/>
      <c r="E17" s="86"/>
      <c r="F17" s="71"/>
      <c r="G17" s="81" t="e">
        <f t="shared" si="0"/>
        <v>#DIV/0!</v>
      </c>
      <c r="H17" s="82"/>
      <c r="I17" s="51"/>
    </row>
    <row r="18" spans="1:13" s="26" customFormat="1" ht="13.8" hidden="1" customHeight="1" x14ac:dyDescent="0.25">
      <c r="A18" s="80"/>
      <c r="B18" s="84"/>
      <c r="C18" s="160"/>
      <c r="D18" s="71"/>
      <c r="E18" s="86"/>
      <c r="F18" s="71"/>
      <c r="G18" s="81" t="e">
        <f t="shared" si="0"/>
        <v>#DIV/0!</v>
      </c>
      <c r="H18" s="82"/>
      <c r="I18" s="51"/>
    </row>
    <row r="19" spans="1:13" s="26" customFormat="1" ht="13.8" hidden="1" customHeight="1" x14ac:dyDescent="0.25">
      <c r="A19" s="80"/>
      <c r="B19" s="84"/>
      <c r="C19" s="160"/>
      <c r="D19" s="71"/>
      <c r="E19" s="86"/>
      <c r="F19" s="71"/>
      <c r="G19" s="81" t="e">
        <f t="shared" si="0"/>
        <v>#DIV/0!</v>
      </c>
      <c r="H19" s="82"/>
      <c r="I19" s="51"/>
    </row>
    <row r="20" spans="1:13" s="26" customFormat="1" ht="13.8" hidden="1" customHeight="1" x14ac:dyDescent="0.25">
      <c r="A20" s="80"/>
      <c r="B20" s="84"/>
      <c r="C20" s="160"/>
      <c r="D20" s="71"/>
      <c r="E20" s="86"/>
      <c r="F20" s="71"/>
      <c r="G20" s="81" t="e">
        <f t="shared" si="0"/>
        <v>#DIV/0!</v>
      </c>
      <c r="H20" s="82"/>
      <c r="I20" s="51"/>
    </row>
    <row r="21" spans="1:13" s="26" customFormat="1" ht="13.8" hidden="1" customHeight="1" x14ac:dyDescent="0.25">
      <c r="A21" s="80" t="s">
        <v>164</v>
      </c>
      <c r="B21" s="84"/>
      <c r="C21" s="160"/>
      <c r="D21" s="71"/>
      <c r="E21" s="86"/>
      <c r="F21" s="71"/>
      <c r="G21" s="81" t="e">
        <f t="shared" si="0"/>
        <v>#DIV/0!</v>
      </c>
      <c r="H21" s="82"/>
      <c r="I21" s="51"/>
    </row>
    <row r="22" spans="1:13" s="26" customFormat="1" ht="13.8" hidden="1" customHeight="1" x14ac:dyDescent="0.25">
      <c r="A22" s="80"/>
      <c r="B22" s="84"/>
      <c r="C22" s="160"/>
      <c r="D22" s="71"/>
      <c r="E22" s="86"/>
      <c r="F22" s="71"/>
      <c r="G22" s="81" t="e">
        <f t="shared" si="0"/>
        <v>#DIV/0!</v>
      </c>
      <c r="H22" s="82"/>
      <c r="I22" s="51"/>
    </row>
    <row r="23" spans="1:13" s="26" customFormat="1" ht="13.8" hidden="1" customHeight="1" x14ac:dyDescent="0.25">
      <c r="A23" s="80"/>
      <c r="B23" s="84"/>
      <c r="C23" s="160"/>
      <c r="D23" s="71"/>
      <c r="E23" s="86"/>
      <c r="F23" s="71"/>
      <c r="G23" s="81" t="e">
        <f t="shared" si="0"/>
        <v>#DIV/0!</v>
      </c>
      <c r="H23" s="82"/>
      <c r="I23" s="51"/>
    </row>
    <row r="24" spans="1:13" s="26" customFormat="1" ht="13.8" hidden="1" customHeight="1" x14ac:dyDescent="0.25">
      <c r="A24" s="80"/>
      <c r="B24" s="84"/>
      <c r="C24" s="160"/>
      <c r="D24" s="71"/>
      <c r="E24" s="86"/>
      <c r="F24" s="71"/>
      <c r="G24" s="81" t="e">
        <f t="shared" si="0"/>
        <v>#DIV/0!</v>
      </c>
      <c r="H24" s="82"/>
      <c r="I24" s="51"/>
    </row>
    <row r="25" spans="1:13" s="26" customFormat="1" ht="17.25" hidden="1" customHeight="1" x14ac:dyDescent="0.25">
      <c r="A25" s="80"/>
      <c r="B25" s="84"/>
      <c r="C25" s="160"/>
      <c r="D25" s="71"/>
      <c r="E25" s="86"/>
      <c r="F25" s="71"/>
      <c r="G25" s="81" t="e">
        <f t="shared" si="0"/>
        <v>#DIV/0!</v>
      </c>
      <c r="H25" s="82"/>
      <c r="I25" s="51"/>
    </row>
    <row r="26" spans="1:13" s="26" customFormat="1" ht="13.8" hidden="1" customHeight="1" x14ac:dyDescent="0.25">
      <c r="A26" s="80" t="s">
        <v>165</v>
      </c>
      <c r="B26" s="84"/>
      <c r="C26" s="160"/>
      <c r="D26" s="71"/>
      <c r="E26" s="86"/>
      <c r="F26" s="71"/>
      <c r="G26" s="81" t="e">
        <f t="shared" si="0"/>
        <v>#DIV/0!</v>
      </c>
      <c r="H26" s="82"/>
      <c r="I26" s="51"/>
    </row>
    <row r="27" spans="1:13" s="26" customFormat="1" ht="48.75" hidden="1" customHeight="1" x14ac:dyDescent="0.25">
      <c r="A27" s="80" t="s">
        <v>166</v>
      </c>
      <c r="B27" s="84"/>
      <c r="C27" s="160"/>
      <c r="D27" s="71"/>
      <c r="E27" s="86"/>
      <c r="F27" s="71"/>
      <c r="G27" s="81" t="e">
        <f t="shared" si="0"/>
        <v>#DIV/0!</v>
      </c>
      <c r="H27" s="82"/>
      <c r="I27" s="51"/>
    </row>
    <row r="28" spans="1:13" s="26" customFormat="1" ht="33.6" customHeight="1" x14ac:dyDescent="0.25">
      <c r="A28" s="80">
        <v>3</v>
      </c>
      <c r="B28" s="227" t="s">
        <v>255</v>
      </c>
      <c r="C28" s="268" t="s">
        <v>213</v>
      </c>
      <c r="D28" s="246">
        <v>84.9</v>
      </c>
      <c r="E28" s="228">
        <v>91.5</v>
      </c>
      <c r="F28" s="246">
        <v>91.5</v>
      </c>
      <c r="G28" s="238">
        <f t="shared" si="0"/>
        <v>1</v>
      </c>
      <c r="H28" s="265">
        <v>1</v>
      </c>
      <c r="I28" s="260"/>
    </row>
    <row r="29" spans="1:13" s="26" customFormat="1" ht="21" customHeight="1" x14ac:dyDescent="0.25">
      <c r="A29" s="80">
        <v>4</v>
      </c>
      <c r="B29" s="227" t="s">
        <v>256</v>
      </c>
      <c r="C29" s="229" t="s">
        <v>209</v>
      </c>
      <c r="D29" s="62">
        <v>1.1200000000000001</v>
      </c>
      <c r="E29" s="229">
        <v>1.3</v>
      </c>
      <c r="F29" s="62">
        <v>1.3</v>
      </c>
      <c r="G29" s="238">
        <f>E29/F29</f>
        <v>1</v>
      </c>
      <c r="H29" s="265">
        <v>1</v>
      </c>
      <c r="I29" s="51"/>
    </row>
    <row r="30" spans="1:13" s="26" customFormat="1" ht="130.19999999999999" customHeight="1" x14ac:dyDescent="0.25">
      <c r="A30" s="80">
        <v>5</v>
      </c>
      <c r="B30" s="236" t="s">
        <v>467</v>
      </c>
      <c r="C30" s="229" t="s">
        <v>213</v>
      </c>
      <c r="D30" s="258">
        <v>84.2</v>
      </c>
      <c r="E30" s="486">
        <v>71</v>
      </c>
      <c r="F30" s="258">
        <v>97.7</v>
      </c>
      <c r="G30" s="238">
        <f t="shared" ref="G30" si="1">F30/E30</f>
        <v>1.376056338028169</v>
      </c>
      <c r="H30" s="265">
        <v>1</v>
      </c>
      <c r="I30" s="271" t="s">
        <v>536</v>
      </c>
    </row>
    <row r="31" spans="1:13" ht="27.6" hidden="1" customHeight="1" x14ac:dyDescent="0.25">
      <c r="A31" s="80" t="s">
        <v>252</v>
      </c>
      <c r="B31" s="135" t="s">
        <v>157</v>
      </c>
      <c r="C31" s="269"/>
      <c r="D31" s="258"/>
      <c r="E31" s="486"/>
      <c r="F31" s="258"/>
      <c r="G31" s="238" t="e">
        <f t="shared" si="0"/>
        <v>#DIV/0!</v>
      </c>
      <c r="H31" s="270"/>
      <c r="I31" s="52"/>
    </row>
    <row r="32" spans="1:13" ht="13.8" hidden="1" customHeight="1" x14ac:dyDescent="0.25">
      <c r="A32" s="80" t="s">
        <v>252</v>
      </c>
      <c r="B32" s="135" t="s">
        <v>158</v>
      </c>
      <c r="C32" s="164"/>
      <c r="D32" s="87"/>
      <c r="E32" s="165"/>
      <c r="F32" s="87"/>
      <c r="G32" s="81" t="e">
        <f t="shared" si="0"/>
        <v>#DIV/0!</v>
      </c>
      <c r="H32" s="88"/>
      <c r="I32" s="52"/>
      <c r="M32" s="68" t="s">
        <v>480</v>
      </c>
    </row>
    <row r="33" spans="1:9" ht="13.8" hidden="1" customHeight="1" x14ac:dyDescent="0.25">
      <c r="A33" s="80" t="s">
        <v>252</v>
      </c>
      <c r="B33" s="135" t="s">
        <v>159</v>
      </c>
      <c r="C33" s="164"/>
      <c r="D33" s="87"/>
      <c r="E33" s="165"/>
      <c r="F33" s="87"/>
      <c r="G33" s="81" t="e">
        <f t="shared" si="0"/>
        <v>#DIV/0!</v>
      </c>
      <c r="H33" s="88"/>
      <c r="I33" s="52"/>
    </row>
    <row r="34" spans="1:9" ht="13.8" hidden="1" customHeight="1" x14ac:dyDescent="0.25">
      <c r="A34" s="80" t="s">
        <v>252</v>
      </c>
      <c r="B34" s="135" t="s">
        <v>160</v>
      </c>
      <c r="C34" s="164"/>
      <c r="D34" s="87"/>
      <c r="E34" s="165"/>
      <c r="F34" s="87"/>
      <c r="G34" s="81" t="e">
        <f t="shared" si="0"/>
        <v>#DIV/0!</v>
      </c>
      <c r="H34" s="88"/>
      <c r="I34" s="52"/>
    </row>
    <row r="35" spans="1:9" ht="13.8" hidden="1" customHeight="1" x14ac:dyDescent="0.25">
      <c r="A35" s="80" t="s">
        <v>252</v>
      </c>
      <c r="B35" s="135" t="s">
        <v>161</v>
      </c>
      <c r="C35" s="164"/>
      <c r="D35" s="87"/>
      <c r="E35" s="165"/>
      <c r="F35" s="87"/>
      <c r="G35" s="81" t="e">
        <f t="shared" si="0"/>
        <v>#DIV/0!</v>
      </c>
      <c r="H35" s="88"/>
      <c r="I35" s="52"/>
    </row>
    <row r="36" spans="1:9" ht="10.8" hidden="1" customHeight="1" x14ac:dyDescent="0.25">
      <c r="A36" s="80" t="s">
        <v>252</v>
      </c>
      <c r="B36" s="135" t="s">
        <v>162</v>
      </c>
      <c r="C36" s="164"/>
      <c r="D36" s="87"/>
      <c r="E36" s="165"/>
      <c r="F36" s="87"/>
      <c r="G36" s="81" t="e">
        <f t="shared" si="0"/>
        <v>#DIV/0!</v>
      </c>
      <c r="H36" s="88"/>
      <c r="I36" s="52"/>
    </row>
    <row r="37" spans="1:9" ht="40.200000000000003" customHeight="1" x14ac:dyDescent="0.25">
      <c r="A37" s="80">
        <v>6</v>
      </c>
      <c r="B37" s="230" t="s">
        <v>257</v>
      </c>
      <c r="C37" s="229" t="s">
        <v>213</v>
      </c>
      <c r="D37" s="225">
        <v>45.5</v>
      </c>
      <c r="E37" s="224">
        <v>50</v>
      </c>
      <c r="F37" s="225">
        <v>50</v>
      </c>
      <c r="G37" s="238">
        <f t="shared" ref="G37" si="2">F37/E37</f>
        <v>1</v>
      </c>
      <c r="H37" s="270">
        <v>1</v>
      </c>
      <c r="I37" s="53"/>
    </row>
    <row r="38" spans="1:9" ht="37.200000000000003" customHeight="1" x14ac:dyDescent="0.25">
      <c r="A38" s="80">
        <v>7</v>
      </c>
      <c r="B38" s="226" t="s">
        <v>258</v>
      </c>
      <c r="C38" s="229" t="s">
        <v>213</v>
      </c>
      <c r="D38" s="61">
        <v>33.200000000000003</v>
      </c>
      <c r="E38" s="224">
        <v>31</v>
      </c>
      <c r="F38" s="225">
        <v>31</v>
      </c>
      <c r="G38" s="238">
        <f>F38/E38</f>
        <v>1</v>
      </c>
      <c r="H38" s="270">
        <v>1</v>
      </c>
      <c r="I38" s="53"/>
    </row>
    <row r="39" spans="1:9" ht="73.2" customHeight="1" x14ac:dyDescent="0.25">
      <c r="A39" s="80">
        <v>8</v>
      </c>
      <c r="B39" s="226" t="s">
        <v>259</v>
      </c>
      <c r="C39" s="229" t="s">
        <v>267</v>
      </c>
      <c r="D39" s="61">
        <v>93.75</v>
      </c>
      <c r="E39" s="229">
        <v>95.83</v>
      </c>
      <c r="F39" s="61">
        <v>92.5</v>
      </c>
      <c r="G39" s="238">
        <f t="shared" ref="G39:G41" si="3">F39/E39</f>
        <v>0.96525096525096532</v>
      </c>
      <c r="H39" s="273">
        <v>0.96499999999999997</v>
      </c>
      <c r="I39" s="236" t="s">
        <v>538</v>
      </c>
    </row>
    <row r="40" spans="1:9" ht="41.4" customHeight="1" x14ac:dyDescent="0.25">
      <c r="A40" s="80">
        <v>9</v>
      </c>
      <c r="B40" s="226" t="s">
        <v>260</v>
      </c>
      <c r="C40" s="229" t="s">
        <v>213</v>
      </c>
      <c r="D40" s="61">
        <v>100</v>
      </c>
      <c r="E40" s="224">
        <v>100</v>
      </c>
      <c r="F40" s="61">
        <v>100</v>
      </c>
      <c r="G40" s="238">
        <f t="shared" si="3"/>
        <v>1</v>
      </c>
      <c r="H40" s="270">
        <v>1</v>
      </c>
      <c r="I40" s="52"/>
    </row>
    <row r="41" spans="1:9" ht="37.200000000000003" customHeight="1" x14ac:dyDescent="0.25">
      <c r="A41" s="80">
        <v>10</v>
      </c>
      <c r="B41" s="226" t="s">
        <v>261</v>
      </c>
      <c r="C41" s="229" t="s">
        <v>213</v>
      </c>
      <c r="D41" s="61">
        <v>28.6</v>
      </c>
      <c r="E41" s="224">
        <v>23.6</v>
      </c>
      <c r="F41" s="61">
        <v>30.7</v>
      </c>
      <c r="G41" s="238">
        <f t="shared" si="3"/>
        <v>1.3008474576271185</v>
      </c>
      <c r="H41" s="270">
        <v>1</v>
      </c>
      <c r="I41" s="260"/>
    </row>
    <row r="42" spans="1:9" ht="35.4" customHeight="1" x14ac:dyDescent="0.25">
      <c r="A42" s="80">
        <v>11</v>
      </c>
      <c r="B42" s="232" t="s">
        <v>262</v>
      </c>
      <c r="C42" s="249" t="s">
        <v>268</v>
      </c>
      <c r="D42" s="272" t="s">
        <v>495</v>
      </c>
      <c r="E42" s="233" t="s">
        <v>533</v>
      </c>
      <c r="F42" s="233" t="s">
        <v>537</v>
      </c>
      <c r="G42" s="238">
        <v>1</v>
      </c>
      <c r="H42" s="265">
        <v>1</v>
      </c>
      <c r="I42" s="52"/>
    </row>
    <row r="43" spans="1:9" ht="51.6" customHeight="1" x14ac:dyDescent="0.25">
      <c r="A43" s="80">
        <v>12</v>
      </c>
      <c r="B43" s="226" t="s">
        <v>263</v>
      </c>
      <c r="C43" s="229" t="s">
        <v>213</v>
      </c>
      <c r="D43" s="61">
        <v>33</v>
      </c>
      <c r="E43" s="224">
        <v>33.5</v>
      </c>
      <c r="F43" s="225">
        <v>43</v>
      </c>
      <c r="G43" s="238">
        <f>F43/E43</f>
        <v>1.2835820895522387</v>
      </c>
      <c r="H43" s="270">
        <v>1</v>
      </c>
      <c r="I43" s="236" t="s">
        <v>539</v>
      </c>
    </row>
    <row r="44" spans="1:9" ht="91.2" customHeight="1" x14ac:dyDescent="0.25">
      <c r="A44" s="80">
        <v>13</v>
      </c>
      <c r="B44" s="226" t="s">
        <v>264</v>
      </c>
      <c r="C44" s="229" t="s">
        <v>213</v>
      </c>
      <c r="D44" s="61">
        <v>50.5</v>
      </c>
      <c r="E44" s="224">
        <v>50.9</v>
      </c>
      <c r="F44" s="225">
        <v>44.9</v>
      </c>
      <c r="G44" s="238">
        <f t="shared" ref="G44:G47" si="4">F44/E44</f>
        <v>0.88212180746561886</v>
      </c>
      <c r="H44" s="273">
        <v>0.88200000000000001</v>
      </c>
      <c r="I44" s="271" t="s">
        <v>544</v>
      </c>
    </row>
    <row r="45" spans="1:9" ht="54" customHeight="1" x14ac:dyDescent="0.25">
      <c r="A45" s="80">
        <v>14</v>
      </c>
      <c r="B45" s="226" t="s">
        <v>534</v>
      </c>
      <c r="C45" s="229" t="s">
        <v>213</v>
      </c>
      <c r="D45" s="61">
        <v>93</v>
      </c>
      <c r="E45" s="229">
        <v>92.6</v>
      </c>
      <c r="F45" s="61">
        <v>97.1</v>
      </c>
      <c r="G45" s="238">
        <f t="shared" si="4"/>
        <v>1.048596112311015</v>
      </c>
      <c r="H45" s="270">
        <v>1</v>
      </c>
      <c r="I45" s="128"/>
    </row>
    <row r="46" spans="1:9" ht="46.8" customHeight="1" x14ac:dyDescent="0.25">
      <c r="A46" s="80">
        <v>15</v>
      </c>
      <c r="B46" s="226" t="s">
        <v>535</v>
      </c>
      <c r="C46" s="229" t="s">
        <v>213</v>
      </c>
      <c r="D46" s="225">
        <v>118</v>
      </c>
      <c r="E46" s="229">
        <v>113.8</v>
      </c>
      <c r="F46" s="61">
        <v>122.3</v>
      </c>
      <c r="G46" s="238">
        <f t="shared" si="4"/>
        <v>1.0746924428822495</v>
      </c>
      <c r="H46" s="270">
        <v>1</v>
      </c>
      <c r="I46" s="128"/>
    </row>
    <row r="47" spans="1:9" ht="64.8" customHeight="1" x14ac:dyDescent="0.25">
      <c r="A47" s="80">
        <v>16</v>
      </c>
      <c r="B47" s="230" t="s">
        <v>265</v>
      </c>
      <c r="C47" s="229" t="s">
        <v>213</v>
      </c>
      <c r="D47" s="61" t="s">
        <v>327</v>
      </c>
      <c r="E47" s="224">
        <v>80</v>
      </c>
      <c r="F47" s="274">
        <v>80</v>
      </c>
      <c r="G47" s="238">
        <f t="shared" si="4"/>
        <v>1</v>
      </c>
      <c r="H47" s="270">
        <v>1</v>
      </c>
      <c r="I47" s="235" t="s">
        <v>540</v>
      </c>
    </row>
    <row r="48" spans="1:9" ht="74.400000000000006" customHeight="1" x14ac:dyDescent="0.25">
      <c r="A48" s="62">
        <v>17</v>
      </c>
      <c r="B48" s="226" t="s">
        <v>468</v>
      </c>
      <c r="C48" s="245" t="s">
        <v>213</v>
      </c>
      <c r="D48" s="275">
        <v>2</v>
      </c>
      <c r="E48" s="234">
        <v>3</v>
      </c>
      <c r="F48" s="64">
        <v>2.5</v>
      </c>
      <c r="G48" s="276">
        <f>F48/E48</f>
        <v>0.83333333333333337</v>
      </c>
      <c r="H48" s="277">
        <v>0.83299999999999996</v>
      </c>
      <c r="I48" s="278" t="s">
        <v>541</v>
      </c>
    </row>
    <row r="49" spans="1:9" ht="34.799999999999997" customHeight="1" x14ac:dyDescent="0.25">
      <c r="A49" s="90" t="s">
        <v>2</v>
      </c>
      <c r="B49" s="219" t="s">
        <v>434</v>
      </c>
      <c r="C49" s="91"/>
      <c r="D49" s="167"/>
      <c r="E49" s="92">
        <v>9</v>
      </c>
      <c r="F49" s="92">
        <v>9</v>
      </c>
      <c r="G49" s="279"/>
      <c r="H49" s="334">
        <f>(H52+H53+H54+H55+H56+H57+H59+H60+H61)/9</f>
        <v>1</v>
      </c>
      <c r="I49" s="65"/>
    </row>
    <row r="50" spans="1:9" ht="15" customHeight="1" x14ac:dyDescent="0.3">
      <c r="A50" s="93"/>
      <c r="B50" s="247" t="s">
        <v>7</v>
      </c>
      <c r="C50" s="325"/>
      <c r="D50" s="326"/>
      <c r="E50" s="326"/>
      <c r="F50" s="326"/>
      <c r="G50" s="325"/>
      <c r="H50" s="335"/>
      <c r="I50" s="52"/>
    </row>
    <row r="51" spans="1:9" ht="23.4" customHeight="1" x14ac:dyDescent="0.3">
      <c r="A51" s="93"/>
      <c r="B51" s="327" t="s">
        <v>248</v>
      </c>
      <c r="C51" s="328"/>
      <c r="D51" s="329"/>
      <c r="E51" s="330">
        <v>6</v>
      </c>
      <c r="F51" s="329"/>
      <c r="G51" s="336"/>
      <c r="H51" s="337">
        <f>(H52+H53+H54+H55+H56+H623+H57)/6</f>
        <v>1</v>
      </c>
      <c r="I51" s="52"/>
    </row>
    <row r="52" spans="1:9" ht="36" customHeight="1" x14ac:dyDescent="0.25">
      <c r="A52" s="62">
        <v>1</v>
      </c>
      <c r="B52" s="226" t="s">
        <v>241</v>
      </c>
      <c r="C52" s="307" t="s">
        <v>213</v>
      </c>
      <c r="D52" s="61">
        <v>63.9</v>
      </c>
      <c r="E52" s="331">
        <v>64.2</v>
      </c>
      <c r="F52" s="61">
        <v>65</v>
      </c>
      <c r="G52" s="332">
        <f>F52/E52</f>
        <v>1.0124610591900312</v>
      </c>
      <c r="H52" s="257">
        <v>1</v>
      </c>
      <c r="I52" s="52"/>
    </row>
    <row r="53" spans="1:9" s="35" customFormat="1" ht="39.6" customHeight="1" x14ac:dyDescent="0.25">
      <c r="A53" s="62">
        <v>3</v>
      </c>
      <c r="B53" s="226" t="s">
        <v>242</v>
      </c>
      <c r="C53" s="307" t="s">
        <v>213</v>
      </c>
      <c r="D53" s="62">
        <v>96.1</v>
      </c>
      <c r="E53" s="331">
        <v>90</v>
      </c>
      <c r="F53" s="62">
        <v>98</v>
      </c>
      <c r="G53" s="332">
        <f t="shared" ref="G53:G54" si="5">F53/E53</f>
        <v>1.0888888888888888</v>
      </c>
      <c r="H53" s="257">
        <v>1</v>
      </c>
      <c r="I53" s="54"/>
    </row>
    <row r="54" spans="1:9" s="35" customFormat="1" ht="42.6" customHeight="1" x14ac:dyDescent="0.25">
      <c r="A54" s="62">
        <v>4</v>
      </c>
      <c r="B54" s="226" t="s">
        <v>243</v>
      </c>
      <c r="C54" s="307" t="s">
        <v>213</v>
      </c>
      <c r="D54" s="62">
        <v>27.1</v>
      </c>
      <c r="E54" s="331">
        <v>27.2</v>
      </c>
      <c r="F54" s="62">
        <v>27.2</v>
      </c>
      <c r="G54" s="332">
        <f t="shared" si="5"/>
        <v>1</v>
      </c>
      <c r="H54" s="257">
        <v>1</v>
      </c>
      <c r="I54" s="54"/>
    </row>
    <row r="55" spans="1:9" s="35" customFormat="1" ht="30" customHeight="1" x14ac:dyDescent="0.25">
      <c r="A55" s="62">
        <v>5</v>
      </c>
      <c r="B55" s="226" t="s">
        <v>244</v>
      </c>
      <c r="C55" s="307" t="s">
        <v>209</v>
      </c>
      <c r="D55" s="62">
        <v>34</v>
      </c>
      <c r="E55" s="331">
        <v>34</v>
      </c>
      <c r="F55" s="62">
        <v>34</v>
      </c>
      <c r="G55" s="332">
        <f>F55/E55</f>
        <v>1</v>
      </c>
      <c r="H55" s="257">
        <v>1</v>
      </c>
      <c r="I55" s="56"/>
    </row>
    <row r="56" spans="1:9" s="35" customFormat="1" ht="24" customHeight="1" x14ac:dyDescent="0.25">
      <c r="A56" s="62">
        <v>6</v>
      </c>
      <c r="B56" s="226" t="s">
        <v>245</v>
      </c>
      <c r="C56" s="307" t="s">
        <v>217</v>
      </c>
      <c r="D56" s="62">
        <v>509</v>
      </c>
      <c r="E56" s="331">
        <v>334</v>
      </c>
      <c r="F56" s="62">
        <v>665</v>
      </c>
      <c r="G56" s="332">
        <f t="shared" ref="G56:G57" si="6">F56/E56</f>
        <v>1.9910179640718564</v>
      </c>
      <c r="H56" s="257">
        <v>1</v>
      </c>
      <c r="I56" s="56"/>
    </row>
    <row r="57" spans="1:9" s="35" customFormat="1" ht="27.6" customHeight="1" x14ac:dyDescent="0.25">
      <c r="A57" s="62">
        <v>7</v>
      </c>
      <c r="B57" s="226" t="s">
        <v>246</v>
      </c>
      <c r="C57" s="307" t="s">
        <v>209</v>
      </c>
      <c r="D57" s="62">
        <v>378</v>
      </c>
      <c r="E57" s="331">
        <v>346</v>
      </c>
      <c r="F57" s="62">
        <v>441</v>
      </c>
      <c r="G57" s="332">
        <f t="shared" si="6"/>
        <v>1.2745664739884393</v>
      </c>
      <c r="H57" s="257">
        <v>1</v>
      </c>
      <c r="I57" s="56"/>
    </row>
    <row r="58" spans="1:9" s="35" customFormat="1" ht="15.6" customHeight="1" x14ac:dyDescent="0.25">
      <c r="A58" s="93"/>
      <c r="B58" s="338" t="s">
        <v>247</v>
      </c>
      <c r="C58" s="339"/>
      <c r="D58" s="73"/>
      <c r="E58" s="333">
        <v>3</v>
      </c>
      <c r="F58" s="73"/>
      <c r="G58" s="340"/>
      <c r="H58" s="341">
        <f>(H59+H60+H61)/3</f>
        <v>1</v>
      </c>
      <c r="I58" s="54"/>
    </row>
    <row r="59" spans="1:9" s="35" customFormat="1" ht="42" customHeight="1" x14ac:dyDescent="0.25">
      <c r="A59" s="62">
        <v>1</v>
      </c>
      <c r="B59" s="226" t="s">
        <v>249</v>
      </c>
      <c r="C59" s="229" t="s">
        <v>213</v>
      </c>
      <c r="D59" s="62">
        <v>30.8</v>
      </c>
      <c r="E59" s="342">
        <v>30.4</v>
      </c>
      <c r="F59" s="62">
        <v>30.9</v>
      </c>
      <c r="G59" s="340">
        <f>F59/E59</f>
        <v>1.0164473684210527</v>
      </c>
      <c r="H59" s="265">
        <v>1</v>
      </c>
      <c r="I59" s="54"/>
    </row>
    <row r="60" spans="1:9" s="35" customFormat="1" ht="30.6" customHeight="1" x14ac:dyDescent="0.25">
      <c r="A60" s="62">
        <v>2</v>
      </c>
      <c r="B60" s="226" t="s">
        <v>250</v>
      </c>
      <c r="C60" s="229" t="s">
        <v>209</v>
      </c>
      <c r="D60" s="62">
        <v>8</v>
      </c>
      <c r="E60" s="343">
        <v>7</v>
      </c>
      <c r="F60" s="62">
        <v>11</v>
      </c>
      <c r="G60" s="340">
        <f t="shared" ref="G60" si="7">F60/E60</f>
        <v>1.5714285714285714</v>
      </c>
      <c r="H60" s="265">
        <v>1</v>
      </c>
      <c r="I60" s="54"/>
    </row>
    <row r="61" spans="1:9" s="35" customFormat="1" ht="27" customHeight="1" x14ac:dyDescent="0.25">
      <c r="A61" s="62">
        <v>3</v>
      </c>
      <c r="B61" s="226" t="s">
        <v>251</v>
      </c>
      <c r="C61" s="229" t="s">
        <v>209</v>
      </c>
      <c r="D61" s="344">
        <v>103</v>
      </c>
      <c r="E61" s="343">
        <v>90</v>
      </c>
      <c r="F61" s="344">
        <v>125</v>
      </c>
      <c r="G61" s="340">
        <f>F61/E61</f>
        <v>1.3888888888888888</v>
      </c>
      <c r="H61" s="265">
        <v>1</v>
      </c>
      <c r="I61" s="54"/>
    </row>
    <row r="62" spans="1:9" s="27" customFormat="1" ht="32.25" hidden="1" customHeight="1" x14ac:dyDescent="0.25">
      <c r="A62" s="94" t="s">
        <v>140</v>
      </c>
      <c r="B62" s="95" t="s">
        <v>147</v>
      </c>
      <c r="C62" s="95"/>
      <c r="D62" s="97"/>
      <c r="E62" s="96"/>
      <c r="F62" s="97"/>
      <c r="G62" s="98" t="e">
        <f t="shared" ref="G62:G66" si="8">F62/E62</f>
        <v>#DIV/0!</v>
      </c>
      <c r="H62" s="99"/>
      <c r="I62" s="55"/>
    </row>
    <row r="63" spans="1:9" s="27" customFormat="1" ht="27.6" hidden="1" customHeight="1" x14ac:dyDescent="0.25">
      <c r="A63" s="100" t="s">
        <v>141</v>
      </c>
      <c r="B63" s="56" t="s">
        <v>148</v>
      </c>
      <c r="C63" s="56"/>
      <c r="D63" s="102"/>
      <c r="E63" s="101"/>
      <c r="F63" s="102"/>
      <c r="G63" s="98" t="e">
        <f t="shared" si="8"/>
        <v>#DIV/0!</v>
      </c>
      <c r="H63" s="103"/>
      <c r="I63" s="55"/>
    </row>
    <row r="64" spans="1:9" s="27" customFormat="1" ht="117" hidden="1" customHeight="1" x14ac:dyDescent="0.25">
      <c r="A64" s="100" t="s">
        <v>142</v>
      </c>
      <c r="B64" s="56" t="s">
        <v>203</v>
      </c>
      <c r="C64" s="56"/>
      <c r="D64" s="102"/>
      <c r="E64" s="101"/>
      <c r="F64" s="102"/>
      <c r="G64" s="98" t="e">
        <f t="shared" si="8"/>
        <v>#DIV/0!</v>
      </c>
      <c r="H64" s="103"/>
      <c r="I64" s="55"/>
    </row>
    <row r="65" spans="1:9" s="27" customFormat="1" ht="27.6" hidden="1" customHeight="1" x14ac:dyDescent="0.25">
      <c r="A65" s="100" t="s">
        <v>143</v>
      </c>
      <c r="B65" s="56" t="s">
        <v>149</v>
      </c>
      <c r="C65" s="56"/>
      <c r="D65" s="102"/>
      <c r="E65" s="101"/>
      <c r="F65" s="102"/>
      <c r="G65" s="98" t="e">
        <f t="shared" si="8"/>
        <v>#DIV/0!</v>
      </c>
      <c r="H65" s="103"/>
      <c r="I65" s="55"/>
    </row>
    <row r="66" spans="1:9" s="27" customFormat="1" ht="41.4" hidden="1" customHeight="1" x14ac:dyDescent="0.25">
      <c r="A66" s="100" t="s">
        <v>144</v>
      </c>
      <c r="B66" s="56" t="s">
        <v>156</v>
      </c>
      <c r="C66" s="56"/>
      <c r="D66" s="102"/>
      <c r="E66" s="101"/>
      <c r="F66" s="102"/>
      <c r="G66" s="98" t="e">
        <f t="shared" si="8"/>
        <v>#DIV/0!</v>
      </c>
      <c r="H66" s="103"/>
      <c r="I66" s="55"/>
    </row>
    <row r="67" spans="1:9" ht="20.399999999999999" customHeight="1" x14ac:dyDescent="0.25">
      <c r="A67" s="92" t="s">
        <v>12</v>
      </c>
      <c r="B67" s="220" t="s">
        <v>432</v>
      </c>
      <c r="C67" s="78"/>
      <c r="D67" s="167"/>
      <c r="E67" s="92">
        <v>5</v>
      </c>
      <c r="F67" s="92">
        <v>5</v>
      </c>
      <c r="G67" s="110"/>
      <c r="H67" s="456">
        <f>(H70+H73+H76+H79+H80)/5</f>
        <v>1</v>
      </c>
      <c r="I67" s="65"/>
    </row>
    <row r="68" spans="1:9" s="26" customFormat="1" ht="13.95" hidden="1" customHeight="1" x14ac:dyDescent="0.25">
      <c r="A68" s="62"/>
      <c r="B68" s="123"/>
      <c r="C68" s="83" t="s">
        <v>213</v>
      </c>
      <c r="D68" s="72"/>
      <c r="E68" s="83">
        <v>15.7</v>
      </c>
      <c r="F68" s="72"/>
      <c r="G68" s="81">
        <f t="shared" ref="G68:G80" si="9">F68/E68</f>
        <v>0</v>
      </c>
      <c r="H68" s="265"/>
      <c r="I68" s="51"/>
    </row>
    <row r="69" spans="1:9" s="26" customFormat="1" ht="15.6" hidden="1" customHeight="1" x14ac:dyDescent="0.25">
      <c r="A69" s="62"/>
      <c r="B69" s="123"/>
      <c r="C69" s="166"/>
      <c r="D69" s="72"/>
      <c r="E69" s="124"/>
      <c r="F69" s="72"/>
      <c r="G69" s="81" t="e">
        <f t="shared" si="9"/>
        <v>#DIV/0!</v>
      </c>
      <c r="H69" s="265"/>
      <c r="I69" s="51"/>
    </row>
    <row r="70" spans="1:9" s="26" customFormat="1" ht="37.799999999999997" customHeight="1" x14ac:dyDescent="0.25">
      <c r="A70" s="104">
        <v>2</v>
      </c>
      <c r="B70" s="226" t="s">
        <v>219</v>
      </c>
      <c r="C70" s="229" t="s">
        <v>213</v>
      </c>
      <c r="D70" s="62">
        <v>35.5</v>
      </c>
      <c r="E70" s="61">
        <v>35.799999999999997</v>
      </c>
      <c r="F70" s="62">
        <v>35.799999999999997</v>
      </c>
      <c r="G70" s="238">
        <f t="shared" si="9"/>
        <v>1</v>
      </c>
      <c r="H70" s="265">
        <v>1</v>
      </c>
      <c r="I70" s="51"/>
    </row>
    <row r="71" spans="1:9" s="26" customFormat="1" ht="13.95" hidden="1" customHeight="1" x14ac:dyDescent="0.25">
      <c r="A71" s="104"/>
      <c r="B71" s="232"/>
      <c r="C71" s="229" t="s">
        <v>213</v>
      </c>
      <c r="D71" s="62"/>
      <c r="E71" s="229"/>
      <c r="F71" s="62"/>
      <c r="G71" s="238" t="e">
        <f t="shared" si="9"/>
        <v>#DIV/0!</v>
      </c>
      <c r="H71" s="265"/>
      <c r="I71" s="51"/>
    </row>
    <row r="72" spans="1:9" s="26" customFormat="1" ht="13.95" hidden="1" customHeight="1" x14ac:dyDescent="0.25">
      <c r="A72" s="104"/>
      <c r="B72" s="232"/>
      <c r="C72" s="261"/>
      <c r="D72" s="62"/>
      <c r="E72" s="229">
        <v>13.2</v>
      </c>
      <c r="F72" s="62"/>
      <c r="G72" s="238">
        <f t="shared" si="9"/>
        <v>0</v>
      </c>
      <c r="H72" s="265"/>
      <c r="I72" s="51"/>
    </row>
    <row r="73" spans="1:9" s="26" customFormat="1" ht="33.6" customHeight="1" x14ac:dyDescent="0.25">
      <c r="A73" s="104">
        <v>3</v>
      </c>
      <c r="B73" s="226" t="s">
        <v>222</v>
      </c>
      <c r="C73" s="249" t="s">
        <v>209</v>
      </c>
      <c r="D73" s="62">
        <v>33</v>
      </c>
      <c r="E73" s="229">
        <v>35</v>
      </c>
      <c r="F73" s="62">
        <v>37</v>
      </c>
      <c r="G73" s="238">
        <f t="shared" si="9"/>
        <v>1.0571428571428572</v>
      </c>
      <c r="H73" s="266">
        <v>1</v>
      </c>
      <c r="I73" s="89"/>
    </row>
    <row r="74" spans="1:9" s="26" customFormat="1" ht="13.95" hidden="1" customHeight="1" x14ac:dyDescent="0.25">
      <c r="A74" s="104"/>
      <c r="B74" s="226" t="s">
        <v>220</v>
      </c>
      <c r="C74" s="249"/>
      <c r="D74" s="62"/>
      <c r="E74" s="256"/>
      <c r="F74" s="62"/>
      <c r="G74" s="238" t="e">
        <f t="shared" si="9"/>
        <v>#DIV/0!</v>
      </c>
      <c r="H74" s="265"/>
      <c r="I74" s="51"/>
    </row>
    <row r="75" spans="1:9" s="26" customFormat="1" ht="13.8" hidden="1" customHeight="1" x14ac:dyDescent="0.25">
      <c r="A75" s="104"/>
      <c r="B75" s="232"/>
      <c r="C75" s="249"/>
      <c r="D75" s="62"/>
      <c r="E75" s="256"/>
      <c r="F75" s="62"/>
      <c r="G75" s="238" t="e">
        <f t="shared" si="9"/>
        <v>#DIV/0!</v>
      </c>
      <c r="H75" s="265"/>
      <c r="I75" s="51"/>
    </row>
    <row r="76" spans="1:9" s="26" customFormat="1" ht="37.799999999999997" customHeight="1" x14ac:dyDescent="0.25">
      <c r="A76" s="104">
        <v>4</v>
      </c>
      <c r="B76" s="226" t="s">
        <v>221</v>
      </c>
      <c r="C76" s="249" t="s">
        <v>217</v>
      </c>
      <c r="D76" s="62">
        <v>182</v>
      </c>
      <c r="E76" s="229">
        <v>175</v>
      </c>
      <c r="F76" s="62">
        <v>182</v>
      </c>
      <c r="G76" s="238">
        <f t="shared" si="9"/>
        <v>1.04</v>
      </c>
      <c r="H76" s="265">
        <v>1</v>
      </c>
      <c r="I76" s="51"/>
    </row>
    <row r="77" spans="1:9" s="26" customFormat="1" ht="41.4" hidden="1" customHeight="1" x14ac:dyDescent="0.25">
      <c r="A77" s="105"/>
      <c r="B77" s="232" t="s">
        <v>151</v>
      </c>
      <c r="C77" s="249"/>
      <c r="D77" s="62"/>
      <c r="E77" s="229">
        <v>156</v>
      </c>
      <c r="F77" s="62"/>
      <c r="G77" s="238">
        <f t="shared" si="9"/>
        <v>0</v>
      </c>
      <c r="H77" s="265"/>
      <c r="I77" s="51"/>
    </row>
    <row r="78" spans="1:9" s="26" customFormat="1" ht="13.8" hidden="1" customHeight="1" x14ac:dyDescent="0.25">
      <c r="A78" s="105"/>
      <c r="B78" s="232" t="s">
        <v>150</v>
      </c>
      <c r="C78" s="249"/>
      <c r="D78" s="62"/>
      <c r="E78" s="256"/>
      <c r="F78" s="62"/>
      <c r="G78" s="238" t="e">
        <f t="shared" si="9"/>
        <v>#DIV/0!</v>
      </c>
      <c r="H78" s="265"/>
      <c r="I78" s="51"/>
    </row>
    <row r="79" spans="1:9" s="26" customFormat="1" ht="28.8" customHeight="1" x14ac:dyDescent="0.25">
      <c r="A79" s="62">
        <v>5</v>
      </c>
      <c r="B79" s="226" t="s">
        <v>223</v>
      </c>
      <c r="C79" s="249" t="s">
        <v>213</v>
      </c>
      <c r="D79" s="62">
        <v>70.5</v>
      </c>
      <c r="E79" s="256">
        <v>70.2</v>
      </c>
      <c r="F79" s="62">
        <v>74</v>
      </c>
      <c r="G79" s="238">
        <f t="shared" si="9"/>
        <v>1.054131054131054</v>
      </c>
      <c r="H79" s="265">
        <v>1</v>
      </c>
      <c r="I79" s="51"/>
    </row>
    <row r="80" spans="1:9" s="26" customFormat="1" ht="25.8" customHeight="1" x14ac:dyDescent="0.25">
      <c r="A80" s="106">
        <v>6</v>
      </c>
      <c r="B80" s="38" t="s">
        <v>496</v>
      </c>
      <c r="C80" s="262" t="s">
        <v>217</v>
      </c>
      <c r="D80" s="263">
        <v>179466</v>
      </c>
      <c r="E80" s="264">
        <v>155800</v>
      </c>
      <c r="F80" s="263">
        <v>186412</v>
      </c>
      <c r="G80" s="238">
        <f t="shared" si="9"/>
        <v>1.1964826700898588</v>
      </c>
      <c r="H80" s="265">
        <v>1</v>
      </c>
      <c r="I80" s="51"/>
    </row>
    <row r="81" spans="1:10" s="26" customFormat="1" ht="17.399999999999999" hidden="1" customHeight="1" x14ac:dyDescent="0.25">
      <c r="A81" s="72"/>
      <c r="B81" s="84"/>
      <c r="C81" s="84"/>
      <c r="D81" s="108"/>
      <c r="E81" s="107"/>
      <c r="F81" s="108"/>
      <c r="G81" s="108"/>
      <c r="H81" s="109"/>
      <c r="I81" s="51"/>
    </row>
    <row r="82" spans="1:10" s="26" customFormat="1" ht="21" hidden="1" customHeight="1" x14ac:dyDescent="0.25">
      <c r="A82" s="72"/>
      <c r="B82" s="84"/>
      <c r="C82" s="84"/>
      <c r="D82" s="108"/>
      <c r="E82" s="107"/>
      <c r="F82" s="108"/>
      <c r="G82" s="108"/>
      <c r="H82" s="109"/>
      <c r="I82" s="51"/>
    </row>
    <row r="83" spans="1:10" s="26" customFormat="1" ht="28.2" hidden="1" customHeight="1" x14ac:dyDescent="0.25">
      <c r="A83" s="72"/>
      <c r="B83" s="84"/>
      <c r="C83" s="84"/>
      <c r="D83" s="108"/>
      <c r="E83" s="107"/>
      <c r="F83" s="108"/>
      <c r="G83" s="108"/>
      <c r="H83" s="109"/>
      <c r="I83" s="51"/>
    </row>
    <row r="84" spans="1:10" s="26" customFormat="1" ht="24.6" hidden="1" customHeight="1" x14ac:dyDescent="0.25">
      <c r="A84" s="72"/>
      <c r="B84" s="84"/>
      <c r="C84" s="84"/>
      <c r="D84" s="108"/>
      <c r="E84" s="107"/>
      <c r="F84" s="108"/>
      <c r="G84" s="108"/>
      <c r="H84" s="109"/>
      <c r="I84" s="51"/>
    </row>
    <row r="85" spans="1:10" s="26" customFormat="1" ht="41.4" hidden="1" customHeight="1" x14ac:dyDescent="0.25">
      <c r="A85" s="72"/>
      <c r="B85" s="84"/>
      <c r="C85" s="84"/>
      <c r="D85" s="108"/>
      <c r="E85" s="107"/>
      <c r="F85" s="108"/>
      <c r="G85" s="108"/>
      <c r="H85" s="109"/>
      <c r="I85" s="51"/>
    </row>
    <row r="86" spans="1:10" s="26" customFormat="1" ht="21.6" hidden="1" customHeight="1" x14ac:dyDescent="0.25">
      <c r="A86" s="72"/>
      <c r="B86" s="84"/>
      <c r="C86" s="84"/>
      <c r="D86" s="108"/>
      <c r="E86" s="107"/>
      <c r="F86" s="108"/>
      <c r="G86" s="108"/>
      <c r="H86" s="109"/>
      <c r="I86" s="51"/>
    </row>
    <row r="87" spans="1:10" s="26" customFormat="1" ht="20.399999999999999" hidden="1" customHeight="1" x14ac:dyDescent="0.25">
      <c r="A87" s="72"/>
      <c r="B87" s="84"/>
      <c r="C87" s="84"/>
      <c r="D87" s="108"/>
      <c r="E87" s="107"/>
      <c r="F87" s="108"/>
      <c r="G87" s="108"/>
      <c r="H87" s="109"/>
      <c r="I87" s="51"/>
    </row>
    <row r="88" spans="1:10" ht="29.4" customHeight="1" x14ac:dyDescent="0.25">
      <c r="A88" s="92" t="s">
        <v>13</v>
      </c>
      <c r="B88" s="218" t="s">
        <v>433</v>
      </c>
      <c r="C88" s="279"/>
      <c r="D88" s="167"/>
      <c r="E88" s="167"/>
      <c r="F88" s="167"/>
      <c r="G88" s="91"/>
      <c r="H88" s="280">
        <f>(H90+H91+H92+H94+H95+H96+H97+H98+H106+H109)/10</f>
        <v>0</v>
      </c>
      <c r="I88" s="67" t="s">
        <v>575</v>
      </c>
    </row>
    <row r="89" spans="1:10" ht="35.4" customHeight="1" x14ac:dyDescent="0.25">
      <c r="A89" s="111"/>
      <c r="B89" s="515" t="s">
        <v>410</v>
      </c>
      <c r="C89" s="460"/>
      <c r="D89" s="162"/>
      <c r="E89" s="162"/>
      <c r="F89" s="162"/>
      <c r="G89" s="168"/>
      <c r="H89" s="169"/>
      <c r="I89" s="52"/>
    </row>
    <row r="90" spans="1:10" s="26" customFormat="1" ht="29.4" customHeight="1" x14ac:dyDescent="0.25">
      <c r="A90" s="112">
        <v>1</v>
      </c>
      <c r="B90" s="516" t="s">
        <v>365</v>
      </c>
      <c r="C90" s="419" t="s">
        <v>356</v>
      </c>
      <c r="D90" s="72"/>
      <c r="E90" s="170"/>
      <c r="F90" s="72"/>
      <c r="G90" s="171"/>
      <c r="H90" s="172"/>
      <c r="I90" s="443"/>
      <c r="J90" s="35"/>
    </row>
    <row r="91" spans="1:10" s="26" customFormat="1" ht="58.2" customHeight="1" x14ac:dyDescent="0.25">
      <c r="A91" s="112" t="s">
        <v>2</v>
      </c>
      <c r="B91" s="516" t="s">
        <v>482</v>
      </c>
      <c r="C91" s="419" t="s">
        <v>356</v>
      </c>
      <c r="D91" s="72"/>
      <c r="E91" s="170"/>
      <c r="F91" s="72"/>
      <c r="G91" s="171"/>
      <c r="H91" s="172"/>
      <c r="I91" s="260"/>
      <c r="J91" s="35"/>
    </row>
    <row r="92" spans="1:10" s="26" customFormat="1" ht="28.2" customHeight="1" x14ac:dyDescent="0.25">
      <c r="A92" s="62" t="s">
        <v>12</v>
      </c>
      <c r="B92" s="236" t="s">
        <v>358</v>
      </c>
      <c r="C92" s="229" t="s">
        <v>213</v>
      </c>
      <c r="D92" s="72"/>
      <c r="E92" s="83"/>
      <c r="F92" s="72"/>
      <c r="G92" s="173"/>
      <c r="H92" s="172"/>
      <c r="I92" s="443"/>
      <c r="J92" s="35"/>
    </row>
    <row r="93" spans="1:10" s="26" customFormat="1" ht="33.6" customHeight="1" x14ac:dyDescent="0.25">
      <c r="A93" s="62"/>
      <c r="B93" s="353" t="s">
        <v>411</v>
      </c>
      <c r="C93" s="62"/>
      <c r="D93" s="72"/>
      <c r="E93" s="72"/>
      <c r="F93" s="72"/>
      <c r="G93" s="81"/>
      <c r="H93" s="169"/>
      <c r="I93" s="56"/>
      <c r="J93" s="35"/>
    </row>
    <row r="94" spans="1:10" s="26" customFormat="1" ht="25.8" customHeight="1" x14ac:dyDescent="0.25">
      <c r="A94" s="62" t="s">
        <v>15</v>
      </c>
      <c r="B94" s="236" t="s">
        <v>452</v>
      </c>
      <c r="C94" s="229" t="s">
        <v>213</v>
      </c>
      <c r="D94" s="72"/>
      <c r="E94" s="83"/>
      <c r="F94" s="72"/>
      <c r="G94" s="81"/>
      <c r="H94" s="163"/>
      <c r="I94" s="444"/>
      <c r="J94" s="35"/>
    </row>
    <row r="95" spans="1:10" s="26" customFormat="1" ht="28.8" customHeight="1" x14ac:dyDescent="0.25">
      <c r="A95" s="62" t="s">
        <v>19</v>
      </c>
      <c r="B95" s="236" t="s">
        <v>412</v>
      </c>
      <c r="C95" s="229" t="s">
        <v>356</v>
      </c>
      <c r="D95" s="72"/>
      <c r="E95" s="83"/>
      <c r="F95" s="72"/>
      <c r="G95" s="81"/>
      <c r="H95" s="163"/>
      <c r="I95" s="443"/>
      <c r="J95" s="35"/>
    </row>
    <row r="96" spans="1:10" s="26" customFormat="1" ht="28.8" customHeight="1" x14ac:dyDescent="0.25">
      <c r="A96" s="62" t="s">
        <v>23</v>
      </c>
      <c r="B96" s="236" t="s">
        <v>413</v>
      </c>
      <c r="C96" s="229" t="s">
        <v>239</v>
      </c>
      <c r="D96" s="72"/>
      <c r="E96" s="175"/>
      <c r="F96" s="72"/>
      <c r="G96" s="81"/>
      <c r="H96" s="163"/>
      <c r="I96" s="443"/>
      <c r="J96" s="35"/>
    </row>
    <row r="97" spans="1:10" s="26" customFormat="1" ht="28.8" customHeight="1" x14ac:dyDescent="0.25">
      <c r="A97" s="62" t="s">
        <v>26</v>
      </c>
      <c r="B97" s="236" t="s">
        <v>357</v>
      </c>
      <c r="C97" s="229" t="s">
        <v>414</v>
      </c>
      <c r="D97" s="72"/>
      <c r="E97" s="83"/>
      <c r="F97" s="72"/>
      <c r="G97" s="81"/>
      <c r="H97" s="163"/>
      <c r="I97" s="443"/>
      <c r="J97" s="35"/>
    </row>
    <row r="98" spans="1:10" s="26" customFormat="1" ht="31.2" customHeight="1" x14ac:dyDescent="0.3">
      <c r="A98" s="62" t="s">
        <v>28</v>
      </c>
      <c r="B98" s="236" t="s">
        <v>415</v>
      </c>
      <c r="C98" s="229" t="s">
        <v>239</v>
      </c>
      <c r="D98" s="72"/>
      <c r="E98" s="83"/>
      <c r="F98" s="72"/>
      <c r="G98" s="81"/>
      <c r="H98" s="163"/>
      <c r="I98" s="443"/>
      <c r="J98" s="48"/>
    </row>
    <row r="99" spans="1:10" s="26" customFormat="1" ht="45" customHeight="1" x14ac:dyDescent="0.25">
      <c r="A99" s="62"/>
      <c r="B99" s="393" t="s">
        <v>416</v>
      </c>
      <c r="C99" s="229"/>
      <c r="D99" s="72"/>
      <c r="E99" s="83"/>
      <c r="F99" s="72"/>
      <c r="G99" s="81"/>
      <c r="H99" s="131"/>
      <c r="I99" s="56"/>
      <c r="J99" s="35"/>
    </row>
    <row r="100" spans="1:10" s="26" customFormat="1" ht="35.4" customHeight="1" x14ac:dyDescent="0.25">
      <c r="A100" s="62"/>
      <c r="B100" s="393" t="s">
        <v>417</v>
      </c>
      <c r="C100" s="229"/>
      <c r="D100" s="72"/>
      <c r="E100" s="83"/>
      <c r="F100" s="72"/>
      <c r="G100" s="81"/>
      <c r="H100" s="131"/>
      <c r="I100" s="56"/>
      <c r="J100" s="35"/>
    </row>
    <row r="101" spans="1:10" s="26" customFormat="1" ht="14.4" hidden="1" customHeight="1" x14ac:dyDescent="0.25">
      <c r="A101" s="104" t="s">
        <v>97</v>
      </c>
      <c r="B101" s="226" t="s">
        <v>437</v>
      </c>
      <c r="C101" s="229" t="s">
        <v>209</v>
      </c>
      <c r="D101" s="72"/>
      <c r="E101" s="175"/>
      <c r="F101" s="72"/>
      <c r="G101" s="173"/>
      <c r="H101" s="177"/>
      <c r="I101" s="56"/>
      <c r="J101" s="35"/>
    </row>
    <row r="102" spans="1:10" s="26" customFormat="1" ht="20.399999999999999" customHeight="1" x14ac:dyDescent="0.25">
      <c r="A102" s="104"/>
      <c r="B102" s="459" t="s">
        <v>466</v>
      </c>
      <c r="C102" s="229"/>
      <c r="D102" s="72"/>
      <c r="E102" s="175"/>
      <c r="F102" s="72"/>
      <c r="G102" s="173"/>
      <c r="H102" s="178"/>
      <c r="I102" s="56"/>
      <c r="J102" s="35"/>
    </row>
    <row r="103" spans="1:10" s="26" customFormat="1" ht="37.200000000000003" customHeight="1" x14ac:dyDescent="0.25">
      <c r="A103" s="104"/>
      <c r="B103" s="459" t="s">
        <v>418</v>
      </c>
      <c r="C103" s="229"/>
      <c r="D103" s="72"/>
      <c r="E103" s="175"/>
      <c r="F103" s="72"/>
      <c r="G103" s="173"/>
      <c r="H103" s="179"/>
      <c r="I103" s="56"/>
      <c r="J103" s="35"/>
    </row>
    <row r="104" spans="1:10" s="26" customFormat="1" ht="47.4" customHeight="1" x14ac:dyDescent="0.25">
      <c r="A104" s="104" t="s">
        <v>39</v>
      </c>
      <c r="B104" s="236" t="s">
        <v>419</v>
      </c>
      <c r="C104" s="229" t="s">
        <v>356</v>
      </c>
      <c r="D104" s="72"/>
      <c r="E104" s="85"/>
      <c r="F104" s="72"/>
      <c r="G104" s="81"/>
      <c r="H104" s="82"/>
      <c r="I104" s="56"/>
      <c r="J104" s="35"/>
    </row>
    <row r="105" spans="1:10" s="26" customFormat="1" ht="30.6" customHeight="1" x14ac:dyDescent="0.25">
      <c r="A105" s="104"/>
      <c r="B105" s="393" t="s">
        <v>420</v>
      </c>
      <c r="C105" s="229"/>
      <c r="D105" s="72"/>
      <c r="E105" s="85"/>
      <c r="F105" s="72"/>
      <c r="G105" s="81"/>
      <c r="H105" s="82"/>
      <c r="I105" s="56"/>
      <c r="J105" s="35"/>
    </row>
    <row r="106" spans="1:10" s="26" customFormat="1" ht="46.2" customHeight="1" x14ac:dyDescent="0.25">
      <c r="A106" s="104" t="s">
        <v>189</v>
      </c>
      <c r="B106" s="236" t="s">
        <v>469</v>
      </c>
      <c r="C106" s="229" t="s">
        <v>240</v>
      </c>
      <c r="D106" s="72"/>
      <c r="E106" s="83"/>
      <c r="F106" s="72"/>
      <c r="G106" s="81"/>
      <c r="H106" s="163"/>
      <c r="I106" s="443"/>
      <c r="J106" s="35"/>
    </row>
    <row r="107" spans="1:10" s="26" customFormat="1" ht="45.6" hidden="1" customHeight="1" x14ac:dyDescent="0.25">
      <c r="A107" s="104" t="s">
        <v>104</v>
      </c>
      <c r="B107" s="236" t="s">
        <v>359</v>
      </c>
      <c r="C107" s="229" t="s">
        <v>213</v>
      </c>
      <c r="D107" s="72"/>
      <c r="E107" s="83"/>
      <c r="F107" s="72"/>
      <c r="G107" s="81"/>
      <c r="H107" s="163"/>
      <c r="I107" s="56"/>
      <c r="J107" s="35"/>
    </row>
    <row r="108" spans="1:10" s="26" customFormat="1" ht="45.6" hidden="1" customHeight="1" x14ac:dyDescent="0.25">
      <c r="A108" s="104" t="s">
        <v>167</v>
      </c>
      <c r="B108" s="236" t="s">
        <v>361</v>
      </c>
      <c r="C108" s="229" t="s">
        <v>362</v>
      </c>
      <c r="D108" s="72"/>
      <c r="E108" s="83"/>
      <c r="F108" s="72"/>
      <c r="G108" s="81"/>
      <c r="H108" s="163"/>
      <c r="I108" s="56"/>
      <c r="J108" s="35"/>
    </row>
    <row r="109" spans="1:10" s="26" customFormat="1" ht="48" customHeight="1" x14ac:dyDescent="0.25">
      <c r="A109" s="104">
        <v>13</v>
      </c>
      <c r="B109" s="236" t="s">
        <v>421</v>
      </c>
      <c r="C109" s="229" t="s">
        <v>362</v>
      </c>
      <c r="D109" s="72"/>
      <c r="E109" s="180"/>
      <c r="F109" s="72"/>
      <c r="G109" s="81"/>
      <c r="H109" s="163"/>
      <c r="I109" s="443"/>
      <c r="J109" s="35"/>
    </row>
    <row r="110" spans="1:10" s="26" customFormat="1" ht="0.6" hidden="1" customHeight="1" x14ac:dyDescent="0.25">
      <c r="A110" s="104" t="s">
        <v>323</v>
      </c>
      <c r="B110" s="114" t="s">
        <v>360</v>
      </c>
      <c r="C110" s="83" t="s">
        <v>213</v>
      </c>
      <c r="D110" s="72"/>
      <c r="E110" s="83" t="s">
        <v>327</v>
      </c>
      <c r="F110" s="72"/>
      <c r="G110" s="81"/>
      <c r="H110" s="131"/>
      <c r="I110" s="56"/>
      <c r="J110" s="35"/>
    </row>
    <row r="111" spans="1:10" s="26" customFormat="1" ht="28.2" hidden="1" customHeight="1" x14ac:dyDescent="0.25">
      <c r="A111" s="104"/>
      <c r="B111" s="176" t="s">
        <v>422</v>
      </c>
      <c r="C111" s="83"/>
      <c r="D111" s="72"/>
      <c r="E111" s="83" t="s">
        <v>327</v>
      </c>
      <c r="F111" s="72"/>
      <c r="G111" s="81"/>
      <c r="H111" s="131"/>
      <c r="I111" s="56"/>
      <c r="J111" s="35"/>
    </row>
    <row r="112" spans="1:10" s="26" customFormat="1" ht="33" hidden="1" customHeight="1" x14ac:dyDescent="0.25">
      <c r="A112" s="62" t="s">
        <v>426</v>
      </c>
      <c r="B112" s="114" t="s">
        <v>363</v>
      </c>
      <c r="C112" s="83" t="s">
        <v>315</v>
      </c>
      <c r="D112" s="72"/>
      <c r="E112" s="180" t="s">
        <v>327</v>
      </c>
      <c r="F112" s="72"/>
      <c r="G112" s="81"/>
      <c r="H112" s="131"/>
      <c r="I112" s="51"/>
    </row>
    <row r="113" spans="1:10" s="26" customFormat="1" ht="36" hidden="1" customHeight="1" x14ac:dyDescent="0.25">
      <c r="A113" s="62" t="s">
        <v>427</v>
      </c>
      <c r="B113" s="114" t="s">
        <v>423</v>
      </c>
      <c r="C113" s="83" t="s">
        <v>217</v>
      </c>
      <c r="D113" s="72"/>
      <c r="E113" s="180" t="s">
        <v>327</v>
      </c>
      <c r="F113" s="72"/>
      <c r="G113" s="81"/>
      <c r="H113" s="131"/>
      <c r="I113" s="51"/>
    </row>
    <row r="114" spans="1:10" s="26" customFormat="1" ht="42.6" hidden="1" customHeight="1" x14ac:dyDescent="0.25">
      <c r="A114" s="62" t="s">
        <v>428</v>
      </c>
      <c r="B114" s="113" t="s">
        <v>424</v>
      </c>
      <c r="C114" s="83" t="s">
        <v>314</v>
      </c>
      <c r="D114" s="72"/>
      <c r="E114" s="83" t="s">
        <v>327</v>
      </c>
      <c r="F114" s="72"/>
      <c r="G114" s="81"/>
      <c r="H114" s="131"/>
      <c r="I114" s="56"/>
    </row>
    <row r="115" spans="1:10" s="26" customFormat="1" ht="32.4" hidden="1" customHeight="1" x14ac:dyDescent="0.25">
      <c r="A115" s="62" t="s">
        <v>429</v>
      </c>
      <c r="B115" s="123" t="s">
        <v>364</v>
      </c>
      <c r="C115" s="72" t="s">
        <v>217</v>
      </c>
      <c r="D115" s="72"/>
      <c r="E115" s="72" t="s">
        <v>327</v>
      </c>
      <c r="F115" s="72"/>
      <c r="G115" s="81"/>
      <c r="H115" s="131"/>
      <c r="I115" s="56"/>
    </row>
    <row r="116" spans="1:10" s="26" customFormat="1" ht="23.4" hidden="1" customHeight="1" x14ac:dyDescent="0.25">
      <c r="A116" s="62"/>
      <c r="B116" s="174" t="s">
        <v>430</v>
      </c>
      <c r="C116" s="72"/>
      <c r="D116" s="72"/>
      <c r="E116" s="72" t="s">
        <v>327</v>
      </c>
      <c r="F116" s="72"/>
      <c r="G116" s="81"/>
      <c r="H116" s="131"/>
      <c r="I116" s="56"/>
    </row>
    <row r="117" spans="1:10" s="26" customFormat="1" ht="27" hidden="1" customHeight="1" x14ac:dyDescent="0.25">
      <c r="A117" s="62" t="s">
        <v>425</v>
      </c>
      <c r="B117" s="123" t="s">
        <v>431</v>
      </c>
      <c r="C117" s="72" t="s">
        <v>314</v>
      </c>
      <c r="D117" s="72"/>
      <c r="E117" s="72" t="s">
        <v>327</v>
      </c>
      <c r="F117" s="72"/>
      <c r="G117" s="81"/>
      <c r="H117" s="131"/>
      <c r="I117" s="56"/>
    </row>
    <row r="118" spans="1:10" ht="37.799999999999997" customHeight="1" x14ac:dyDescent="0.25">
      <c r="A118" s="92" t="s">
        <v>15</v>
      </c>
      <c r="B118" s="221" t="s">
        <v>404</v>
      </c>
      <c r="C118" s="91"/>
      <c r="D118" s="167"/>
      <c r="E118" s="92">
        <v>30</v>
      </c>
      <c r="F118" s="92">
        <v>23</v>
      </c>
      <c r="G118" s="91"/>
      <c r="H118" s="280">
        <f>(H119+H120+H121+H122+H123+H124+H125+H126+H127+H130+H131+H132+H133+H134+H135+H136+H137+H138+H139+H140+H141+H142+H143+H144+H148+H149+H150+H151+H153+H176)/30</f>
        <v>0.92303333333333337</v>
      </c>
      <c r="I118" s="65"/>
    </row>
    <row r="119" spans="1:10" ht="51.6" customHeight="1" x14ac:dyDescent="0.25">
      <c r="A119" s="64">
        <v>1</v>
      </c>
      <c r="B119" s="359" t="s">
        <v>387</v>
      </c>
      <c r="C119" s="227" t="s">
        <v>388</v>
      </c>
      <c r="D119" s="225">
        <v>100</v>
      </c>
      <c r="E119" s="225">
        <v>100</v>
      </c>
      <c r="F119" s="225">
        <v>100</v>
      </c>
      <c r="G119" s="274">
        <f>F119/E119</f>
        <v>1</v>
      </c>
      <c r="H119" s="313">
        <v>1</v>
      </c>
      <c r="I119" s="52"/>
    </row>
    <row r="120" spans="1:10" ht="35.4" customHeight="1" x14ac:dyDescent="0.3">
      <c r="A120" s="64">
        <v>2</v>
      </c>
      <c r="B120" s="359" t="s">
        <v>389</v>
      </c>
      <c r="C120" s="227" t="s">
        <v>390</v>
      </c>
      <c r="D120" s="61">
        <v>56.2</v>
      </c>
      <c r="E120" s="225">
        <v>56.2</v>
      </c>
      <c r="F120" s="61">
        <v>44.3</v>
      </c>
      <c r="G120" s="274">
        <f>E120/F120</f>
        <v>1.2686230248307</v>
      </c>
      <c r="H120" s="313">
        <v>1</v>
      </c>
      <c r="I120" s="180"/>
      <c r="J120" s="49"/>
    </row>
    <row r="121" spans="1:10" ht="40.200000000000003" customHeight="1" x14ac:dyDescent="0.25">
      <c r="A121" s="64">
        <v>3</v>
      </c>
      <c r="B121" s="359" t="s">
        <v>391</v>
      </c>
      <c r="C121" s="226" t="s">
        <v>392</v>
      </c>
      <c r="D121" s="61">
        <v>0.28999999999999998</v>
      </c>
      <c r="E121" s="274">
        <v>0.28000000000000003</v>
      </c>
      <c r="F121" s="61">
        <v>0.16</v>
      </c>
      <c r="G121" s="319">
        <f>E121/F121</f>
        <v>1.7500000000000002</v>
      </c>
      <c r="H121" s="313">
        <v>1</v>
      </c>
      <c r="I121" s="89"/>
    </row>
    <row r="122" spans="1:10" ht="36" customHeight="1" x14ac:dyDescent="0.25">
      <c r="A122" s="64">
        <v>4</v>
      </c>
      <c r="B122" s="359" t="s">
        <v>393</v>
      </c>
      <c r="C122" s="226" t="s">
        <v>394</v>
      </c>
      <c r="D122" s="61">
        <v>2.13</v>
      </c>
      <c r="E122" s="274">
        <v>2.13</v>
      </c>
      <c r="F122" s="61">
        <v>2.13</v>
      </c>
      <c r="G122" s="274">
        <f>E122/F122</f>
        <v>1</v>
      </c>
      <c r="H122" s="313">
        <v>1</v>
      </c>
      <c r="I122" s="56"/>
    </row>
    <row r="123" spans="1:10" ht="31.2" customHeight="1" x14ac:dyDescent="0.25">
      <c r="A123" s="64">
        <v>5</v>
      </c>
      <c r="B123" s="359" t="s">
        <v>395</v>
      </c>
      <c r="C123" s="227" t="s">
        <v>396</v>
      </c>
      <c r="D123" s="61">
        <v>0.04</v>
      </c>
      <c r="E123" s="274">
        <v>0.04</v>
      </c>
      <c r="F123" s="61">
        <v>0.04</v>
      </c>
      <c r="G123" s="274">
        <f>E123/F123</f>
        <v>1</v>
      </c>
      <c r="H123" s="313">
        <v>1</v>
      </c>
      <c r="I123" s="52"/>
    </row>
    <row r="124" spans="1:10" ht="31.2" customHeight="1" x14ac:dyDescent="0.25">
      <c r="A124" s="64">
        <v>6</v>
      </c>
      <c r="B124" s="359" t="s">
        <v>397</v>
      </c>
      <c r="C124" s="227" t="s">
        <v>398</v>
      </c>
      <c r="D124" s="225">
        <v>17.100000000000001</v>
      </c>
      <c r="E124" s="274">
        <v>17.2</v>
      </c>
      <c r="F124" s="225">
        <v>15.8</v>
      </c>
      <c r="G124" s="274">
        <f>E124/F124</f>
        <v>1.0886075949367087</v>
      </c>
      <c r="H124" s="313">
        <v>1</v>
      </c>
      <c r="I124" s="52"/>
    </row>
    <row r="125" spans="1:10" ht="48" customHeight="1" x14ac:dyDescent="0.3">
      <c r="A125" s="64">
        <v>7</v>
      </c>
      <c r="B125" s="359" t="s">
        <v>399</v>
      </c>
      <c r="C125" s="227" t="s">
        <v>388</v>
      </c>
      <c r="D125" s="61">
        <v>45.3</v>
      </c>
      <c r="E125" s="274">
        <v>45</v>
      </c>
      <c r="F125" s="61">
        <v>39.1</v>
      </c>
      <c r="G125" s="416">
        <f>F125/E125</f>
        <v>0.86888888888888893</v>
      </c>
      <c r="H125" s="390">
        <v>0.86899999999999999</v>
      </c>
      <c r="I125" s="415" t="s">
        <v>578</v>
      </c>
      <c r="J125" s="50"/>
    </row>
    <row r="126" spans="1:10" ht="48" customHeight="1" x14ac:dyDescent="0.25">
      <c r="A126" s="64">
        <v>8</v>
      </c>
      <c r="B126" s="359" t="s">
        <v>400</v>
      </c>
      <c r="C126" s="226" t="s">
        <v>388</v>
      </c>
      <c r="D126" s="61">
        <v>66.599999999999994</v>
      </c>
      <c r="E126" s="225">
        <v>66.599999999999994</v>
      </c>
      <c r="F126" s="61">
        <v>91.8</v>
      </c>
      <c r="G126" s="416">
        <f>F126/E126</f>
        <v>1.3783783783783785</v>
      </c>
      <c r="H126" s="313">
        <v>1</v>
      </c>
      <c r="I126" s="417"/>
    </row>
    <row r="127" spans="1:10" ht="27" customHeight="1" x14ac:dyDescent="0.25">
      <c r="A127" s="64">
        <v>10</v>
      </c>
      <c r="B127" s="418" t="s">
        <v>336</v>
      </c>
      <c r="C127" s="229" t="s">
        <v>213</v>
      </c>
      <c r="D127" s="61">
        <v>24.6</v>
      </c>
      <c r="E127" s="61">
        <v>24.6</v>
      </c>
      <c r="F127" s="61">
        <v>24.6</v>
      </c>
      <c r="G127" s="319">
        <f>E127/F127</f>
        <v>1</v>
      </c>
      <c r="H127" s="313">
        <v>1</v>
      </c>
      <c r="I127" s="52"/>
    </row>
    <row r="128" spans="1:10" ht="36.6" customHeight="1" x14ac:dyDescent="0.25">
      <c r="A128" s="494">
        <v>11</v>
      </c>
      <c r="B128" s="492" t="s">
        <v>337</v>
      </c>
      <c r="C128" s="477" t="s">
        <v>213</v>
      </c>
      <c r="D128" s="500"/>
      <c r="E128" s="500"/>
      <c r="F128" s="500"/>
      <c r="G128" s="499"/>
      <c r="H128" s="497"/>
      <c r="I128" s="490"/>
    </row>
    <row r="129" spans="1:9" ht="2.4" customHeight="1" x14ac:dyDescent="0.25">
      <c r="A129" s="495"/>
      <c r="B129" s="493"/>
      <c r="C129" s="478"/>
      <c r="D129" s="496"/>
      <c r="E129" s="496"/>
      <c r="F129" s="496"/>
      <c r="G129" s="496"/>
      <c r="H129" s="498"/>
      <c r="I129" s="491"/>
    </row>
    <row r="130" spans="1:9" ht="23.4" customHeight="1" x14ac:dyDescent="0.25">
      <c r="A130" s="495"/>
      <c r="B130" s="236" t="s">
        <v>270</v>
      </c>
      <c r="C130" s="478"/>
      <c r="D130" s="61">
        <v>34.299999999999997</v>
      </c>
      <c r="E130" s="225">
        <v>34.5</v>
      </c>
      <c r="F130" s="61">
        <v>27.6</v>
      </c>
      <c r="G130" s="319">
        <f>E130/F130</f>
        <v>1.25</v>
      </c>
      <c r="H130" s="313">
        <v>1</v>
      </c>
      <c r="I130" s="56"/>
    </row>
    <row r="131" spans="1:9" ht="17.399999999999999" customHeight="1" x14ac:dyDescent="0.25">
      <c r="A131" s="496"/>
      <c r="B131" s="235" t="s">
        <v>271</v>
      </c>
      <c r="C131" s="479"/>
      <c r="D131" s="61">
        <v>15.4</v>
      </c>
      <c r="E131" s="225">
        <v>15.4</v>
      </c>
      <c r="F131" s="61">
        <v>15.5</v>
      </c>
      <c r="G131" s="319">
        <f>E131/F131</f>
        <v>0.99354838709677418</v>
      </c>
      <c r="H131" s="390">
        <v>0.99399999999999999</v>
      </c>
      <c r="I131" s="52"/>
    </row>
    <row r="132" spans="1:9" ht="63.6" customHeight="1" x14ac:dyDescent="0.25">
      <c r="A132" s="64">
        <v>12</v>
      </c>
      <c r="B132" s="418" t="s">
        <v>272</v>
      </c>
      <c r="C132" s="419" t="s">
        <v>213</v>
      </c>
      <c r="D132" s="61">
        <v>42.9</v>
      </c>
      <c r="E132" s="61">
        <v>50.1</v>
      </c>
      <c r="F132" s="61">
        <v>42.9</v>
      </c>
      <c r="G132" s="319">
        <f>F132/E132</f>
        <v>0.85628742514970058</v>
      </c>
      <c r="H132" s="390">
        <v>0.85599999999999998</v>
      </c>
      <c r="I132" s="420" t="s">
        <v>567</v>
      </c>
    </row>
    <row r="133" spans="1:9" ht="62.4" customHeight="1" x14ac:dyDescent="0.25">
      <c r="A133" s="64">
        <v>13</v>
      </c>
      <c r="B133" s="418" t="s">
        <v>568</v>
      </c>
      <c r="C133" s="419" t="s">
        <v>569</v>
      </c>
      <c r="D133" s="61" t="s">
        <v>327</v>
      </c>
      <c r="E133" s="61">
        <v>0.38</v>
      </c>
      <c r="F133" s="77">
        <v>0</v>
      </c>
      <c r="G133" s="315">
        <v>0</v>
      </c>
      <c r="H133" s="390">
        <v>0</v>
      </c>
      <c r="I133" s="420" t="s">
        <v>579</v>
      </c>
    </row>
    <row r="134" spans="1:9" ht="60" customHeight="1" x14ac:dyDescent="0.25">
      <c r="A134" s="64">
        <v>14</v>
      </c>
      <c r="B134" s="418" t="s">
        <v>570</v>
      </c>
      <c r="C134" s="419" t="s">
        <v>571</v>
      </c>
      <c r="D134" s="61" t="s">
        <v>327</v>
      </c>
      <c r="E134" s="61">
        <v>33</v>
      </c>
      <c r="F134" s="77">
        <v>0</v>
      </c>
      <c r="G134" s="315">
        <v>0</v>
      </c>
      <c r="H134" s="390">
        <v>0</v>
      </c>
      <c r="I134" s="420" t="s">
        <v>579</v>
      </c>
    </row>
    <row r="135" spans="1:9" ht="37.799999999999997" customHeight="1" x14ac:dyDescent="0.25">
      <c r="A135" s="64">
        <v>15</v>
      </c>
      <c r="B135" s="418" t="s">
        <v>269</v>
      </c>
      <c r="C135" s="229" t="s">
        <v>213</v>
      </c>
      <c r="D135" s="61">
        <v>53</v>
      </c>
      <c r="E135" s="61">
        <v>53.2</v>
      </c>
      <c r="F135" s="61">
        <v>53.2</v>
      </c>
      <c r="G135" s="319">
        <f t="shared" ref="G135:G140" si="10">F135/E135</f>
        <v>1</v>
      </c>
      <c r="H135" s="313">
        <v>1</v>
      </c>
      <c r="I135" s="52"/>
    </row>
    <row r="136" spans="1:9" ht="31.8" customHeight="1" x14ac:dyDescent="0.25">
      <c r="A136" s="62">
        <v>16</v>
      </c>
      <c r="B136" s="418" t="s">
        <v>338</v>
      </c>
      <c r="C136" s="229" t="s">
        <v>213</v>
      </c>
      <c r="D136" s="61">
        <v>56.4</v>
      </c>
      <c r="E136" s="224">
        <v>56.9</v>
      </c>
      <c r="F136" s="61">
        <v>56.9</v>
      </c>
      <c r="G136" s="319">
        <f t="shared" si="10"/>
        <v>1</v>
      </c>
      <c r="H136" s="421">
        <v>1</v>
      </c>
      <c r="I136" s="52"/>
    </row>
    <row r="137" spans="1:9" ht="47.4" customHeight="1" x14ac:dyDescent="0.25">
      <c r="A137" s="62">
        <v>17</v>
      </c>
      <c r="B137" s="422" t="s">
        <v>483</v>
      </c>
      <c r="C137" s="229" t="s">
        <v>213</v>
      </c>
      <c r="D137" s="225" t="s">
        <v>327</v>
      </c>
      <c r="E137" s="224">
        <v>100</v>
      </c>
      <c r="F137" s="225">
        <v>100</v>
      </c>
      <c r="G137" s="319">
        <f t="shared" si="10"/>
        <v>1</v>
      </c>
      <c r="H137" s="257">
        <v>1</v>
      </c>
      <c r="I137" s="52"/>
    </row>
    <row r="138" spans="1:9" ht="45.6" customHeight="1" x14ac:dyDescent="0.25">
      <c r="A138" s="62">
        <v>19</v>
      </c>
      <c r="B138" s="423" t="s">
        <v>320</v>
      </c>
      <c r="C138" s="229" t="s">
        <v>213</v>
      </c>
      <c r="D138" s="61">
        <v>30.7</v>
      </c>
      <c r="E138" s="229">
        <v>32.200000000000003</v>
      </c>
      <c r="F138" s="61">
        <v>32.200000000000003</v>
      </c>
      <c r="G138" s="319">
        <f t="shared" si="10"/>
        <v>1</v>
      </c>
      <c r="H138" s="257">
        <v>1</v>
      </c>
      <c r="I138" s="128"/>
    </row>
    <row r="139" spans="1:9" ht="60" customHeight="1" x14ac:dyDescent="0.25">
      <c r="A139" s="62">
        <v>20</v>
      </c>
      <c r="B139" s="424" t="s">
        <v>512</v>
      </c>
      <c r="C139" s="229" t="s">
        <v>213</v>
      </c>
      <c r="D139" s="61">
        <v>6.5</v>
      </c>
      <c r="E139" s="224">
        <v>6.5</v>
      </c>
      <c r="F139" s="61">
        <v>6.5</v>
      </c>
      <c r="G139" s="319">
        <f t="shared" si="10"/>
        <v>1</v>
      </c>
      <c r="H139" s="257">
        <v>1</v>
      </c>
      <c r="I139" s="128"/>
    </row>
    <row r="140" spans="1:9" ht="28.8" customHeight="1" x14ac:dyDescent="0.25">
      <c r="A140" s="62">
        <v>21</v>
      </c>
      <c r="B140" s="424" t="s">
        <v>319</v>
      </c>
      <c r="C140" s="229" t="s">
        <v>213</v>
      </c>
      <c r="D140" s="61">
        <v>104</v>
      </c>
      <c r="E140" s="224">
        <v>95.3</v>
      </c>
      <c r="F140" s="61">
        <v>101</v>
      </c>
      <c r="G140" s="319">
        <f t="shared" si="10"/>
        <v>1.0598111227701994</v>
      </c>
      <c r="H140" s="257">
        <v>1</v>
      </c>
      <c r="I140" s="52"/>
    </row>
    <row r="141" spans="1:9" ht="36.6" customHeight="1" x14ac:dyDescent="0.25">
      <c r="A141" s="62">
        <v>22</v>
      </c>
      <c r="B141" s="424" t="s">
        <v>273</v>
      </c>
      <c r="C141" s="229" t="s">
        <v>213</v>
      </c>
      <c r="D141" s="274">
        <v>6</v>
      </c>
      <c r="E141" s="224">
        <v>6</v>
      </c>
      <c r="F141" s="274">
        <v>6</v>
      </c>
      <c r="G141" s="238">
        <f>E141/F141</f>
        <v>1</v>
      </c>
      <c r="H141" s="257">
        <v>1</v>
      </c>
      <c r="I141" s="56"/>
    </row>
    <row r="142" spans="1:9" ht="40.200000000000003" customHeight="1" x14ac:dyDescent="0.25">
      <c r="A142" s="62">
        <v>23</v>
      </c>
      <c r="B142" s="423" t="s">
        <v>274</v>
      </c>
      <c r="C142" s="229" t="s">
        <v>213</v>
      </c>
      <c r="D142" s="61">
        <v>0</v>
      </c>
      <c r="E142" s="425">
        <v>0</v>
      </c>
      <c r="F142" s="61">
        <v>0</v>
      </c>
      <c r="G142" s="401">
        <v>1</v>
      </c>
      <c r="H142" s="426">
        <v>1</v>
      </c>
      <c r="I142" s="128"/>
    </row>
    <row r="143" spans="1:9" ht="25.2" customHeight="1" x14ac:dyDescent="0.25">
      <c r="A143" s="80">
        <v>25</v>
      </c>
      <c r="B143" s="281" t="s">
        <v>401</v>
      </c>
      <c r="C143" s="387" t="s">
        <v>402</v>
      </c>
      <c r="D143" s="61">
        <v>1</v>
      </c>
      <c r="E143" s="344">
        <v>4</v>
      </c>
      <c r="F143" s="61">
        <v>4</v>
      </c>
      <c r="G143" s="238">
        <v>1</v>
      </c>
      <c r="H143" s="426">
        <v>1</v>
      </c>
      <c r="I143" s="128"/>
    </row>
    <row r="144" spans="1:9" ht="27" customHeight="1" x14ac:dyDescent="0.25">
      <c r="A144" s="115">
        <v>26</v>
      </c>
      <c r="B144" s="427" t="s">
        <v>275</v>
      </c>
      <c r="C144" s="249" t="s">
        <v>402</v>
      </c>
      <c r="D144" s="428">
        <v>3</v>
      </c>
      <c r="E144" s="249">
        <v>5</v>
      </c>
      <c r="F144" s="428">
        <v>0</v>
      </c>
      <c r="G144" s="238">
        <v>1</v>
      </c>
      <c r="H144" s="426">
        <v>1</v>
      </c>
      <c r="I144" s="128"/>
    </row>
    <row r="145" spans="1:11" s="38" customFormat="1" ht="29.4" customHeight="1" x14ac:dyDescent="0.25">
      <c r="A145" s="487">
        <v>27</v>
      </c>
      <c r="B145" s="423" t="s">
        <v>340</v>
      </c>
      <c r="C145" s="229"/>
      <c r="D145" s="61"/>
      <c r="E145" s="429"/>
      <c r="F145" s="61"/>
      <c r="G145" s="238"/>
      <c r="H145" s="257"/>
      <c r="I145" s="128"/>
    </row>
    <row r="146" spans="1:11" ht="37.200000000000003" hidden="1" customHeight="1" x14ac:dyDescent="0.25">
      <c r="A146" s="488"/>
      <c r="B146" s="423" t="s">
        <v>339</v>
      </c>
      <c r="C146" s="229" t="s">
        <v>229</v>
      </c>
      <c r="D146" s="61"/>
      <c r="E146" s="429"/>
      <c r="F146" s="61"/>
      <c r="G146" s="238"/>
      <c r="H146" s="257"/>
      <c r="I146" s="56"/>
    </row>
    <row r="147" spans="1:11" ht="37.200000000000003" hidden="1" customHeight="1" x14ac:dyDescent="0.25">
      <c r="A147" s="488"/>
      <c r="B147" s="423" t="s">
        <v>341</v>
      </c>
      <c r="C147" s="229" t="s">
        <v>216</v>
      </c>
      <c r="D147" s="61"/>
      <c r="E147" s="430"/>
      <c r="F147" s="61"/>
      <c r="G147" s="238"/>
      <c r="H147" s="257"/>
      <c r="I147" s="56"/>
    </row>
    <row r="148" spans="1:11" ht="22.8" customHeight="1" x14ac:dyDescent="0.25">
      <c r="A148" s="489"/>
      <c r="B148" s="423" t="s">
        <v>484</v>
      </c>
      <c r="C148" s="229" t="s">
        <v>216</v>
      </c>
      <c r="D148" s="61">
        <v>0</v>
      </c>
      <c r="E148" s="430">
        <v>1</v>
      </c>
      <c r="F148" s="61">
        <v>1</v>
      </c>
      <c r="G148" s="263">
        <v>1</v>
      </c>
      <c r="H148" s="257">
        <v>1</v>
      </c>
      <c r="I148" s="56"/>
    </row>
    <row r="149" spans="1:11" ht="27" customHeight="1" x14ac:dyDescent="0.25">
      <c r="A149" s="116">
        <v>28</v>
      </c>
      <c r="B149" s="423" t="s">
        <v>342</v>
      </c>
      <c r="C149" s="229" t="s">
        <v>209</v>
      </c>
      <c r="D149" s="61">
        <v>0</v>
      </c>
      <c r="E149" s="430">
        <v>0</v>
      </c>
      <c r="F149" s="61">
        <v>0</v>
      </c>
      <c r="G149" s="294">
        <v>1</v>
      </c>
      <c r="H149" s="257">
        <v>1</v>
      </c>
      <c r="I149" s="52"/>
    </row>
    <row r="150" spans="1:11" ht="25.2" customHeight="1" x14ac:dyDescent="0.25">
      <c r="A150" s="116">
        <v>29</v>
      </c>
      <c r="B150" s="423" t="s">
        <v>343</v>
      </c>
      <c r="C150" s="229" t="s">
        <v>213</v>
      </c>
      <c r="D150" s="225">
        <v>20</v>
      </c>
      <c r="E150" s="429">
        <v>20</v>
      </c>
      <c r="F150" s="225">
        <v>20</v>
      </c>
      <c r="G150" s="294">
        <f t="shared" ref="G150" si="11">E150/F150</f>
        <v>1</v>
      </c>
      <c r="H150" s="257">
        <v>1</v>
      </c>
      <c r="I150" s="52"/>
    </row>
    <row r="151" spans="1:11" ht="36" customHeight="1" x14ac:dyDescent="0.25">
      <c r="A151" s="80">
        <v>31</v>
      </c>
      <c r="B151" s="423" t="s">
        <v>344</v>
      </c>
      <c r="C151" s="229" t="s">
        <v>299</v>
      </c>
      <c r="D151" s="61">
        <v>271</v>
      </c>
      <c r="E151" s="229">
        <v>182</v>
      </c>
      <c r="F151" s="61">
        <v>188</v>
      </c>
      <c r="G151" s="238">
        <f>F151/E151</f>
        <v>1.0329670329670331</v>
      </c>
      <c r="H151" s="257">
        <v>1</v>
      </c>
      <c r="I151" s="181"/>
      <c r="J151" s="27"/>
      <c r="K151" s="27"/>
    </row>
    <row r="152" spans="1:11" ht="31.2" customHeight="1" x14ac:dyDescent="0.3">
      <c r="A152" s="117"/>
      <c r="B152" s="482" t="s">
        <v>403</v>
      </c>
      <c r="C152" s="483"/>
      <c r="D152" s="483"/>
      <c r="E152" s="483"/>
      <c r="F152" s="483"/>
      <c r="G152" s="483"/>
      <c r="H152" s="484"/>
      <c r="I152" s="52"/>
    </row>
    <row r="153" spans="1:11" ht="104.4" customHeight="1" x14ac:dyDescent="0.25">
      <c r="A153" s="118">
        <v>32</v>
      </c>
      <c r="B153" s="423" t="s">
        <v>345</v>
      </c>
      <c r="C153" s="229" t="s">
        <v>213</v>
      </c>
      <c r="D153" s="61">
        <v>82.96</v>
      </c>
      <c r="E153" s="431">
        <v>84.6</v>
      </c>
      <c r="F153" s="61">
        <v>83.42</v>
      </c>
      <c r="G153" s="289">
        <f>F153/E153</f>
        <v>0.98605200945626481</v>
      </c>
      <c r="H153" s="273">
        <v>0.98599999999999999</v>
      </c>
      <c r="I153" s="432" t="s">
        <v>572</v>
      </c>
    </row>
    <row r="154" spans="1:11" ht="33" hidden="1" customHeight="1" x14ac:dyDescent="0.25">
      <c r="A154" s="119" t="s">
        <v>168</v>
      </c>
      <c r="B154" s="186" t="s">
        <v>188</v>
      </c>
      <c r="C154" s="187"/>
      <c r="D154" s="43"/>
      <c r="E154" s="188"/>
      <c r="F154" s="43"/>
      <c r="G154" s="185" t="e">
        <f t="shared" ref="G154:G176" si="12">F154/E154</f>
        <v>#DIV/0!</v>
      </c>
      <c r="H154" s="189"/>
      <c r="I154" s="52"/>
    </row>
    <row r="155" spans="1:11" hidden="1" x14ac:dyDescent="0.25">
      <c r="A155" s="43"/>
      <c r="B155" s="190" t="s">
        <v>169</v>
      </c>
      <c r="C155" s="128"/>
      <c r="D155" s="43"/>
      <c r="E155" s="165"/>
      <c r="F155" s="43"/>
      <c r="G155" s="185" t="e">
        <f t="shared" si="12"/>
        <v>#DIV/0!</v>
      </c>
      <c r="H155" s="191"/>
      <c r="I155" s="52"/>
    </row>
    <row r="156" spans="1:11" hidden="1" x14ac:dyDescent="0.25">
      <c r="A156" s="43"/>
      <c r="B156" s="190" t="s">
        <v>170</v>
      </c>
      <c r="C156" s="128"/>
      <c r="D156" s="43"/>
      <c r="E156" s="165"/>
      <c r="F156" s="43"/>
      <c r="G156" s="185" t="e">
        <f t="shared" si="12"/>
        <v>#DIV/0!</v>
      </c>
      <c r="H156" s="191"/>
      <c r="I156" s="52"/>
    </row>
    <row r="157" spans="1:11" hidden="1" x14ac:dyDescent="0.25">
      <c r="A157" s="43" t="s">
        <v>171</v>
      </c>
      <c r="B157" s="190" t="s">
        <v>172</v>
      </c>
      <c r="C157" s="128"/>
      <c r="D157" s="43"/>
      <c r="E157" s="165"/>
      <c r="F157" s="43"/>
      <c r="G157" s="185" t="e">
        <f t="shared" si="12"/>
        <v>#DIV/0!</v>
      </c>
      <c r="H157" s="191"/>
      <c r="I157" s="52"/>
    </row>
    <row r="158" spans="1:11" hidden="1" x14ac:dyDescent="0.25">
      <c r="A158" s="43"/>
      <c r="B158" s="190" t="s">
        <v>173</v>
      </c>
      <c r="C158" s="128"/>
      <c r="D158" s="43"/>
      <c r="E158" s="165"/>
      <c r="F158" s="43"/>
      <c r="G158" s="185" t="e">
        <f t="shared" si="12"/>
        <v>#DIV/0!</v>
      </c>
      <c r="H158" s="191"/>
      <c r="I158" s="52"/>
    </row>
    <row r="159" spans="1:11" hidden="1" x14ac:dyDescent="0.25">
      <c r="A159" s="43"/>
      <c r="B159" s="190" t="s">
        <v>174</v>
      </c>
      <c r="C159" s="128"/>
      <c r="D159" s="43"/>
      <c r="E159" s="165"/>
      <c r="F159" s="43"/>
      <c r="G159" s="185" t="e">
        <f t="shared" si="12"/>
        <v>#DIV/0!</v>
      </c>
      <c r="H159" s="191"/>
      <c r="I159" s="52"/>
    </row>
    <row r="160" spans="1:11" hidden="1" x14ac:dyDescent="0.25">
      <c r="A160" s="43"/>
      <c r="B160" s="190" t="s">
        <v>175</v>
      </c>
      <c r="C160" s="128"/>
      <c r="D160" s="43"/>
      <c r="E160" s="165"/>
      <c r="F160" s="43"/>
      <c r="G160" s="185" t="e">
        <f t="shared" si="12"/>
        <v>#DIV/0!</v>
      </c>
      <c r="H160" s="191"/>
      <c r="I160" s="52"/>
    </row>
    <row r="161" spans="1:9" ht="31.5" hidden="1" customHeight="1" x14ac:dyDescent="0.25">
      <c r="A161" s="43"/>
      <c r="B161" s="190" t="s">
        <v>176</v>
      </c>
      <c r="C161" s="128"/>
      <c r="D161" s="43"/>
      <c r="E161" s="165"/>
      <c r="F161" s="43"/>
      <c r="G161" s="185" t="e">
        <f t="shared" si="12"/>
        <v>#DIV/0!</v>
      </c>
      <c r="H161" s="191"/>
      <c r="I161" s="52"/>
    </row>
    <row r="162" spans="1:9" hidden="1" x14ac:dyDescent="0.25">
      <c r="A162" s="43"/>
      <c r="B162" s="190" t="s">
        <v>177</v>
      </c>
      <c r="C162" s="128"/>
      <c r="D162" s="43"/>
      <c r="E162" s="165"/>
      <c r="F162" s="43"/>
      <c r="G162" s="185" t="e">
        <f t="shared" si="12"/>
        <v>#DIV/0!</v>
      </c>
      <c r="H162" s="191"/>
      <c r="I162" s="52"/>
    </row>
    <row r="163" spans="1:9" hidden="1" x14ac:dyDescent="0.25">
      <c r="A163" s="43" t="s">
        <v>178</v>
      </c>
      <c r="B163" s="190" t="s">
        <v>138</v>
      </c>
      <c r="C163" s="128"/>
      <c r="D163" s="43"/>
      <c r="E163" s="165"/>
      <c r="F163" s="43"/>
      <c r="G163" s="185" t="e">
        <f t="shared" si="12"/>
        <v>#DIV/0!</v>
      </c>
      <c r="H163" s="191"/>
      <c r="I163" s="52"/>
    </row>
    <row r="164" spans="1:9" hidden="1" x14ac:dyDescent="0.25">
      <c r="A164" s="43"/>
      <c r="B164" s="190" t="s">
        <v>195</v>
      </c>
      <c r="C164" s="128"/>
      <c r="D164" s="43"/>
      <c r="E164" s="165"/>
      <c r="F164" s="43"/>
      <c r="G164" s="185" t="e">
        <f t="shared" si="12"/>
        <v>#DIV/0!</v>
      </c>
      <c r="H164" s="191"/>
      <c r="I164" s="52"/>
    </row>
    <row r="165" spans="1:9" hidden="1" x14ac:dyDescent="0.25">
      <c r="A165" s="43"/>
      <c r="B165" s="190" t="s">
        <v>196</v>
      </c>
      <c r="C165" s="128"/>
      <c r="D165" s="43"/>
      <c r="E165" s="165"/>
      <c r="F165" s="43"/>
      <c r="G165" s="185" t="e">
        <f t="shared" si="12"/>
        <v>#DIV/0!</v>
      </c>
      <c r="H165" s="191"/>
      <c r="I165" s="52"/>
    </row>
    <row r="166" spans="1:9" hidden="1" x14ac:dyDescent="0.25">
      <c r="A166" s="43"/>
      <c r="B166" s="190" t="s">
        <v>197</v>
      </c>
      <c r="C166" s="128"/>
      <c r="D166" s="43"/>
      <c r="E166" s="165"/>
      <c r="F166" s="43"/>
      <c r="G166" s="185" t="e">
        <f t="shared" si="12"/>
        <v>#DIV/0!</v>
      </c>
      <c r="H166" s="191"/>
      <c r="I166" s="52"/>
    </row>
    <row r="167" spans="1:9" hidden="1" x14ac:dyDescent="0.25">
      <c r="A167" s="43"/>
      <c r="B167" s="190" t="s">
        <v>198</v>
      </c>
      <c r="C167" s="128"/>
      <c r="D167" s="43"/>
      <c r="E167" s="165"/>
      <c r="F167" s="43"/>
      <c r="G167" s="185" t="e">
        <f t="shared" si="12"/>
        <v>#DIV/0!</v>
      </c>
      <c r="H167" s="191"/>
      <c r="I167" s="52"/>
    </row>
    <row r="168" spans="1:9" hidden="1" x14ac:dyDescent="0.25">
      <c r="A168" s="43" t="s">
        <v>180</v>
      </c>
      <c r="B168" s="190" t="s">
        <v>179</v>
      </c>
      <c r="C168" s="128"/>
      <c r="D168" s="43"/>
      <c r="E168" s="165"/>
      <c r="F168" s="43"/>
      <c r="G168" s="185" t="e">
        <f t="shared" si="12"/>
        <v>#DIV/0!</v>
      </c>
      <c r="H168" s="191"/>
      <c r="I168" s="52"/>
    </row>
    <row r="169" spans="1:9" ht="29.25" hidden="1" customHeight="1" x14ac:dyDescent="0.25">
      <c r="A169" s="43" t="s">
        <v>181</v>
      </c>
      <c r="B169" s="190" t="s">
        <v>187</v>
      </c>
      <c r="C169" s="128"/>
      <c r="D169" s="43"/>
      <c r="E169" s="165"/>
      <c r="F169" s="43"/>
      <c r="G169" s="185" t="e">
        <f t="shared" si="12"/>
        <v>#DIV/0!</v>
      </c>
      <c r="H169" s="191"/>
      <c r="I169" s="52"/>
    </row>
    <row r="170" spans="1:9" ht="20.25" hidden="1" customHeight="1" x14ac:dyDescent="0.25">
      <c r="A170" s="43"/>
      <c r="B170" s="190" t="s">
        <v>182</v>
      </c>
      <c r="C170" s="128"/>
      <c r="D170" s="43"/>
      <c r="E170" s="165"/>
      <c r="F170" s="43"/>
      <c r="G170" s="185" t="e">
        <f t="shared" si="12"/>
        <v>#DIV/0!</v>
      </c>
      <c r="H170" s="191"/>
      <c r="I170" s="52"/>
    </row>
    <row r="171" spans="1:9" hidden="1" x14ac:dyDescent="0.25">
      <c r="A171" s="43"/>
      <c r="B171" s="190" t="s">
        <v>183</v>
      </c>
      <c r="C171" s="128"/>
      <c r="D171" s="43"/>
      <c r="E171" s="165"/>
      <c r="F171" s="43"/>
      <c r="G171" s="185" t="e">
        <f t="shared" si="12"/>
        <v>#DIV/0!</v>
      </c>
      <c r="H171" s="191"/>
      <c r="I171" s="52"/>
    </row>
    <row r="172" spans="1:9" hidden="1" x14ac:dyDescent="0.25">
      <c r="A172" s="43"/>
      <c r="B172" s="190" t="s">
        <v>204</v>
      </c>
      <c r="C172" s="128"/>
      <c r="D172" s="43"/>
      <c r="E172" s="165"/>
      <c r="F172" s="43"/>
      <c r="G172" s="185" t="e">
        <f t="shared" si="12"/>
        <v>#DIV/0!</v>
      </c>
      <c r="H172" s="191"/>
      <c r="I172" s="52"/>
    </row>
    <row r="173" spans="1:9" hidden="1" x14ac:dyDescent="0.25">
      <c r="A173" s="43"/>
      <c r="B173" s="190" t="s">
        <v>184</v>
      </c>
      <c r="C173" s="128"/>
      <c r="D173" s="43"/>
      <c r="E173" s="165"/>
      <c r="F173" s="43"/>
      <c r="G173" s="185" t="e">
        <f t="shared" si="12"/>
        <v>#DIV/0!</v>
      </c>
      <c r="H173" s="191"/>
      <c r="I173" s="52"/>
    </row>
    <row r="174" spans="1:9" hidden="1" x14ac:dyDescent="0.25">
      <c r="A174" s="43"/>
      <c r="B174" s="190" t="s">
        <v>185</v>
      </c>
      <c r="C174" s="128"/>
      <c r="D174" s="43"/>
      <c r="E174" s="165"/>
      <c r="F174" s="43"/>
      <c r="G174" s="185" t="e">
        <f t="shared" si="12"/>
        <v>#DIV/0!</v>
      </c>
      <c r="H174" s="191"/>
      <c r="I174" s="52"/>
    </row>
    <row r="175" spans="1:9" ht="22.2" hidden="1" customHeight="1" x14ac:dyDescent="0.25">
      <c r="A175" s="43" t="s">
        <v>186</v>
      </c>
      <c r="B175" s="190" t="s">
        <v>139</v>
      </c>
      <c r="C175" s="128"/>
      <c r="D175" s="43"/>
      <c r="E175" s="165"/>
      <c r="F175" s="43"/>
      <c r="G175" s="185" t="e">
        <f t="shared" si="12"/>
        <v>#DIV/0!</v>
      </c>
      <c r="H175" s="191"/>
      <c r="I175" s="52"/>
    </row>
    <row r="176" spans="1:9" ht="67.8" customHeight="1" x14ac:dyDescent="0.25">
      <c r="A176" s="61">
        <v>33</v>
      </c>
      <c r="B176" s="457" t="s">
        <v>346</v>
      </c>
      <c r="C176" s="229" t="s">
        <v>213</v>
      </c>
      <c r="D176" s="61">
        <v>98.6</v>
      </c>
      <c r="E176" s="360">
        <v>100</v>
      </c>
      <c r="F176" s="64">
        <v>98.6</v>
      </c>
      <c r="G176" s="276">
        <f t="shared" si="12"/>
        <v>0.98599999999999999</v>
      </c>
      <c r="H176" s="277">
        <v>0.98599999999999999</v>
      </c>
      <c r="I176" s="420" t="s">
        <v>573</v>
      </c>
    </row>
    <row r="177" spans="1:11" ht="87" customHeight="1" x14ac:dyDescent="0.25">
      <c r="A177" s="61">
        <v>34</v>
      </c>
      <c r="B177" s="457" t="s">
        <v>514</v>
      </c>
      <c r="C177" s="229" t="s">
        <v>209</v>
      </c>
      <c r="D177" s="61">
        <v>0</v>
      </c>
      <c r="E177" s="255">
        <v>0</v>
      </c>
      <c r="F177" s="64">
        <v>0</v>
      </c>
      <c r="G177" s="433">
        <v>0</v>
      </c>
      <c r="H177" s="433">
        <v>0</v>
      </c>
      <c r="I177" s="420" t="s">
        <v>574</v>
      </c>
    </row>
    <row r="178" spans="1:11" ht="24" customHeight="1" x14ac:dyDescent="0.3">
      <c r="A178" s="120" t="s">
        <v>19</v>
      </c>
      <c r="B178" s="222" t="s">
        <v>435</v>
      </c>
      <c r="C178" s="362"/>
      <c r="D178" s="513"/>
      <c r="E178" s="513"/>
      <c r="F178" s="513"/>
      <c r="G178" s="362"/>
      <c r="H178" s="514">
        <f>(H179+H183+H184+H186+H187+H190)/6</f>
        <v>0</v>
      </c>
      <c r="I178" s="122" t="s">
        <v>575</v>
      </c>
    </row>
    <row r="179" spans="1:11" s="26" customFormat="1" ht="23.4" customHeight="1" x14ac:dyDescent="0.25">
      <c r="A179" s="63">
        <v>1</v>
      </c>
      <c r="B179" s="226" t="s">
        <v>366</v>
      </c>
      <c r="C179" s="511" t="s">
        <v>227</v>
      </c>
      <c r="D179" s="72"/>
      <c r="E179" s="124"/>
      <c r="F179" s="72"/>
      <c r="G179" s="81"/>
      <c r="H179" s="125"/>
      <c r="I179" s="84"/>
    </row>
    <row r="180" spans="1:11" s="26" customFormat="1" ht="13.95" hidden="1" customHeight="1" x14ac:dyDescent="0.25">
      <c r="A180" s="72"/>
      <c r="B180" s="232"/>
      <c r="C180" s="249"/>
      <c r="D180" s="72"/>
      <c r="E180" s="124"/>
      <c r="F180" s="72"/>
      <c r="G180" s="81"/>
      <c r="H180" s="125"/>
      <c r="I180" s="126"/>
    </row>
    <row r="181" spans="1:11" s="26" customFormat="1" ht="33.75" hidden="1" customHeight="1" x14ac:dyDescent="0.25">
      <c r="A181" s="72"/>
      <c r="B181" s="232"/>
      <c r="C181" s="249"/>
      <c r="D181" s="72"/>
      <c r="E181" s="124"/>
      <c r="F181" s="72"/>
      <c r="G181" s="81"/>
      <c r="H181" s="125"/>
      <c r="I181" s="126"/>
    </row>
    <row r="182" spans="1:11" s="26" customFormat="1" ht="9.6" hidden="1" customHeight="1" x14ac:dyDescent="0.25">
      <c r="A182" s="72"/>
      <c r="B182" s="232"/>
      <c r="C182" s="249"/>
      <c r="D182" s="72"/>
      <c r="E182" s="124"/>
      <c r="F182" s="72"/>
      <c r="G182" s="81"/>
      <c r="H182" s="125"/>
      <c r="I182" s="126"/>
    </row>
    <row r="183" spans="1:11" s="26" customFormat="1" ht="29.4" customHeight="1" x14ac:dyDescent="0.3">
      <c r="A183" s="63">
        <v>2</v>
      </c>
      <c r="B183" s="226" t="s">
        <v>347</v>
      </c>
      <c r="C183" s="249" t="s">
        <v>216</v>
      </c>
      <c r="D183" s="72"/>
      <c r="E183" s="193"/>
      <c r="F183" s="72"/>
      <c r="G183" s="81"/>
      <c r="H183" s="81"/>
      <c r="I183" s="181"/>
      <c r="J183" s="48"/>
      <c r="K183" s="45"/>
    </row>
    <row r="184" spans="1:11" ht="37.799999999999997" customHeight="1" x14ac:dyDescent="0.3">
      <c r="A184" s="63">
        <v>3</v>
      </c>
      <c r="B184" s="226" t="s">
        <v>409</v>
      </c>
      <c r="C184" s="511" t="s">
        <v>227</v>
      </c>
      <c r="D184" s="43"/>
      <c r="E184" s="165"/>
      <c r="F184" s="43"/>
      <c r="G184" s="185"/>
      <c r="H184" s="191"/>
      <c r="I184" s="56"/>
      <c r="J184" s="47"/>
    </row>
    <row r="185" spans="1:11" ht="34.200000000000003" customHeight="1" x14ac:dyDescent="0.25">
      <c r="A185" s="63">
        <v>4</v>
      </c>
      <c r="B185" s="226" t="s">
        <v>367</v>
      </c>
      <c r="C185" s="229" t="s">
        <v>228</v>
      </c>
      <c r="D185" s="43"/>
      <c r="E185" s="194"/>
      <c r="F185" s="43"/>
      <c r="G185" s="185"/>
      <c r="H185" s="191"/>
      <c r="I185" s="52"/>
    </row>
    <row r="186" spans="1:11" x14ac:dyDescent="0.25">
      <c r="A186" s="63"/>
      <c r="B186" s="318" t="s">
        <v>224</v>
      </c>
      <c r="C186" s="229" t="s">
        <v>229</v>
      </c>
      <c r="D186" s="43"/>
      <c r="E186" s="195"/>
      <c r="F186" s="43"/>
      <c r="G186" s="185"/>
      <c r="H186" s="196"/>
      <c r="I186" s="52"/>
    </row>
    <row r="187" spans="1:11" x14ac:dyDescent="0.25">
      <c r="A187" s="74"/>
      <c r="B187" s="226" t="s">
        <v>225</v>
      </c>
      <c r="C187" s="229" t="s">
        <v>229</v>
      </c>
      <c r="D187" s="43"/>
      <c r="E187" s="195"/>
      <c r="F187" s="43"/>
      <c r="G187" s="185"/>
      <c r="H187" s="196"/>
      <c r="I187" s="52"/>
    </row>
    <row r="188" spans="1:11" ht="43.95" hidden="1" customHeight="1" x14ac:dyDescent="0.25">
      <c r="A188" s="63">
        <v>5</v>
      </c>
      <c r="B188" s="226" t="s">
        <v>226</v>
      </c>
      <c r="C188" s="61" t="s">
        <v>209</v>
      </c>
      <c r="D188" s="197"/>
      <c r="E188" s="192"/>
      <c r="F188" s="197"/>
      <c r="G188" s="185"/>
      <c r="H188" s="196"/>
      <c r="I188" s="56"/>
    </row>
    <row r="189" spans="1:11" ht="17.399999999999999" hidden="1" customHeight="1" x14ac:dyDescent="0.25">
      <c r="A189" s="63">
        <v>6</v>
      </c>
      <c r="B189" s="226" t="s">
        <v>368</v>
      </c>
      <c r="C189" s="512" t="s">
        <v>209</v>
      </c>
      <c r="D189" s="197"/>
      <c r="E189" s="192"/>
      <c r="F189" s="197"/>
      <c r="G189" s="185"/>
      <c r="H189" s="191"/>
      <c r="I189" s="52"/>
    </row>
    <row r="190" spans="1:11" ht="30.6" customHeight="1" x14ac:dyDescent="0.3">
      <c r="A190" s="63">
        <v>7</v>
      </c>
      <c r="B190" s="226" t="s">
        <v>348</v>
      </c>
      <c r="C190" s="61" t="s">
        <v>209</v>
      </c>
      <c r="D190" s="43"/>
      <c r="E190" s="192"/>
      <c r="F190" s="43"/>
      <c r="G190" s="185"/>
      <c r="H190" s="191"/>
      <c r="I190" s="56"/>
      <c r="J190" s="49"/>
      <c r="K190" s="46"/>
    </row>
    <row r="191" spans="1:11" ht="45.6" hidden="1" customHeight="1" x14ac:dyDescent="0.3">
      <c r="A191" s="63">
        <v>8</v>
      </c>
      <c r="B191" s="184" t="s">
        <v>485</v>
      </c>
      <c r="C191" s="43" t="s">
        <v>209</v>
      </c>
      <c r="D191" s="43"/>
      <c r="E191" s="192"/>
      <c r="F191" s="43"/>
      <c r="G191" s="185"/>
      <c r="H191" s="191"/>
      <c r="I191" s="56"/>
      <c r="J191" s="49"/>
      <c r="K191" s="46"/>
    </row>
    <row r="192" spans="1:11" s="2" customFormat="1" ht="34.200000000000003" customHeight="1" x14ac:dyDescent="0.3">
      <c r="A192" s="92" t="s">
        <v>23</v>
      </c>
      <c r="B192" s="222" t="s">
        <v>371</v>
      </c>
      <c r="C192" s="121"/>
      <c r="D192" s="198"/>
      <c r="E192" s="92">
        <v>18</v>
      </c>
      <c r="F192" s="92">
        <v>15</v>
      </c>
      <c r="G192" s="362"/>
      <c r="H192" s="280">
        <f>(H195+H196+H197+H198+H199+H202+H203+H204+H206+H207+H209+H210+H211+H212+H214+H215+H217+H218+H219)/19</f>
        <v>0.86663157894736853</v>
      </c>
      <c r="I192" s="67"/>
    </row>
    <row r="193" spans="1:9" ht="20.399999999999999" customHeight="1" x14ac:dyDescent="0.3">
      <c r="A193" s="127"/>
      <c r="B193" s="235" t="s">
        <v>7</v>
      </c>
      <c r="C193" s="128"/>
      <c r="D193" s="129"/>
      <c r="E193" s="101"/>
      <c r="F193" s="129"/>
      <c r="G193" s="129"/>
      <c r="H193" s="130"/>
      <c r="I193" s="52"/>
    </row>
    <row r="194" spans="1:9" ht="31.8" customHeight="1" x14ac:dyDescent="0.25">
      <c r="A194" s="62"/>
      <c r="B194" s="349" t="s">
        <v>145</v>
      </c>
      <c r="C194" s="268"/>
      <c r="D194" s="350"/>
      <c r="E194" s="127">
        <v>5</v>
      </c>
      <c r="F194" s="127">
        <v>4</v>
      </c>
      <c r="G194" s="162"/>
      <c r="H194" s="277">
        <f>(H195+H196+H197+H198+H199)/5</f>
        <v>0.82279999999999998</v>
      </c>
      <c r="I194" s="52"/>
    </row>
    <row r="195" spans="1:9" ht="40.200000000000003" customHeight="1" x14ac:dyDescent="0.25">
      <c r="A195" s="62">
        <v>1</v>
      </c>
      <c r="B195" s="226" t="s">
        <v>507</v>
      </c>
      <c r="C195" s="229" t="s">
        <v>289</v>
      </c>
      <c r="D195" s="61">
        <v>99</v>
      </c>
      <c r="E195" s="345">
        <v>10</v>
      </c>
      <c r="F195" s="61">
        <v>88</v>
      </c>
      <c r="G195" s="238">
        <f>E195/F195</f>
        <v>0.11363636363636363</v>
      </c>
      <c r="H195" s="238">
        <v>0.114</v>
      </c>
      <c r="I195" s="291" t="s">
        <v>508</v>
      </c>
    </row>
    <row r="196" spans="1:9" ht="36.6" customHeight="1" x14ac:dyDescent="0.25">
      <c r="A196" s="62">
        <v>2</v>
      </c>
      <c r="B196" s="226" t="s">
        <v>509</v>
      </c>
      <c r="C196" s="229" t="s">
        <v>217</v>
      </c>
      <c r="D196" s="225">
        <v>1</v>
      </c>
      <c r="E196" s="365">
        <v>0</v>
      </c>
      <c r="F196" s="225">
        <v>0</v>
      </c>
      <c r="G196" s="238">
        <v>1</v>
      </c>
      <c r="H196" s="346">
        <v>1</v>
      </c>
      <c r="I196" s="52"/>
    </row>
    <row r="197" spans="1:9" ht="36.6" customHeight="1" x14ac:dyDescent="0.25">
      <c r="A197" s="62">
        <v>3</v>
      </c>
      <c r="B197" s="226" t="s">
        <v>287</v>
      </c>
      <c r="C197" s="347" t="s">
        <v>463</v>
      </c>
      <c r="D197" s="225">
        <v>0.1</v>
      </c>
      <c r="E197" s="365">
        <v>0</v>
      </c>
      <c r="F197" s="225">
        <v>0</v>
      </c>
      <c r="G197" s="238">
        <v>1</v>
      </c>
      <c r="H197" s="346">
        <v>1</v>
      </c>
      <c r="I197" s="52"/>
    </row>
    <row r="198" spans="1:9" ht="42" customHeight="1" x14ac:dyDescent="0.25">
      <c r="A198" s="62">
        <v>4</v>
      </c>
      <c r="B198" s="226" t="s">
        <v>288</v>
      </c>
      <c r="C198" s="348" t="s">
        <v>464</v>
      </c>
      <c r="D198" s="225">
        <v>0.1</v>
      </c>
      <c r="E198" s="365">
        <v>0</v>
      </c>
      <c r="F198" s="225">
        <v>0</v>
      </c>
      <c r="G198" s="238">
        <v>1</v>
      </c>
      <c r="H198" s="346">
        <v>1</v>
      </c>
      <c r="I198" s="52"/>
    </row>
    <row r="199" spans="1:9" ht="37.799999999999997" customHeight="1" x14ac:dyDescent="0.25">
      <c r="A199" s="62">
        <v>5</v>
      </c>
      <c r="B199" s="226" t="s">
        <v>300</v>
      </c>
      <c r="C199" s="347" t="s">
        <v>465</v>
      </c>
      <c r="D199" s="225">
        <v>0.1</v>
      </c>
      <c r="E199" s="365">
        <v>0</v>
      </c>
      <c r="F199" s="225">
        <v>0</v>
      </c>
      <c r="G199" s="238">
        <v>1</v>
      </c>
      <c r="H199" s="346">
        <v>1</v>
      </c>
      <c r="I199" s="52"/>
    </row>
    <row r="200" spans="1:9" ht="19.8" customHeight="1" x14ac:dyDescent="0.25">
      <c r="A200" s="63"/>
      <c r="B200" s="353" t="s">
        <v>298</v>
      </c>
      <c r="C200" s="229"/>
      <c r="D200" s="265"/>
      <c r="E200" s="354">
        <v>14</v>
      </c>
      <c r="F200" s="265">
        <v>12</v>
      </c>
      <c r="G200" s="258"/>
      <c r="H200" s="277">
        <f>(H202+H203+H204+H206+H207+H209+H210+H211+H214+H215+H217+H218+H219)/13</f>
        <v>0.95015384615384613</v>
      </c>
      <c r="I200" s="52"/>
    </row>
    <row r="201" spans="1:9" ht="18" customHeight="1" x14ac:dyDescent="0.25">
      <c r="A201" s="62"/>
      <c r="B201" s="355" t="s">
        <v>301</v>
      </c>
      <c r="C201" s="229"/>
      <c r="D201" s="258"/>
      <c r="E201" s="256"/>
      <c r="F201" s="258"/>
      <c r="G201" s="258"/>
      <c r="H201" s="346"/>
      <c r="I201" s="52"/>
    </row>
    <row r="202" spans="1:9" ht="33" customHeight="1" x14ac:dyDescent="0.25">
      <c r="A202" s="62">
        <v>6</v>
      </c>
      <c r="B202" s="226" t="s">
        <v>290</v>
      </c>
      <c r="C202" s="229" t="s">
        <v>284</v>
      </c>
      <c r="D202" s="61">
        <v>149</v>
      </c>
      <c r="E202" s="229">
        <v>140</v>
      </c>
      <c r="F202" s="61">
        <v>142</v>
      </c>
      <c r="G202" s="238">
        <f>E202/F202</f>
        <v>0.9859154929577465</v>
      </c>
      <c r="H202" s="238">
        <v>0.98599999999999999</v>
      </c>
      <c r="I202" s="351" t="s">
        <v>526</v>
      </c>
    </row>
    <row r="203" spans="1:9" ht="27.6" customHeight="1" x14ac:dyDescent="0.25">
      <c r="A203" s="62">
        <v>7</v>
      </c>
      <c r="B203" s="226" t="s">
        <v>291</v>
      </c>
      <c r="C203" s="229" t="s">
        <v>284</v>
      </c>
      <c r="D203" s="61">
        <v>14</v>
      </c>
      <c r="E203" s="229">
        <v>14</v>
      </c>
      <c r="F203" s="61">
        <v>14</v>
      </c>
      <c r="G203" s="238">
        <f>E203/F203</f>
        <v>1</v>
      </c>
      <c r="H203" s="346">
        <v>1</v>
      </c>
      <c r="I203" s="352"/>
    </row>
    <row r="204" spans="1:9" ht="30.6" customHeight="1" x14ac:dyDescent="0.25">
      <c r="A204" s="62">
        <v>8</v>
      </c>
      <c r="B204" s="226" t="s">
        <v>292</v>
      </c>
      <c r="C204" s="229" t="s">
        <v>284</v>
      </c>
      <c r="D204" s="61">
        <v>39</v>
      </c>
      <c r="E204" s="229">
        <v>15</v>
      </c>
      <c r="F204" s="61">
        <v>41</v>
      </c>
      <c r="G204" s="238">
        <f>E204/F204</f>
        <v>0.36585365853658536</v>
      </c>
      <c r="H204" s="238">
        <v>0.36599999999999999</v>
      </c>
      <c r="I204" s="351" t="s">
        <v>526</v>
      </c>
    </row>
    <row r="205" spans="1:9" ht="27" customHeight="1" x14ac:dyDescent="0.25">
      <c r="A205" s="73"/>
      <c r="B205" s="356" t="s">
        <v>302</v>
      </c>
      <c r="C205" s="229"/>
      <c r="D205" s="258"/>
      <c r="E205" s="229"/>
      <c r="F205" s="258"/>
      <c r="G205" s="238"/>
      <c r="H205" s="357"/>
      <c r="I205" s="52"/>
    </row>
    <row r="206" spans="1:9" ht="28.8" customHeight="1" x14ac:dyDescent="0.25">
      <c r="A206" s="62">
        <v>9</v>
      </c>
      <c r="B206" s="226" t="s">
        <v>293</v>
      </c>
      <c r="C206" s="229" t="s">
        <v>284</v>
      </c>
      <c r="D206" s="61">
        <v>0</v>
      </c>
      <c r="E206" s="229">
        <v>0</v>
      </c>
      <c r="F206" s="61">
        <v>0</v>
      </c>
      <c r="G206" s="238">
        <v>1</v>
      </c>
      <c r="H206" s="346">
        <v>1</v>
      </c>
      <c r="I206" s="52"/>
    </row>
    <row r="207" spans="1:9" ht="43.8" customHeight="1" x14ac:dyDescent="0.25">
      <c r="A207" s="62">
        <v>10</v>
      </c>
      <c r="B207" s="226" t="s">
        <v>294</v>
      </c>
      <c r="C207" s="229" t="s">
        <v>284</v>
      </c>
      <c r="D207" s="61">
        <v>9</v>
      </c>
      <c r="E207" s="229">
        <v>9</v>
      </c>
      <c r="F207" s="61">
        <v>9</v>
      </c>
      <c r="G207" s="238">
        <f>F207/E207</f>
        <v>1</v>
      </c>
      <c r="H207" s="346">
        <v>1</v>
      </c>
      <c r="I207" s="52"/>
    </row>
    <row r="208" spans="1:9" ht="22.2" customHeight="1" x14ac:dyDescent="0.25">
      <c r="A208" s="73"/>
      <c r="B208" s="356" t="s">
        <v>303</v>
      </c>
      <c r="C208" s="358"/>
      <c r="D208" s="61"/>
      <c r="E208" s="229"/>
      <c r="F208" s="61"/>
      <c r="G208" s="238"/>
      <c r="H208" s="238"/>
      <c r="I208" s="52"/>
    </row>
    <row r="209" spans="1:11" ht="30.6" customHeight="1" x14ac:dyDescent="0.25">
      <c r="A209" s="62">
        <v>11</v>
      </c>
      <c r="B209" s="226" t="s">
        <v>295</v>
      </c>
      <c r="C209" s="229" t="s">
        <v>284</v>
      </c>
      <c r="D209" s="61">
        <v>0</v>
      </c>
      <c r="E209" s="229">
        <v>0</v>
      </c>
      <c r="F209" s="61">
        <v>0</v>
      </c>
      <c r="G209" s="238">
        <v>1</v>
      </c>
      <c r="H209" s="346">
        <v>1</v>
      </c>
      <c r="I209" s="52"/>
    </row>
    <row r="210" spans="1:11" ht="43.2" customHeight="1" x14ac:dyDescent="0.25">
      <c r="A210" s="61">
        <v>12</v>
      </c>
      <c r="B210" s="226" t="s">
        <v>296</v>
      </c>
      <c r="C210" s="229" t="s">
        <v>284</v>
      </c>
      <c r="D210" s="61">
        <v>6</v>
      </c>
      <c r="E210" s="229">
        <v>6</v>
      </c>
      <c r="F210" s="61">
        <v>6</v>
      </c>
      <c r="G210" s="238">
        <f>F210/E210</f>
        <v>1</v>
      </c>
      <c r="H210" s="346">
        <v>1</v>
      </c>
      <c r="I210" s="52"/>
    </row>
    <row r="211" spans="1:11" ht="60" customHeight="1" x14ac:dyDescent="0.25">
      <c r="A211" s="61"/>
      <c r="B211" s="278" t="s">
        <v>515</v>
      </c>
      <c r="C211" s="229" t="s">
        <v>268</v>
      </c>
      <c r="D211" s="266">
        <v>0</v>
      </c>
      <c r="E211" s="229">
        <v>1</v>
      </c>
      <c r="F211" s="266">
        <v>2</v>
      </c>
      <c r="G211" s="238">
        <v>1</v>
      </c>
      <c r="H211" s="346">
        <v>1</v>
      </c>
      <c r="I211" s="52"/>
    </row>
    <row r="212" spans="1:11" ht="20.399999999999999" customHeight="1" x14ac:dyDescent="0.25">
      <c r="A212" s="61"/>
      <c r="B212" s="359" t="s">
        <v>470</v>
      </c>
      <c r="C212" s="229" t="s">
        <v>268</v>
      </c>
      <c r="D212" s="266">
        <v>1</v>
      </c>
      <c r="E212" s="229">
        <v>0</v>
      </c>
      <c r="F212" s="266">
        <v>0</v>
      </c>
      <c r="G212" s="238">
        <v>0</v>
      </c>
      <c r="H212" s="266">
        <v>0</v>
      </c>
      <c r="I212" s="52"/>
    </row>
    <row r="213" spans="1:11" ht="27" customHeight="1" x14ac:dyDescent="0.25">
      <c r="A213" s="61"/>
      <c r="B213" s="356" t="s">
        <v>304</v>
      </c>
      <c r="C213" s="229"/>
      <c r="D213" s="266"/>
      <c r="E213" s="229"/>
      <c r="F213" s="266"/>
      <c r="G213" s="238"/>
      <c r="H213" s="238"/>
      <c r="I213" s="52"/>
    </row>
    <row r="214" spans="1:11" ht="34.200000000000003" customHeight="1" x14ac:dyDescent="0.25">
      <c r="A214" s="61"/>
      <c r="B214" s="226" t="s">
        <v>471</v>
      </c>
      <c r="C214" s="229" t="s">
        <v>284</v>
      </c>
      <c r="D214" s="266">
        <v>0</v>
      </c>
      <c r="E214" s="255">
        <v>1</v>
      </c>
      <c r="F214" s="266">
        <v>1</v>
      </c>
      <c r="G214" s="238">
        <v>1</v>
      </c>
      <c r="H214" s="346">
        <v>1</v>
      </c>
      <c r="I214" s="52"/>
    </row>
    <row r="215" spans="1:11" ht="35.4" customHeight="1" x14ac:dyDescent="0.25">
      <c r="A215" s="61"/>
      <c r="B215" s="226" t="s">
        <v>462</v>
      </c>
      <c r="C215" s="229" t="s">
        <v>213</v>
      </c>
      <c r="D215" s="266">
        <v>92</v>
      </c>
      <c r="E215" s="360">
        <v>93</v>
      </c>
      <c r="F215" s="266">
        <v>93</v>
      </c>
      <c r="G215" s="238">
        <v>1</v>
      </c>
      <c r="H215" s="346">
        <v>1</v>
      </c>
      <c r="I215" s="52"/>
    </row>
    <row r="216" spans="1:11" s="2" customFormat="1" ht="31.8" customHeight="1" x14ac:dyDescent="0.25">
      <c r="A216" s="127"/>
      <c r="B216" s="356" t="s">
        <v>305</v>
      </c>
      <c r="C216" s="358"/>
      <c r="D216" s="361"/>
      <c r="E216" s="358"/>
      <c r="F216" s="361"/>
      <c r="G216" s="238"/>
      <c r="H216" s="346"/>
      <c r="I216" s="57"/>
    </row>
    <row r="217" spans="1:11" ht="33" customHeight="1" x14ac:dyDescent="0.25">
      <c r="A217" s="61">
        <v>13</v>
      </c>
      <c r="B217" s="226" t="s">
        <v>486</v>
      </c>
      <c r="C217" s="229" t="s">
        <v>213</v>
      </c>
      <c r="D217" s="61">
        <v>100</v>
      </c>
      <c r="E217" s="224">
        <v>96</v>
      </c>
      <c r="F217" s="61">
        <v>100</v>
      </c>
      <c r="G217" s="238">
        <f>F217/E217</f>
        <v>1.0416666666666667</v>
      </c>
      <c r="H217" s="435">
        <v>1</v>
      </c>
      <c r="I217" s="52"/>
    </row>
    <row r="218" spans="1:11" ht="27.6" customHeight="1" x14ac:dyDescent="0.25">
      <c r="A218" s="61">
        <v>14</v>
      </c>
      <c r="B218" s="226" t="s">
        <v>487</v>
      </c>
      <c r="C218" s="229" t="s">
        <v>285</v>
      </c>
      <c r="D218" s="61">
        <v>0</v>
      </c>
      <c r="E218" s="229">
        <v>300</v>
      </c>
      <c r="F218" s="61">
        <v>0</v>
      </c>
      <c r="G218" s="276">
        <v>1</v>
      </c>
      <c r="H218" s="435">
        <v>1</v>
      </c>
      <c r="I218" s="52"/>
    </row>
    <row r="219" spans="1:11" ht="31.2" customHeight="1" x14ac:dyDescent="0.25">
      <c r="A219" s="61">
        <v>15</v>
      </c>
      <c r="B219" s="226" t="s">
        <v>297</v>
      </c>
      <c r="C219" s="229" t="s">
        <v>268</v>
      </c>
      <c r="D219" s="61">
        <v>0</v>
      </c>
      <c r="E219" s="229">
        <v>0</v>
      </c>
      <c r="F219" s="61">
        <v>0</v>
      </c>
      <c r="G219" s="276">
        <v>1</v>
      </c>
      <c r="H219" s="435">
        <v>1</v>
      </c>
      <c r="I219" s="52"/>
    </row>
    <row r="220" spans="1:11" ht="37.799999999999997" customHeight="1" x14ac:dyDescent="0.25">
      <c r="A220" s="132" t="s">
        <v>26</v>
      </c>
      <c r="B220" s="223" t="s">
        <v>372</v>
      </c>
      <c r="C220" s="78"/>
      <c r="D220" s="110"/>
      <c r="E220" s="243">
        <v>2</v>
      </c>
      <c r="F220" s="244">
        <v>2</v>
      </c>
      <c r="G220" s="78"/>
      <c r="H220" s="446">
        <f>(H221+H222)/2</f>
        <v>1</v>
      </c>
      <c r="I220" s="67"/>
    </row>
    <row r="221" spans="1:11" s="26" customFormat="1" ht="31.8" customHeight="1" x14ac:dyDescent="0.25">
      <c r="A221" s="80">
        <v>1</v>
      </c>
      <c r="B221" s="235" t="s">
        <v>230</v>
      </c>
      <c r="C221" s="229" t="s">
        <v>232</v>
      </c>
      <c r="D221" s="62">
        <v>740</v>
      </c>
      <c r="E221" s="229">
        <v>600</v>
      </c>
      <c r="F221" s="62">
        <v>756</v>
      </c>
      <c r="G221" s="238">
        <f>F221/E221</f>
        <v>1.26</v>
      </c>
      <c r="H221" s="436">
        <v>1</v>
      </c>
      <c r="I221" s="55"/>
    </row>
    <row r="222" spans="1:11" s="26" customFormat="1" ht="29.4" customHeight="1" x14ac:dyDescent="0.25">
      <c r="A222" s="133" t="s">
        <v>501</v>
      </c>
      <c r="B222" s="236" t="s">
        <v>231</v>
      </c>
      <c r="C222" s="229" t="s">
        <v>213</v>
      </c>
      <c r="D222" s="62">
        <v>100</v>
      </c>
      <c r="E222" s="237">
        <v>60</v>
      </c>
      <c r="F222" s="62">
        <v>100</v>
      </c>
      <c r="G222" s="238">
        <f>F222/E222</f>
        <v>1.6666666666666667</v>
      </c>
      <c r="H222" s="436">
        <v>1</v>
      </c>
      <c r="I222" s="55"/>
    </row>
    <row r="223" spans="1:11" s="2" customFormat="1" ht="28.2" customHeight="1" x14ac:dyDescent="0.25">
      <c r="A223" s="92" t="s">
        <v>28</v>
      </c>
      <c r="B223" s="218" t="s">
        <v>373</v>
      </c>
      <c r="C223" s="134"/>
      <c r="D223" s="199"/>
      <c r="E223" s="411">
        <v>13</v>
      </c>
      <c r="F223" s="411">
        <v>11</v>
      </c>
      <c r="G223" s="218"/>
      <c r="H223" s="412">
        <f>(H226+H227+H228+H229+H230+H232+H234+H236+H237+H239+H244+H242+H246)/13</f>
        <v>0.99230769230769234</v>
      </c>
      <c r="I223" s="67"/>
      <c r="J223" s="37"/>
      <c r="K223" s="37"/>
    </row>
    <row r="224" spans="1:11" x14ac:dyDescent="0.25">
      <c r="A224" s="61"/>
      <c r="B224" s="269" t="s">
        <v>208</v>
      </c>
      <c r="C224" s="135"/>
      <c r="D224" s="137"/>
      <c r="E224" s="136"/>
      <c r="F224" s="137"/>
      <c r="G224" s="138"/>
      <c r="H224" s="139"/>
      <c r="I224" s="52"/>
    </row>
    <row r="225" spans="1:9" s="26" customFormat="1" ht="23.4" customHeight="1" x14ac:dyDescent="0.3">
      <c r="A225" s="140"/>
      <c r="B225" s="349" t="s">
        <v>211</v>
      </c>
      <c r="C225" s="200"/>
      <c r="D225" s="201"/>
      <c r="E225" s="384">
        <v>6</v>
      </c>
      <c r="F225" s="384"/>
      <c r="G225" s="385"/>
      <c r="H225" s="386">
        <f>(H226+H227+H228+H229+H230+H232)/6</f>
        <v>1</v>
      </c>
      <c r="I225" s="51"/>
    </row>
    <row r="226" spans="1:9" s="26" customFormat="1" ht="34.799999999999997" customHeight="1" x14ac:dyDescent="0.25">
      <c r="A226" s="104">
        <v>1</v>
      </c>
      <c r="B226" s="282" t="s">
        <v>349</v>
      </c>
      <c r="C226" s="249" t="s">
        <v>524</v>
      </c>
      <c r="D226" s="62">
        <v>1.2909999999999999</v>
      </c>
      <c r="E226" s="229">
        <v>1.18</v>
      </c>
      <c r="F226" s="62">
        <v>1.18</v>
      </c>
      <c r="G226" s="238">
        <f>F226/E226</f>
        <v>1</v>
      </c>
      <c r="H226" s="346">
        <v>1</v>
      </c>
      <c r="I226" s="51"/>
    </row>
    <row r="227" spans="1:9" s="26" customFormat="1" ht="38.4" customHeight="1" x14ac:dyDescent="0.25">
      <c r="A227" s="104">
        <v>2</v>
      </c>
      <c r="B227" s="236" t="s">
        <v>350</v>
      </c>
      <c r="C227" s="229" t="s">
        <v>209</v>
      </c>
      <c r="D227" s="62">
        <v>523.9</v>
      </c>
      <c r="E227" s="229">
        <v>505.5</v>
      </c>
      <c r="F227" s="62">
        <v>648.79999999999995</v>
      </c>
      <c r="G227" s="238">
        <f t="shared" ref="G227:G233" si="13">F227/E227</f>
        <v>1.2834817012858555</v>
      </c>
      <c r="H227" s="346">
        <v>1</v>
      </c>
      <c r="I227" s="56"/>
    </row>
    <row r="228" spans="1:9" s="26" customFormat="1" ht="23.4" customHeight="1" x14ac:dyDescent="0.25">
      <c r="A228" s="104">
        <v>3</v>
      </c>
      <c r="B228" s="282" t="s">
        <v>352</v>
      </c>
      <c r="C228" s="229" t="s">
        <v>209</v>
      </c>
      <c r="D228" s="62">
        <v>14</v>
      </c>
      <c r="E228" s="229">
        <v>3</v>
      </c>
      <c r="F228" s="62">
        <v>6</v>
      </c>
      <c r="G228" s="238">
        <f t="shared" si="13"/>
        <v>2</v>
      </c>
      <c r="H228" s="346">
        <v>1</v>
      </c>
      <c r="I228" s="51"/>
    </row>
    <row r="229" spans="1:9" s="26" customFormat="1" ht="24.6" customHeight="1" x14ac:dyDescent="0.25">
      <c r="A229" s="104">
        <v>4</v>
      </c>
      <c r="B229" s="235" t="s">
        <v>351</v>
      </c>
      <c r="C229" s="247" t="s">
        <v>210</v>
      </c>
      <c r="D229" s="62">
        <v>3691</v>
      </c>
      <c r="E229" s="229">
        <v>3873</v>
      </c>
      <c r="F229" s="62">
        <v>3873</v>
      </c>
      <c r="G229" s="238">
        <f t="shared" si="13"/>
        <v>1</v>
      </c>
      <c r="H229" s="346">
        <v>1</v>
      </c>
      <c r="I229" s="180"/>
    </row>
    <row r="230" spans="1:9" s="26" customFormat="1" ht="38.4" customHeight="1" x14ac:dyDescent="0.25">
      <c r="A230" s="104">
        <v>5</v>
      </c>
      <c r="B230" s="282" t="s">
        <v>353</v>
      </c>
      <c r="C230" s="229" t="s">
        <v>209</v>
      </c>
      <c r="D230" s="62">
        <v>14</v>
      </c>
      <c r="E230" s="229">
        <v>2</v>
      </c>
      <c r="F230" s="62">
        <v>6</v>
      </c>
      <c r="G230" s="238">
        <f t="shared" si="13"/>
        <v>3</v>
      </c>
      <c r="H230" s="346">
        <v>1</v>
      </c>
      <c r="I230" s="51"/>
    </row>
    <row r="231" spans="1:9" s="26" customFormat="1" ht="27" customHeight="1" x14ac:dyDescent="0.25">
      <c r="A231" s="104">
        <v>6</v>
      </c>
      <c r="B231" s="282" t="s">
        <v>354</v>
      </c>
      <c r="C231" s="229" t="s">
        <v>209</v>
      </c>
      <c r="D231" s="62">
        <v>0</v>
      </c>
      <c r="E231" s="229">
        <v>0</v>
      </c>
      <c r="F231" s="62">
        <v>2</v>
      </c>
      <c r="G231" s="238"/>
      <c r="H231" s="346"/>
      <c r="I231" s="51"/>
    </row>
    <row r="232" spans="1:9" s="26" customFormat="1" ht="30.6" customHeight="1" x14ac:dyDescent="0.25">
      <c r="A232" s="104">
        <v>7</v>
      </c>
      <c r="B232" s="282" t="s">
        <v>355</v>
      </c>
      <c r="C232" s="229" t="s">
        <v>209</v>
      </c>
      <c r="D232" s="62">
        <v>68</v>
      </c>
      <c r="E232" s="229">
        <v>7</v>
      </c>
      <c r="F232" s="62">
        <v>78</v>
      </c>
      <c r="G232" s="238">
        <f t="shared" si="13"/>
        <v>11.142857142857142</v>
      </c>
      <c r="H232" s="346">
        <v>1</v>
      </c>
      <c r="I232" s="51"/>
    </row>
    <row r="233" spans="1:9" s="26" customFormat="1" ht="41.4" customHeight="1" x14ac:dyDescent="0.25">
      <c r="A233" s="141"/>
      <c r="B233" s="389" t="s">
        <v>212</v>
      </c>
      <c r="C233" s="372"/>
      <c r="D233" s="127"/>
      <c r="E233" s="127">
        <v>4</v>
      </c>
      <c r="F233" s="127">
        <v>3</v>
      </c>
      <c r="G233" s="127">
        <f t="shared" si="13"/>
        <v>0.75</v>
      </c>
      <c r="H233" s="390">
        <f>(H234+H236+H237+H239)/4</f>
        <v>0.97650000000000003</v>
      </c>
      <c r="I233" s="51"/>
    </row>
    <row r="234" spans="1:9" s="26" customFormat="1" ht="20.399999999999999" customHeight="1" x14ac:dyDescent="0.25">
      <c r="A234" s="104">
        <v>8</v>
      </c>
      <c r="B234" s="391" t="s">
        <v>441</v>
      </c>
      <c r="C234" s="247" t="s">
        <v>213</v>
      </c>
      <c r="D234" s="62">
        <v>173.3</v>
      </c>
      <c r="E234" s="225">
        <v>102</v>
      </c>
      <c r="F234" s="62">
        <v>180</v>
      </c>
      <c r="G234" s="319">
        <f>F234/E234</f>
        <v>1.7647058823529411</v>
      </c>
      <c r="H234" s="437">
        <v>1</v>
      </c>
      <c r="I234" s="51"/>
    </row>
    <row r="235" spans="1:9" s="26" customFormat="1" ht="21" hidden="1" customHeight="1" x14ac:dyDescent="0.25">
      <c r="A235" s="104" t="s">
        <v>27</v>
      </c>
      <c r="B235" s="392" t="s">
        <v>330</v>
      </c>
      <c r="C235" s="247" t="s">
        <v>213</v>
      </c>
      <c r="D235" s="62"/>
      <c r="E235" s="229"/>
      <c r="F235" s="62"/>
      <c r="G235" s="319" t="e">
        <f t="shared" ref="G235:G238" si="14">F235/E235</f>
        <v>#DIV/0!</v>
      </c>
      <c r="H235" s="438"/>
      <c r="I235" s="51"/>
    </row>
    <row r="236" spans="1:9" s="26" customFormat="1" ht="33.6" customHeight="1" x14ac:dyDescent="0.25">
      <c r="A236" s="104">
        <v>9</v>
      </c>
      <c r="B236" s="236" t="s">
        <v>472</v>
      </c>
      <c r="C236" s="247" t="s">
        <v>213</v>
      </c>
      <c r="D236" s="246">
        <v>280.3</v>
      </c>
      <c r="E236" s="224">
        <v>102</v>
      </c>
      <c r="F236" s="246">
        <v>313.8</v>
      </c>
      <c r="G236" s="319">
        <f t="shared" si="14"/>
        <v>3.0764705882352943</v>
      </c>
      <c r="H236" s="442">
        <v>1</v>
      </c>
      <c r="I236" s="51"/>
    </row>
    <row r="237" spans="1:9" s="26" customFormat="1" ht="30" customHeight="1" x14ac:dyDescent="0.25">
      <c r="A237" s="104">
        <v>10</v>
      </c>
      <c r="B237" s="236" t="s">
        <v>379</v>
      </c>
      <c r="C237" s="249" t="s">
        <v>213</v>
      </c>
      <c r="D237" s="246">
        <v>92</v>
      </c>
      <c r="E237" s="229">
        <v>98.6</v>
      </c>
      <c r="F237" s="246">
        <v>89.3</v>
      </c>
      <c r="G237" s="319">
        <f t="shared" si="14"/>
        <v>0.90567951318458417</v>
      </c>
      <c r="H237" s="306">
        <v>0.90600000000000003</v>
      </c>
      <c r="I237" s="291" t="s">
        <v>559</v>
      </c>
    </row>
    <row r="238" spans="1:9" s="26" customFormat="1" ht="1.2" hidden="1" customHeight="1" x14ac:dyDescent="0.25">
      <c r="A238" s="104">
        <v>11</v>
      </c>
      <c r="B238" s="142" t="s">
        <v>440</v>
      </c>
      <c r="C238" s="166" t="s">
        <v>442</v>
      </c>
      <c r="D238" s="72"/>
      <c r="E238" s="83"/>
      <c r="F238" s="72"/>
      <c r="G238" s="182" t="e">
        <f t="shared" si="14"/>
        <v>#DIV/0!</v>
      </c>
      <c r="H238" s="203">
        <v>0</v>
      </c>
      <c r="I238" s="51"/>
    </row>
    <row r="239" spans="1:9" s="26" customFormat="1" ht="40.799999999999997" customHeight="1" x14ac:dyDescent="0.25">
      <c r="A239" s="143">
        <v>12</v>
      </c>
      <c r="B239" s="236" t="s">
        <v>474</v>
      </c>
      <c r="C239" s="249" t="s">
        <v>473</v>
      </c>
      <c r="D239" s="62">
        <v>217.3</v>
      </c>
      <c r="E239" s="229" t="s">
        <v>488</v>
      </c>
      <c r="F239" s="62">
        <v>232.05</v>
      </c>
      <c r="G239" s="319">
        <v>1.3580000000000001</v>
      </c>
      <c r="H239" s="439">
        <v>1</v>
      </c>
      <c r="I239" s="51"/>
    </row>
    <row r="240" spans="1:9" s="26" customFormat="1" x14ac:dyDescent="0.25">
      <c r="A240" s="144"/>
      <c r="B240" s="393" t="s">
        <v>489</v>
      </c>
      <c r="C240" s="247"/>
      <c r="D240" s="394"/>
      <c r="E240" s="358">
        <v>3</v>
      </c>
      <c r="F240" s="394">
        <v>2</v>
      </c>
      <c r="G240" s="395"/>
      <c r="H240" s="397">
        <f>(H244+H242+H246)/3</f>
        <v>0.99799999999999989</v>
      </c>
      <c r="I240" s="51"/>
    </row>
    <row r="241" spans="1:9" s="26" customFormat="1" ht="41.4" x14ac:dyDescent="0.25">
      <c r="A241" s="144"/>
      <c r="B241" s="393" t="s">
        <v>490</v>
      </c>
      <c r="C241" s="247"/>
      <c r="D241" s="396"/>
      <c r="E241" s="229"/>
      <c r="F241" s="396"/>
      <c r="G241" s="395"/>
      <c r="H241" s="397"/>
      <c r="I241" s="51"/>
    </row>
    <row r="242" spans="1:9" s="26" customFormat="1" ht="23.4" customHeight="1" x14ac:dyDescent="0.25">
      <c r="A242" s="143">
        <v>13</v>
      </c>
      <c r="B242" s="398" t="s">
        <v>380</v>
      </c>
      <c r="C242" s="247" t="s">
        <v>213</v>
      </c>
      <c r="D242" s="62">
        <v>2.7</v>
      </c>
      <c r="E242" s="229">
        <v>2.2999999999999998</v>
      </c>
      <c r="F242" s="62">
        <v>2.6</v>
      </c>
      <c r="G242" s="238">
        <f>F242/E242</f>
        <v>1.1304347826086958</v>
      </c>
      <c r="H242" s="440">
        <v>1</v>
      </c>
      <c r="I242" s="51"/>
    </row>
    <row r="243" spans="1:9" s="26" customFormat="1" ht="45.6" customHeight="1" x14ac:dyDescent="0.25">
      <c r="A243" s="143"/>
      <c r="B243" s="399" t="s">
        <v>491</v>
      </c>
      <c r="C243" s="247"/>
      <c r="D243" s="62"/>
      <c r="E243" s="229"/>
      <c r="F243" s="62"/>
      <c r="G243" s="238"/>
      <c r="H243" s="440"/>
      <c r="I243" s="51"/>
    </row>
    <row r="244" spans="1:9" s="26" customFormat="1" ht="28.2" customHeight="1" x14ac:dyDescent="0.25">
      <c r="A244" s="143">
        <v>14</v>
      </c>
      <c r="B244" s="236" t="s">
        <v>381</v>
      </c>
      <c r="C244" s="249" t="s">
        <v>516</v>
      </c>
      <c r="D244" s="62">
        <v>681.23</v>
      </c>
      <c r="E244" s="229">
        <v>630</v>
      </c>
      <c r="F244" s="62">
        <v>771.18</v>
      </c>
      <c r="G244" s="238">
        <f>F244/E244</f>
        <v>1.2240952380952381</v>
      </c>
      <c r="H244" s="346">
        <v>1</v>
      </c>
      <c r="I244" s="51"/>
    </row>
    <row r="245" spans="1:9" s="26" customFormat="1" ht="40.799999999999997" customHeight="1" x14ac:dyDescent="0.25">
      <c r="A245" s="143">
        <v>15</v>
      </c>
      <c r="B245" s="400" t="s">
        <v>492</v>
      </c>
      <c r="C245" s="396"/>
      <c r="D245" s="396"/>
      <c r="E245" s="396"/>
      <c r="F245" s="396"/>
      <c r="G245" s="396"/>
      <c r="H245" s="396"/>
      <c r="I245" s="51"/>
    </row>
    <row r="246" spans="1:9" s="26" customFormat="1" ht="43.2" customHeight="1" x14ac:dyDescent="0.25">
      <c r="A246" s="143">
        <v>16</v>
      </c>
      <c r="B246" s="398" t="s">
        <v>331</v>
      </c>
      <c r="C246" s="247" t="s">
        <v>479</v>
      </c>
      <c r="D246" s="62">
        <v>100</v>
      </c>
      <c r="E246" s="229">
        <v>100</v>
      </c>
      <c r="F246" s="62">
        <v>99.4</v>
      </c>
      <c r="G246" s="238">
        <f>F246/E246</f>
        <v>0.99400000000000011</v>
      </c>
      <c r="H246" s="401">
        <v>0.99399999999999999</v>
      </c>
      <c r="I246" s="413" t="s">
        <v>566</v>
      </c>
    </row>
    <row r="247" spans="1:9" s="26" customFormat="1" ht="69" hidden="1" x14ac:dyDescent="0.25">
      <c r="A247" s="143">
        <v>16</v>
      </c>
      <c r="B247" s="145" t="s">
        <v>333</v>
      </c>
      <c r="C247" s="160" t="s">
        <v>332</v>
      </c>
      <c r="D247" s="51"/>
      <c r="E247" s="83" t="s">
        <v>327</v>
      </c>
      <c r="F247" s="51"/>
      <c r="G247" s="81" t="e">
        <f>F247/E247</f>
        <v>#VALUE!</v>
      </c>
      <c r="H247" s="204">
        <v>1</v>
      </c>
      <c r="I247" s="51"/>
    </row>
    <row r="248" spans="1:9" s="26" customFormat="1" ht="91.2" customHeight="1" x14ac:dyDescent="0.25">
      <c r="A248" s="143">
        <v>17</v>
      </c>
      <c r="B248" s="236" t="s">
        <v>334</v>
      </c>
      <c r="C248" s="249" t="s">
        <v>335</v>
      </c>
      <c r="D248" s="347" t="s">
        <v>478</v>
      </c>
      <c r="E248" s="229" t="s">
        <v>443</v>
      </c>
      <c r="F248" s="347" t="s">
        <v>560</v>
      </c>
      <c r="G248" s="81" t="s">
        <v>477</v>
      </c>
      <c r="H248" s="183"/>
      <c r="I248" s="402" t="s">
        <v>561</v>
      </c>
    </row>
    <row r="249" spans="1:9" ht="37.200000000000003" customHeight="1" x14ac:dyDescent="0.25">
      <c r="A249" s="146" t="s">
        <v>97</v>
      </c>
      <c r="B249" s="241" t="s">
        <v>405</v>
      </c>
      <c r="C249" s="91"/>
      <c r="D249" s="205"/>
      <c r="E249" s="92">
        <v>8</v>
      </c>
      <c r="F249" s="381">
        <v>4</v>
      </c>
      <c r="G249" s="382"/>
      <c r="H249" s="383">
        <f>(H250+H251+H252+H255+H256+H257+H258+H260)/8</f>
        <v>0.94137500000000007</v>
      </c>
      <c r="I249" s="65"/>
    </row>
    <row r="250" spans="1:9" s="26" customFormat="1" ht="157.19999999999999" customHeight="1" x14ac:dyDescent="0.25">
      <c r="A250" s="62">
        <v>1</v>
      </c>
      <c r="B250" s="282" t="s">
        <v>453</v>
      </c>
      <c r="C250" s="229" t="s">
        <v>213</v>
      </c>
      <c r="D250" s="62">
        <v>36.700000000000003</v>
      </c>
      <c r="E250" s="229">
        <v>38</v>
      </c>
      <c r="F250" s="62">
        <v>31.76</v>
      </c>
      <c r="G250" s="373">
        <f>F250/E250</f>
        <v>0.83578947368421053</v>
      </c>
      <c r="H250" s="373">
        <v>0.83599999999999997</v>
      </c>
      <c r="I250" s="388" t="s">
        <v>580</v>
      </c>
    </row>
    <row r="251" spans="1:9" s="26" customFormat="1" ht="55.2" customHeight="1" x14ac:dyDescent="0.25">
      <c r="A251" s="62">
        <v>2</v>
      </c>
      <c r="B251" s="282" t="s">
        <v>454</v>
      </c>
      <c r="C251" s="229" t="s">
        <v>213</v>
      </c>
      <c r="D251" s="62">
        <v>43</v>
      </c>
      <c r="E251" s="224">
        <v>43.1</v>
      </c>
      <c r="F251" s="62">
        <v>48.2</v>
      </c>
      <c r="G251" s="373">
        <f>F251/E251</f>
        <v>1.1183294663573087</v>
      </c>
      <c r="H251" s="238">
        <v>1</v>
      </c>
      <c r="I251" s="51"/>
    </row>
    <row r="252" spans="1:9" s="26" customFormat="1" ht="64.2" customHeight="1" x14ac:dyDescent="0.25">
      <c r="A252" s="62">
        <v>3</v>
      </c>
      <c r="B252" s="282" t="s">
        <v>455</v>
      </c>
      <c r="C252" s="229" t="s">
        <v>557</v>
      </c>
      <c r="D252" s="62">
        <v>82.37</v>
      </c>
      <c r="E252" s="229">
        <v>86.23</v>
      </c>
      <c r="F252" s="62">
        <v>87.2</v>
      </c>
      <c r="G252" s="373">
        <f t="shared" ref="G252:G255" si="15">F252/E252</f>
        <v>1.0112489852719471</v>
      </c>
      <c r="H252" s="238">
        <v>1</v>
      </c>
      <c r="I252" s="374"/>
    </row>
    <row r="253" spans="1:9" s="26" customFormat="1" ht="0.6" hidden="1" customHeight="1" x14ac:dyDescent="0.25">
      <c r="A253" s="62">
        <v>4</v>
      </c>
      <c r="B253" s="202" t="s">
        <v>456</v>
      </c>
      <c r="C253" s="83" t="s">
        <v>406</v>
      </c>
      <c r="D253" s="72"/>
      <c r="E253" s="85">
        <v>0</v>
      </c>
      <c r="F253" s="72"/>
      <c r="G253" s="173" t="e">
        <f t="shared" si="15"/>
        <v>#DIV/0!</v>
      </c>
      <c r="H253" s="125"/>
      <c r="I253" s="56"/>
    </row>
    <row r="254" spans="1:9" s="26" customFormat="1" ht="36.6" hidden="1" customHeight="1" x14ac:dyDescent="0.25">
      <c r="A254" s="62">
        <v>4</v>
      </c>
      <c r="B254" s="202" t="s">
        <v>457</v>
      </c>
      <c r="C254" s="83" t="s">
        <v>407</v>
      </c>
      <c r="D254" s="72">
        <v>0.8</v>
      </c>
      <c r="E254" s="85">
        <v>1.3</v>
      </c>
      <c r="F254" s="72"/>
      <c r="G254" s="173">
        <f t="shared" si="15"/>
        <v>0</v>
      </c>
      <c r="H254" s="125">
        <v>1</v>
      </c>
      <c r="I254" s="56"/>
    </row>
    <row r="255" spans="1:9" s="26" customFormat="1" ht="49.8" customHeight="1" x14ac:dyDescent="0.25">
      <c r="A255" s="62">
        <v>5</v>
      </c>
      <c r="B255" s="282" t="s">
        <v>458</v>
      </c>
      <c r="C255" s="364" t="s">
        <v>506</v>
      </c>
      <c r="D255" s="62">
        <v>1.35</v>
      </c>
      <c r="E255" s="224">
        <v>2.8</v>
      </c>
      <c r="F255" s="62">
        <v>2.2400000000000002</v>
      </c>
      <c r="G255" s="373">
        <f t="shared" si="15"/>
        <v>0.80000000000000016</v>
      </c>
      <c r="H255" s="238">
        <v>0.8</v>
      </c>
      <c r="I255" s="311" t="s">
        <v>558</v>
      </c>
    </row>
    <row r="256" spans="1:9" s="26" customFormat="1" ht="43.8" customHeight="1" x14ac:dyDescent="0.25">
      <c r="A256" s="62">
        <v>11</v>
      </c>
      <c r="B256" s="282" t="s">
        <v>286</v>
      </c>
      <c r="C256" s="229" t="s">
        <v>517</v>
      </c>
      <c r="D256" s="246">
        <v>100</v>
      </c>
      <c r="E256" s="224">
        <v>100</v>
      </c>
      <c r="F256" s="246">
        <v>100</v>
      </c>
      <c r="G256" s="373">
        <f t="shared" ref="G256:G260" si="16">F256/E256</f>
        <v>1</v>
      </c>
      <c r="H256" s="346">
        <v>1</v>
      </c>
      <c r="I256" s="51"/>
    </row>
    <row r="257" spans="1:11" s="26" customFormat="1" ht="71.400000000000006" customHeight="1" x14ac:dyDescent="0.25">
      <c r="A257" s="62">
        <v>12</v>
      </c>
      <c r="B257" s="282" t="s">
        <v>316</v>
      </c>
      <c r="C257" s="229" t="s">
        <v>518</v>
      </c>
      <c r="D257" s="62">
        <v>30</v>
      </c>
      <c r="E257" s="344">
        <v>30</v>
      </c>
      <c r="F257" s="62">
        <v>27</v>
      </c>
      <c r="G257" s="373">
        <f t="shared" si="16"/>
        <v>0.9</v>
      </c>
      <c r="H257" s="238">
        <v>0.9</v>
      </c>
      <c r="I257" s="311" t="s">
        <v>576</v>
      </c>
    </row>
    <row r="258" spans="1:11" s="26" customFormat="1" ht="34.200000000000003" customHeight="1" x14ac:dyDescent="0.25">
      <c r="A258" s="147">
        <v>14</v>
      </c>
      <c r="B258" s="375" t="s">
        <v>408</v>
      </c>
      <c r="C258" s="245" t="s">
        <v>519</v>
      </c>
      <c r="D258" s="62">
        <v>5900</v>
      </c>
      <c r="E258" s="64">
        <v>5900</v>
      </c>
      <c r="F258" s="62">
        <v>5871</v>
      </c>
      <c r="G258" s="373">
        <f t="shared" si="16"/>
        <v>0.99508474576271189</v>
      </c>
      <c r="H258" s="376">
        <v>0.995</v>
      </c>
      <c r="I258" s="55"/>
    </row>
    <row r="259" spans="1:11" s="26" customFormat="1" ht="35.4" customHeight="1" x14ac:dyDescent="0.25">
      <c r="A259" s="147">
        <v>17</v>
      </c>
      <c r="B259" s="377" t="s">
        <v>493</v>
      </c>
      <c r="C259" s="245" t="s">
        <v>520</v>
      </c>
      <c r="D259" s="64">
        <v>1</v>
      </c>
      <c r="E259" s="64">
        <v>0</v>
      </c>
      <c r="F259" s="64">
        <v>0</v>
      </c>
      <c r="G259" s="379">
        <v>0</v>
      </c>
      <c r="H259" s="378">
        <v>0</v>
      </c>
      <c r="I259" s="51"/>
    </row>
    <row r="260" spans="1:11" s="26" customFormat="1" ht="27" customHeight="1" x14ac:dyDescent="0.25">
      <c r="A260" s="147">
        <v>18</v>
      </c>
      <c r="B260" s="380" t="s">
        <v>459</v>
      </c>
      <c r="C260" s="245" t="s">
        <v>460</v>
      </c>
      <c r="D260" s="62">
        <v>21</v>
      </c>
      <c r="E260" s="64">
        <v>50</v>
      </c>
      <c r="F260" s="62">
        <v>131</v>
      </c>
      <c r="G260" s="373">
        <f t="shared" si="16"/>
        <v>2.62</v>
      </c>
      <c r="H260" s="441">
        <v>1</v>
      </c>
      <c r="I260" s="56"/>
    </row>
    <row r="261" spans="1:11" s="26" customFormat="1" ht="39.6" customHeight="1" x14ac:dyDescent="0.25">
      <c r="A261" s="147">
        <v>19</v>
      </c>
      <c r="B261" s="380" t="s">
        <v>527</v>
      </c>
      <c r="C261" s="245" t="s">
        <v>521</v>
      </c>
      <c r="D261" s="62">
        <v>90</v>
      </c>
      <c r="E261" s="64">
        <v>0</v>
      </c>
      <c r="F261" s="62">
        <v>0</v>
      </c>
      <c r="G261" s="373">
        <v>0</v>
      </c>
      <c r="H261" s="378">
        <v>0</v>
      </c>
      <c r="I261" s="56"/>
    </row>
    <row r="262" spans="1:11" ht="30" customHeight="1" x14ac:dyDescent="0.25">
      <c r="A262" s="132" t="s">
        <v>39</v>
      </c>
      <c r="B262" s="218" t="s">
        <v>374</v>
      </c>
      <c r="C262" s="91"/>
      <c r="D262" s="110"/>
      <c r="E262" s="244">
        <v>14</v>
      </c>
      <c r="F262" s="244">
        <v>11</v>
      </c>
      <c r="G262" s="279"/>
      <c r="H262" s="295">
        <f>(H263+H264+H265+H266+H267+H269+H270+H271+H272+H273+H274+H275+H276+H277)/14</f>
        <v>0.93642857142857139</v>
      </c>
      <c r="I262" s="69"/>
    </row>
    <row r="263" spans="1:11" ht="45.6" customHeight="1" x14ac:dyDescent="0.3">
      <c r="A263" s="62">
        <v>1</v>
      </c>
      <c r="B263" s="283" t="s">
        <v>276</v>
      </c>
      <c r="C263" s="229" t="s">
        <v>232</v>
      </c>
      <c r="D263" s="61">
        <v>378</v>
      </c>
      <c r="E263" s="285" t="s">
        <v>475</v>
      </c>
      <c r="F263" s="61">
        <v>470</v>
      </c>
      <c r="G263" s="289">
        <v>2.61</v>
      </c>
      <c r="H263" s="290">
        <v>1</v>
      </c>
      <c r="I263" s="403" t="s">
        <v>497</v>
      </c>
      <c r="J263" s="47"/>
      <c r="K263" s="47"/>
    </row>
    <row r="264" spans="1:11" s="26" customFormat="1" ht="46.8" customHeight="1" x14ac:dyDescent="0.25">
      <c r="A264" s="62">
        <v>2</v>
      </c>
      <c r="B264" s="283" t="s">
        <v>277</v>
      </c>
      <c r="C264" s="229" t="s">
        <v>232</v>
      </c>
      <c r="D264" s="62">
        <v>86</v>
      </c>
      <c r="E264" s="286" t="s">
        <v>532</v>
      </c>
      <c r="F264" s="62">
        <v>85</v>
      </c>
      <c r="G264" s="289">
        <v>1.01</v>
      </c>
      <c r="H264" s="266">
        <v>1</v>
      </c>
      <c r="I264" s="79"/>
    </row>
    <row r="265" spans="1:11" s="26" customFormat="1" ht="54.6" customHeight="1" x14ac:dyDescent="0.25">
      <c r="A265" s="62">
        <v>3</v>
      </c>
      <c r="B265" s="283" t="s">
        <v>278</v>
      </c>
      <c r="C265" s="229" t="s">
        <v>232</v>
      </c>
      <c r="D265" s="62">
        <v>477</v>
      </c>
      <c r="E265" s="285" t="s">
        <v>476</v>
      </c>
      <c r="F265" s="62">
        <v>680</v>
      </c>
      <c r="G265" s="289">
        <v>6.8</v>
      </c>
      <c r="H265" s="292">
        <v>1</v>
      </c>
      <c r="I265" s="403" t="s">
        <v>497</v>
      </c>
    </row>
    <row r="266" spans="1:11" s="26" customFormat="1" ht="73.2" customHeight="1" x14ac:dyDescent="0.25">
      <c r="A266" s="62">
        <v>4</v>
      </c>
      <c r="B266" s="283" t="s">
        <v>279</v>
      </c>
      <c r="C266" s="229" t="s">
        <v>232</v>
      </c>
      <c r="D266" s="62">
        <v>1</v>
      </c>
      <c r="E266" s="285" t="s">
        <v>494</v>
      </c>
      <c r="F266" s="62">
        <v>1</v>
      </c>
      <c r="G266" s="289">
        <v>0.5</v>
      </c>
      <c r="H266" s="293">
        <v>0.5</v>
      </c>
      <c r="I266" s="311" t="s">
        <v>545</v>
      </c>
    </row>
    <row r="267" spans="1:11" s="26" customFormat="1" ht="38.4" customHeight="1" x14ac:dyDescent="0.3">
      <c r="A267" s="62">
        <v>5</v>
      </c>
      <c r="B267" s="283" t="s">
        <v>498</v>
      </c>
      <c r="C267" s="229" t="s">
        <v>232</v>
      </c>
      <c r="D267" s="105" t="s">
        <v>500</v>
      </c>
      <c r="E267" s="287">
        <v>0.1111111111111111</v>
      </c>
      <c r="F267" s="287">
        <v>0.1111111111111111</v>
      </c>
      <c r="G267" s="289">
        <v>1</v>
      </c>
      <c r="H267" s="292">
        <v>1</v>
      </c>
      <c r="I267" s="56"/>
      <c r="J267" s="48"/>
      <c r="K267" s="44"/>
    </row>
    <row r="268" spans="1:11" s="26" customFormat="1" ht="31.8" customHeight="1" x14ac:dyDescent="0.25">
      <c r="A268" s="148">
        <v>6</v>
      </c>
      <c r="B268" s="235" t="s">
        <v>436</v>
      </c>
      <c r="C268" s="477" t="s">
        <v>213</v>
      </c>
      <c r="D268" s="87"/>
      <c r="E268" s="83"/>
      <c r="F268" s="87"/>
      <c r="G268" s="185"/>
      <c r="H268" s="87"/>
      <c r="I268" s="51"/>
    </row>
    <row r="269" spans="1:11" s="26" customFormat="1" ht="19.2" customHeight="1" x14ac:dyDescent="0.25">
      <c r="A269" s="149"/>
      <c r="B269" s="235" t="s">
        <v>282</v>
      </c>
      <c r="C269" s="480"/>
      <c r="D269" s="62">
        <v>1</v>
      </c>
      <c r="E269" s="229">
        <v>1</v>
      </c>
      <c r="F269" s="229">
        <v>1</v>
      </c>
      <c r="G269" s="289">
        <f t="shared" ref="G269:G275" si="17">F269/E269</f>
        <v>1</v>
      </c>
      <c r="H269" s="266">
        <v>1</v>
      </c>
      <c r="I269" s="51"/>
    </row>
    <row r="270" spans="1:11" s="26" customFormat="1" ht="20.399999999999999" customHeight="1" x14ac:dyDescent="0.25">
      <c r="A270" s="149"/>
      <c r="B270" s="235" t="s">
        <v>283</v>
      </c>
      <c r="C270" s="480"/>
      <c r="D270" s="62">
        <v>1.5</v>
      </c>
      <c r="E270" s="229">
        <v>1.5</v>
      </c>
      <c r="F270" s="229">
        <v>1.5</v>
      </c>
      <c r="G270" s="289">
        <f t="shared" si="17"/>
        <v>1</v>
      </c>
      <c r="H270" s="266">
        <v>1</v>
      </c>
      <c r="I270" s="51"/>
    </row>
    <row r="271" spans="1:11" s="26" customFormat="1" ht="47.4" customHeight="1" x14ac:dyDescent="0.25">
      <c r="A271" s="150"/>
      <c r="B271" s="235" t="s">
        <v>543</v>
      </c>
      <c r="C271" s="481"/>
      <c r="D271" s="62">
        <v>1.2</v>
      </c>
      <c r="E271" s="229">
        <v>1.2</v>
      </c>
      <c r="F271" s="229">
        <v>1.2</v>
      </c>
      <c r="G271" s="289">
        <f t="shared" si="17"/>
        <v>1</v>
      </c>
      <c r="H271" s="266">
        <v>1</v>
      </c>
      <c r="I271" s="51"/>
    </row>
    <row r="272" spans="1:11" s="26" customFormat="1" ht="45.6" customHeight="1" x14ac:dyDescent="0.25">
      <c r="A272" s="106">
        <v>7</v>
      </c>
      <c r="B272" s="284" t="s">
        <v>280</v>
      </c>
      <c r="C272" s="229" t="s">
        <v>232</v>
      </c>
      <c r="D272" s="62">
        <v>17</v>
      </c>
      <c r="E272" s="285">
        <v>16</v>
      </c>
      <c r="F272" s="62">
        <v>18</v>
      </c>
      <c r="G272" s="289">
        <f t="shared" si="17"/>
        <v>1.125</v>
      </c>
      <c r="H272" s="266">
        <v>1</v>
      </c>
      <c r="I272" s="56"/>
    </row>
    <row r="273" spans="1:11" s="26" customFormat="1" ht="33.6" customHeight="1" x14ac:dyDescent="0.25">
      <c r="A273" s="62">
        <v>8</v>
      </c>
      <c r="B273" s="283" t="s">
        <v>281</v>
      </c>
      <c r="C273" s="229" t="s">
        <v>268</v>
      </c>
      <c r="D273" s="62">
        <v>171</v>
      </c>
      <c r="E273" s="285" t="s">
        <v>476</v>
      </c>
      <c r="F273" s="62">
        <v>182</v>
      </c>
      <c r="G273" s="289">
        <v>1.82</v>
      </c>
      <c r="H273" s="266">
        <v>1</v>
      </c>
      <c r="I273" s="56"/>
      <c r="J273" s="42"/>
      <c r="K273" s="27"/>
    </row>
    <row r="274" spans="1:11" s="26" customFormat="1" ht="59.4" customHeight="1" x14ac:dyDescent="0.25">
      <c r="A274" s="62">
        <v>9</v>
      </c>
      <c r="B274" s="281" t="s">
        <v>525</v>
      </c>
      <c r="C274" s="229" t="s">
        <v>285</v>
      </c>
      <c r="D274" s="62">
        <v>4201.2</v>
      </c>
      <c r="E274" s="288" t="s">
        <v>542</v>
      </c>
      <c r="F274" s="62">
        <v>3938.2</v>
      </c>
      <c r="G274" s="289">
        <v>0.97750000000000004</v>
      </c>
      <c r="H274" s="238">
        <v>0.97799999999999998</v>
      </c>
      <c r="I274" s="291" t="s">
        <v>546</v>
      </c>
    </row>
    <row r="275" spans="1:11" s="26" customFormat="1" ht="37.799999999999997" customHeight="1" x14ac:dyDescent="0.25">
      <c r="A275" s="62">
        <v>10</v>
      </c>
      <c r="B275" s="226" t="s">
        <v>326</v>
      </c>
      <c r="C275" s="229" t="s">
        <v>209</v>
      </c>
      <c r="D275" s="62">
        <v>22</v>
      </c>
      <c r="E275" s="64">
        <v>22</v>
      </c>
      <c r="F275" s="62">
        <v>22</v>
      </c>
      <c r="G275" s="289">
        <f t="shared" si="17"/>
        <v>1</v>
      </c>
      <c r="H275" s="263">
        <v>1</v>
      </c>
      <c r="I275" s="79"/>
    </row>
    <row r="276" spans="1:11" s="26" customFormat="1" ht="37.799999999999997" customHeight="1" x14ac:dyDescent="0.25">
      <c r="A276" s="62">
        <v>11</v>
      </c>
      <c r="B276" s="282" t="s">
        <v>328</v>
      </c>
      <c r="C276" s="229" t="s">
        <v>209</v>
      </c>
      <c r="D276" s="62">
        <v>0</v>
      </c>
      <c r="E276" s="61">
        <v>0</v>
      </c>
      <c r="F276" s="62">
        <v>0</v>
      </c>
      <c r="G276" s="289">
        <v>1</v>
      </c>
      <c r="H276" s="263">
        <v>1</v>
      </c>
      <c r="I276" s="79"/>
    </row>
    <row r="277" spans="1:11" s="26" customFormat="1" ht="59.4" customHeight="1" x14ac:dyDescent="0.25">
      <c r="A277" s="62">
        <v>12</v>
      </c>
      <c r="B277" s="282" t="s">
        <v>329</v>
      </c>
      <c r="C277" s="229" t="s">
        <v>209</v>
      </c>
      <c r="D277" s="62">
        <v>795</v>
      </c>
      <c r="E277" s="285" t="s">
        <v>461</v>
      </c>
      <c r="F277" s="62">
        <v>632</v>
      </c>
      <c r="G277" s="289">
        <v>0.63200000000000001</v>
      </c>
      <c r="H277" s="294">
        <v>0.63200000000000001</v>
      </c>
      <c r="I277" s="291" t="s">
        <v>547</v>
      </c>
    </row>
    <row r="278" spans="1:11" ht="30.6" customHeight="1" x14ac:dyDescent="0.25">
      <c r="A278" s="90" t="s">
        <v>189</v>
      </c>
      <c r="B278" s="240" t="s">
        <v>375</v>
      </c>
      <c r="C278" s="206"/>
      <c r="D278" s="207"/>
      <c r="E278" s="253">
        <v>7</v>
      </c>
      <c r="F278" s="253">
        <v>7</v>
      </c>
      <c r="G278" s="206"/>
      <c r="H278" s="312">
        <f>(H279+H280+H290+H291+H292+H293+H294)/7</f>
        <v>1</v>
      </c>
      <c r="I278" s="69"/>
    </row>
    <row r="279" spans="1:11" s="26" customFormat="1" ht="23.4" customHeight="1" x14ac:dyDescent="0.25">
      <c r="A279" s="62">
        <v>1</v>
      </c>
      <c r="B279" s="250" t="s">
        <v>382</v>
      </c>
      <c r="C279" s="245" t="s">
        <v>213</v>
      </c>
      <c r="D279" s="246">
        <v>65</v>
      </c>
      <c r="E279" s="231">
        <v>70</v>
      </c>
      <c r="F279" s="246">
        <v>80</v>
      </c>
      <c r="G279" s="238">
        <f>F279/E279</f>
        <v>1.1428571428571428</v>
      </c>
      <c r="H279" s="257">
        <v>1</v>
      </c>
      <c r="I279" s="51"/>
    </row>
    <row r="280" spans="1:11" s="26" customFormat="1" ht="39" customHeight="1" x14ac:dyDescent="0.25">
      <c r="A280" s="63">
        <v>2</v>
      </c>
      <c r="B280" s="235" t="s">
        <v>214</v>
      </c>
      <c r="C280" s="229" t="s">
        <v>213</v>
      </c>
      <c r="D280" s="246">
        <v>90</v>
      </c>
      <c r="E280" s="224">
        <v>95</v>
      </c>
      <c r="F280" s="246">
        <v>95</v>
      </c>
      <c r="G280" s="238">
        <f t="shared" ref="G280:G294" si="18">F280/E280</f>
        <v>1</v>
      </c>
      <c r="H280" s="257">
        <v>1</v>
      </c>
      <c r="I280" s="51"/>
    </row>
    <row r="281" spans="1:11" s="26" customFormat="1" ht="1.2" hidden="1" customHeight="1" x14ac:dyDescent="0.25">
      <c r="A281" s="63" t="s">
        <v>190</v>
      </c>
      <c r="B281" s="251" t="s">
        <v>199</v>
      </c>
      <c r="C281" s="247"/>
      <c r="D281" s="248"/>
      <c r="E281" s="254"/>
      <c r="F281" s="248"/>
      <c r="G281" s="258" t="e">
        <f t="shared" si="18"/>
        <v>#DIV/0!</v>
      </c>
      <c r="H281" s="259"/>
      <c r="I281" s="51"/>
    </row>
    <row r="282" spans="1:11" s="26" customFormat="1" ht="21" hidden="1" customHeight="1" x14ac:dyDescent="0.25">
      <c r="A282" s="63"/>
      <c r="B282" s="251" t="s">
        <v>152</v>
      </c>
      <c r="C282" s="247"/>
      <c r="D282" s="248"/>
      <c r="E282" s="254"/>
      <c r="F282" s="248"/>
      <c r="G282" s="258" t="e">
        <f t="shared" si="18"/>
        <v>#DIV/0!</v>
      </c>
      <c r="H282" s="259"/>
      <c r="I282" s="51"/>
    </row>
    <row r="283" spans="1:11" s="26" customFormat="1" ht="27" hidden="1" customHeight="1" x14ac:dyDescent="0.25">
      <c r="A283" s="63"/>
      <c r="B283" s="251" t="s">
        <v>154</v>
      </c>
      <c r="C283" s="247"/>
      <c r="D283" s="248"/>
      <c r="E283" s="254"/>
      <c r="F283" s="248"/>
      <c r="G283" s="258" t="e">
        <f t="shared" si="18"/>
        <v>#DIV/0!</v>
      </c>
      <c r="H283" s="259"/>
      <c r="I283" s="51"/>
    </row>
    <row r="284" spans="1:11" s="26" customFormat="1" ht="25.2" hidden="1" customHeight="1" x14ac:dyDescent="0.25">
      <c r="A284" s="63"/>
      <c r="B284" s="251" t="s">
        <v>155</v>
      </c>
      <c r="C284" s="247"/>
      <c r="D284" s="248"/>
      <c r="E284" s="254"/>
      <c r="F284" s="248"/>
      <c r="G284" s="258" t="e">
        <f t="shared" si="18"/>
        <v>#DIV/0!</v>
      </c>
      <c r="H284" s="259"/>
      <c r="I284" s="51"/>
    </row>
    <row r="285" spans="1:11" s="26" customFormat="1" ht="27" hidden="1" customHeight="1" x14ac:dyDescent="0.25">
      <c r="A285" s="63"/>
      <c r="B285" s="251" t="s">
        <v>153</v>
      </c>
      <c r="C285" s="247"/>
      <c r="D285" s="248"/>
      <c r="E285" s="254"/>
      <c r="F285" s="248"/>
      <c r="G285" s="258" t="e">
        <f t="shared" si="18"/>
        <v>#DIV/0!</v>
      </c>
      <c r="H285" s="259"/>
      <c r="I285" s="51"/>
    </row>
    <row r="286" spans="1:11" s="26" customFormat="1" ht="21" hidden="1" customHeight="1" x14ac:dyDescent="0.25">
      <c r="A286" s="63"/>
      <c r="B286" s="251" t="s">
        <v>146</v>
      </c>
      <c r="C286" s="247"/>
      <c r="D286" s="248"/>
      <c r="E286" s="254"/>
      <c r="F286" s="248"/>
      <c r="G286" s="258" t="e">
        <f t="shared" si="18"/>
        <v>#DIV/0!</v>
      </c>
      <c r="H286" s="259"/>
      <c r="I286" s="51"/>
    </row>
    <row r="287" spans="1:11" s="26" customFormat="1" ht="31.2" hidden="1" customHeight="1" x14ac:dyDescent="0.25">
      <c r="A287" s="63" t="s">
        <v>191</v>
      </c>
      <c r="B287" s="251" t="s">
        <v>200</v>
      </c>
      <c r="C287" s="247"/>
      <c r="D287" s="248"/>
      <c r="E287" s="254"/>
      <c r="F287" s="248"/>
      <c r="G287" s="258" t="e">
        <f t="shared" si="18"/>
        <v>#DIV/0!</v>
      </c>
      <c r="H287" s="259"/>
      <c r="I287" s="51"/>
    </row>
    <row r="288" spans="1:11" s="26" customFormat="1" ht="22.2" hidden="1" customHeight="1" x14ac:dyDescent="0.25">
      <c r="A288" s="63" t="s">
        <v>192</v>
      </c>
      <c r="B288" s="251" t="s">
        <v>201</v>
      </c>
      <c r="C288" s="247"/>
      <c r="D288" s="248"/>
      <c r="E288" s="254"/>
      <c r="F288" s="248"/>
      <c r="G288" s="258" t="e">
        <f t="shared" si="18"/>
        <v>#DIV/0!</v>
      </c>
      <c r="H288" s="259"/>
      <c r="I288" s="51"/>
    </row>
    <row r="289" spans="1:9" s="26" customFormat="1" ht="38.4" hidden="1" customHeight="1" x14ac:dyDescent="0.25">
      <c r="A289" s="63" t="s">
        <v>193</v>
      </c>
      <c r="B289" s="251" t="s">
        <v>202</v>
      </c>
      <c r="C289" s="247"/>
      <c r="D289" s="248"/>
      <c r="E289" s="254"/>
      <c r="F289" s="248"/>
      <c r="G289" s="258" t="e">
        <f t="shared" si="18"/>
        <v>#DIV/0!</v>
      </c>
      <c r="H289" s="259"/>
      <c r="I289" s="51"/>
    </row>
    <row r="290" spans="1:9" s="26" customFormat="1" ht="35.4" customHeight="1" x14ac:dyDescent="0.25">
      <c r="A290" s="63">
        <v>3</v>
      </c>
      <c r="B290" s="235" t="s">
        <v>215</v>
      </c>
      <c r="C290" s="229" t="s">
        <v>213</v>
      </c>
      <c r="D290" s="246">
        <v>90</v>
      </c>
      <c r="E290" s="231">
        <v>95</v>
      </c>
      <c r="F290" s="246">
        <v>95</v>
      </c>
      <c r="G290" s="238">
        <f t="shared" si="18"/>
        <v>1</v>
      </c>
      <c r="H290" s="257">
        <v>1</v>
      </c>
      <c r="I290" s="51"/>
    </row>
    <row r="291" spans="1:9" s="34" customFormat="1" ht="25.8" customHeight="1" x14ac:dyDescent="0.25">
      <c r="A291" s="63">
        <v>4</v>
      </c>
      <c r="B291" s="236" t="s">
        <v>383</v>
      </c>
      <c r="C291" s="229" t="s">
        <v>217</v>
      </c>
      <c r="D291" s="62">
        <v>170</v>
      </c>
      <c r="E291" s="245">
        <v>170</v>
      </c>
      <c r="F291" s="62">
        <v>170</v>
      </c>
      <c r="G291" s="238">
        <f t="shared" si="18"/>
        <v>1</v>
      </c>
      <c r="H291" s="313">
        <v>1</v>
      </c>
      <c r="I291" s="51"/>
    </row>
    <row r="292" spans="1:9" s="34" customFormat="1" ht="31.2" customHeight="1" x14ac:dyDescent="0.25">
      <c r="A292" s="62">
        <v>5</v>
      </c>
      <c r="B292" s="232" t="s">
        <v>451</v>
      </c>
      <c r="C292" s="247" t="s">
        <v>522</v>
      </c>
      <c r="D292" s="62">
        <v>0</v>
      </c>
      <c r="E292" s="255">
        <v>5</v>
      </c>
      <c r="F292" s="64">
        <v>5</v>
      </c>
      <c r="G292" s="238">
        <f t="shared" si="18"/>
        <v>1</v>
      </c>
      <c r="H292" s="257">
        <v>1</v>
      </c>
      <c r="I292" s="260"/>
    </row>
    <row r="293" spans="1:9" s="34" customFormat="1" ht="38.4" customHeight="1" x14ac:dyDescent="0.25">
      <c r="A293" s="62">
        <v>6</v>
      </c>
      <c r="B293" s="251" t="s">
        <v>317</v>
      </c>
      <c r="C293" s="249" t="s">
        <v>213</v>
      </c>
      <c r="D293" s="62">
        <v>17.7</v>
      </c>
      <c r="E293" s="256">
        <v>18.8</v>
      </c>
      <c r="F293" s="62">
        <v>18.8</v>
      </c>
      <c r="G293" s="238">
        <f t="shared" si="18"/>
        <v>1</v>
      </c>
      <c r="H293" s="257">
        <v>1</v>
      </c>
      <c r="I293" s="54"/>
    </row>
    <row r="294" spans="1:9" s="26" customFormat="1" ht="34.799999999999997" customHeight="1" x14ac:dyDescent="0.25">
      <c r="A294" s="62" t="s">
        <v>23</v>
      </c>
      <c r="B294" s="252" t="s">
        <v>369</v>
      </c>
      <c r="C294" s="62" t="s">
        <v>217</v>
      </c>
      <c r="D294" s="62">
        <v>0</v>
      </c>
      <c r="E294" s="62">
        <v>9</v>
      </c>
      <c r="F294" s="62">
        <v>9</v>
      </c>
      <c r="G294" s="238">
        <f t="shared" si="18"/>
        <v>1</v>
      </c>
      <c r="H294" s="73">
        <v>1</v>
      </c>
      <c r="I294" s="260"/>
    </row>
    <row r="295" spans="1:9" ht="28.8" customHeight="1" x14ac:dyDescent="0.25">
      <c r="A295" s="151" t="s">
        <v>194</v>
      </c>
      <c r="B295" s="240" t="s">
        <v>376</v>
      </c>
      <c r="C295" s="208"/>
      <c r="D295" s="167"/>
      <c r="E295" s="92">
        <v>6</v>
      </c>
      <c r="F295" s="92">
        <v>6</v>
      </c>
      <c r="G295" s="310"/>
      <c r="H295" s="445">
        <v>1</v>
      </c>
      <c r="I295" s="67"/>
    </row>
    <row r="296" spans="1:9" x14ac:dyDescent="0.25">
      <c r="A296" s="61"/>
      <c r="B296" s="296" t="s">
        <v>7</v>
      </c>
      <c r="C296" s="297"/>
      <c r="D296" s="298"/>
      <c r="E296" s="298"/>
      <c r="F296" s="299"/>
      <c r="G296" s="299"/>
      <c r="H296" s="300"/>
      <c r="I296" s="52"/>
    </row>
    <row r="297" spans="1:9" ht="37.799999999999997" customHeight="1" x14ac:dyDescent="0.25">
      <c r="A297" s="152"/>
      <c r="B297" s="301" t="s">
        <v>444</v>
      </c>
      <c r="C297" s="302" t="s">
        <v>445</v>
      </c>
      <c r="D297" s="303">
        <v>1</v>
      </c>
      <c r="E297" s="303">
        <v>1</v>
      </c>
      <c r="F297" s="304">
        <v>1</v>
      </c>
      <c r="G297" s="305">
        <v>1</v>
      </c>
      <c r="H297" s="290">
        <v>1</v>
      </c>
      <c r="I297" s="52"/>
    </row>
    <row r="298" spans="1:9" s="26" customFormat="1" ht="21.6" customHeight="1" x14ac:dyDescent="0.25">
      <c r="A298" s="80"/>
      <c r="B298" s="470" t="s">
        <v>233</v>
      </c>
      <c r="C298" s="471"/>
      <c r="D298" s="471"/>
      <c r="E298" s="471"/>
      <c r="F298" s="471"/>
      <c r="G298" s="472"/>
      <c r="H298" s="239">
        <f>+(H299+H300)/2</f>
        <v>1</v>
      </c>
      <c r="I298" s="51"/>
    </row>
    <row r="299" spans="1:9" s="26" customFormat="1" ht="33.6" customHeight="1" x14ac:dyDescent="0.25">
      <c r="A299" s="153" t="s">
        <v>134</v>
      </c>
      <c r="B299" s="282" t="s">
        <v>446</v>
      </c>
      <c r="C299" s="229" t="s">
        <v>213</v>
      </c>
      <c r="D299" s="62">
        <v>103.6</v>
      </c>
      <c r="E299" s="61" t="s">
        <v>447</v>
      </c>
      <c r="F299" s="62">
        <v>101.1</v>
      </c>
      <c r="G299" s="306">
        <v>1.032</v>
      </c>
      <c r="H299" s="266">
        <v>1</v>
      </c>
      <c r="I299" s="51"/>
    </row>
    <row r="300" spans="1:9" s="26" customFormat="1" ht="36.6" customHeight="1" x14ac:dyDescent="0.25">
      <c r="A300" s="80" t="s">
        <v>2</v>
      </c>
      <c r="B300" s="282" t="s">
        <v>235</v>
      </c>
      <c r="C300" s="229" t="s">
        <v>213</v>
      </c>
      <c r="D300" s="246">
        <v>95</v>
      </c>
      <c r="E300" s="61" t="s">
        <v>448</v>
      </c>
      <c r="F300" s="246">
        <v>91.4</v>
      </c>
      <c r="G300" s="306">
        <v>1.02</v>
      </c>
      <c r="H300" s="266">
        <v>1</v>
      </c>
      <c r="I300" s="51"/>
    </row>
    <row r="301" spans="1:9" s="26" customFormat="1" ht="19.2" customHeight="1" x14ac:dyDescent="0.25">
      <c r="A301" s="80"/>
      <c r="B301" s="473" t="s">
        <v>306</v>
      </c>
      <c r="C301" s="474"/>
      <c r="D301" s="474"/>
      <c r="E301" s="474"/>
      <c r="F301" s="474"/>
      <c r="G301" s="475"/>
      <c r="H301" s="239">
        <v>1</v>
      </c>
      <c r="I301" s="51"/>
    </row>
    <row r="302" spans="1:9" s="26" customFormat="1" ht="31.2" customHeight="1" x14ac:dyDescent="0.25">
      <c r="A302" s="80">
        <v>3</v>
      </c>
      <c r="B302" s="282" t="s">
        <v>236</v>
      </c>
      <c r="C302" s="247" t="s">
        <v>213</v>
      </c>
      <c r="D302" s="62">
        <v>94.4</v>
      </c>
      <c r="E302" s="61" t="s">
        <v>499</v>
      </c>
      <c r="F302" s="62">
        <v>96.6</v>
      </c>
      <c r="G302" s="306">
        <v>1.04</v>
      </c>
      <c r="H302" s="266">
        <v>1</v>
      </c>
      <c r="I302" s="51"/>
    </row>
    <row r="303" spans="1:9" s="26" customFormat="1" ht="19.8" customHeight="1" x14ac:dyDescent="0.25">
      <c r="A303" s="80"/>
      <c r="B303" s="467" t="s">
        <v>234</v>
      </c>
      <c r="C303" s="468"/>
      <c r="D303" s="468"/>
      <c r="E303" s="468"/>
      <c r="F303" s="468"/>
      <c r="G303" s="469"/>
      <c r="H303" s="239">
        <f>(H304+H305)/2</f>
        <v>1</v>
      </c>
      <c r="I303" s="51"/>
    </row>
    <row r="304" spans="1:9" s="2" customFormat="1" ht="33.6" customHeight="1" x14ac:dyDescent="0.25">
      <c r="A304" s="80">
        <v>4</v>
      </c>
      <c r="B304" s="282" t="s">
        <v>237</v>
      </c>
      <c r="C304" s="249" t="s">
        <v>213</v>
      </c>
      <c r="D304" s="307">
        <v>0</v>
      </c>
      <c r="E304" s="61" t="s">
        <v>449</v>
      </c>
      <c r="F304" s="308">
        <v>0</v>
      </c>
      <c r="G304" s="238">
        <v>1</v>
      </c>
      <c r="H304" s="266">
        <v>1</v>
      </c>
      <c r="I304" s="57"/>
    </row>
    <row r="305" spans="1:11" s="2" customFormat="1" ht="55.2" customHeight="1" x14ac:dyDescent="0.25">
      <c r="A305" s="80">
        <v>5</v>
      </c>
      <c r="B305" s="282" t="s">
        <v>238</v>
      </c>
      <c r="C305" s="249" t="s">
        <v>213</v>
      </c>
      <c r="D305" s="307">
        <v>0</v>
      </c>
      <c r="E305" s="61" t="s">
        <v>450</v>
      </c>
      <c r="F305" s="308">
        <v>0</v>
      </c>
      <c r="G305" s="238">
        <v>1</v>
      </c>
      <c r="H305" s="309">
        <v>1</v>
      </c>
      <c r="I305" s="57"/>
    </row>
    <row r="306" spans="1:11" ht="23.4" customHeight="1" x14ac:dyDescent="0.3">
      <c r="A306" s="127" t="s">
        <v>167</v>
      </c>
      <c r="B306" s="221" t="s">
        <v>377</v>
      </c>
      <c r="C306" s="154"/>
      <c r="D306" s="154"/>
      <c r="E306" s="92">
        <v>1</v>
      </c>
      <c r="F306" s="92">
        <v>0</v>
      </c>
      <c r="G306" s="154"/>
      <c r="H306" s="324">
        <v>0.70499999999999996</v>
      </c>
      <c r="I306" s="65"/>
    </row>
    <row r="307" spans="1:11" ht="147.6" customHeight="1" x14ac:dyDescent="0.25">
      <c r="A307" s="155">
        <v>1</v>
      </c>
      <c r="B307" s="282" t="s">
        <v>550</v>
      </c>
      <c r="C307" s="317" t="s">
        <v>310</v>
      </c>
      <c r="D307" s="275">
        <v>9087.7330000000002</v>
      </c>
      <c r="E307" s="225">
        <v>4080</v>
      </c>
      <c r="F307" s="275">
        <v>2877.8</v>
      </c>
      <c r="G307" s="315">
        <f>F307/E307</f>
        <v>0.70534313725490205</v>
      </c>
      <c r="H307" s="315">
        <v>0.70499999999999996</v>
      </c>
      <c r="I307" s="323" t="s">
        <v>577</v>
      </c>
      <c r="J307" s="27"/>
      <c r="K307" s="27"/>
    </row>
    <row r="308" spans="1:11" ht="27.6" x14ac:dyDescent="0.25">
      <c r="A308" s="77"/>
      <c r="B308" s="61" t="s">
        <v>7</v>
      </c>
      <c r="C308" s="61"/>
      <c r="D308" s="320" t="s">
        <v>551</v>
      </c>
      <c r="E308" s="320" t="s">
        <v>552</v>
      </c>
      <c r="F308" s="320" t="s">
        <v>553</v>
      </c>
      <c r="G308" s="321"/>
      <c r="H308" s="322"/>
      <c r="I308" s="55"/>
      <c r="J308" s="27"/>
      <c r="K308" s="27"/>
    </row>
    <row r="309" spans="1:11" ht="25.2" customHeight="1" x14ac:dyDescent="0.25">
      <c r="A309" s="77"/>
      <c r="B309" s="318" t="s">
        <v>307</v>
      </c>
      <c r="C309" s="229" t="s">
        <v>311</v>
      </c>
      <c r="D309" s="319">
        <v>0.80500000000000005</v>
      </c>
      <c r="E309" s="319">
        <v>0.39</v>
      </c>
      <c r="F309" s="319">
        <v>0.25</v>
      </c>
      <c r="G309" s="315">
        <f t="shared" ref="G309" si="19">F309/E309</f>
        <v>0.64102564102564097</v>
      </c>
      <c r="H309" s="315"/>
      <c r="I309" s="209"/>
      <c r="J309" s="27"/>
      <c r="K309" s="27"/>
    </row>
    <row r="310" spans="1:11" s="38" customFormat="1" ht="28.8" customHeight="1" x14ac:dyDescent="0.25">
      <c r="A310" s="77">
        <v>2</v>
      </c>
      <c r="B310" s="314" t="s">
        <v>549</v>
      </c>
      <c r="C310" s="229" t="s">
        <v>217</v>
      </c>
      <c r="D310" s="61"/>
      <c r="E310" s="61">
        <v>5</v>
      </c>
      <c r="F310" s="61">
        <v>0</v>
      </c>
      <c r="G310" s="315"/>
      <c r="H310" s="316"/>
      <c r="I310" s="311" t="s">
        <v>548</v>
      </c>
      <c r="J310" s="75"/>
      <c r="K310" s="75"/>
    </row>
    <row r="311" spans="1:11" ht="35.4" customHeight="1" x14ac:dyDescent="0.25">
      <c r="A311" s="156" t="s">
        <v>318</v>
      </c>
      <c r="B311" s="223" t="s">
        <v>378</v>
      </c>
      <c r="C311" s="210"/>
      <c r="D311" s="167"/>
      <c r="E311" s="92">
        <v>4</v>
      </c>
      <c r="F311" s="92">
        <v>4</v>
      </c>
      <c r="G311" s="363"/>
      <c r="H311" s="447">
        <f>(H312+H313+H317+H318)/4</f>
        <v>1</v>
      </c>
      <c r="I311" s="67"/>
    </row>
    <row r="312" spans="1:11" ht="48.6" customHeight="1" x14ac:dyDescent="0.25">
      <c r="A312" s="77">
        <v>1</v>
      </c>
      <c r="B312" s="366" t="s">
        <v>321</v>
      </c>
      <c r="C312" s="229" t="s">
        <v>213</v>
      </c>
      <c r="D312" s="61">
        <v>84</v>
      </c>
      <c r="E312" s="61">
        <v>85</v>
      </c>
      <c r="F312" s="61">
        <v>94</v>
      </c>
      <c r="G312" s="274">
        <f>F312/E312</f>
        <v>1.1058823529411765</v>
      </c>
      <c r="H312" s="309">
        <v>1</v>
      </c>
      <c r="I312" s="52"/>
    </row>
    <row r="313" spans="1:11" ht="33" customHeight="1" x14ac:dyDescent="0.25">
      <c r="A313" s="77">
        <v>2</v>
      </c>
      <c r="B313" s="366" t="s">
        <v>322</v>
      </c>
      <c r="C313" s="229" t="s">
        <v>213</v>
      </c>
      <c r="D313" s="61">
        <v>100.8</v>
      </c>
      <c r="E313" s="61">
        <v>100</v>
      </c>
      <c r="F313" s="61">
        <v>101.7</v>
      </c>
      <c r="G313" s="274">
        <f>F313/E313</f>
        <v>1.0170000000000001</v>
      </c>
      <c r="H313" s="309">
        <v>1</v>
      </c>
      <c r="I313" s="52"/>
    </row>
    <row r="314" spans="1:11" ht="53.4" customHeight="1" x14ac:dyDescent="0.25">
      <c r="A314" s="77">
        <v>3</v>
      </c>
      <c r="B314" s="236" t="s">
        <v>502</v>
      </c>
      <c r="C314" s="229" t="s">
        <v>216</v>
      </c>
      <c r="D314" s="61">
        <v>15</v>
      </c>
      <c r="E314" s="61">
        <v>0</v>
      </c>
      <c r="F314" s="61">
        <v>2</v>
      </c>
      <c r="G314" s="274"/>
      <c r="H314" s="309"/>
      <c r="I314" s="458" t="s">
        <v>565</v>
      </c>
    </row>
    <row r="315" spans="1:11" ht="3" hidden="1" customHeight="1" x14ac:dyDescent="0.25">
      <c r="A315" s="39" t="s">
        <v>312</v>
      </c>
      <c r="B315" s="211" t="s">
        <v>308</v>
      </c>
      <c r="C315" s="119" t="s">
        <v>209</v>
      </c>
      <c r="D315" s="212">
        <v>0</v>
      </c>
      <c r="E315" s="212">
        <v>0</v>
      </c>
      <c r="F315" s="212"/>
      <c r="G315" s="274" t="e">
        <f t="shared" ref="G315:G318" si="20">F315/E315</f>
        <v>#DIV/0!</v>
      </c>
      <c r="H315" s="213"/>
      <c r="I315" s="52"/>
    </row>
    <row r="316" spans="1:11" hidden="1" x14ac:dyDescent="0.25">
      <c r="A316" s="36" t="s">
        <v>313</v>
      </c>
      <c r="B316" s="405" t="s">
        <v>309</v>
      </c>
      <c r="C316" s="406" t="s">
        <v>310</v>
      </c>
      <c r="D316" s="371">
        <v>0</v>
      </c>
      <c r="E316" s="371">
        <v>0</v>
      </c>
      <c r="F316" s="371"/>
      <c r="G316" s="274" t="e">
        <f t="shared" si="20"/>
        <v>#DIV/0!</v>
      </c>
      <c r="H316" s="214"/>
      <c r="I316" s="52"/>
    </row>
    <row r="317" spans="1:11" ht="26.4" x14ac:dyDescent="0.25">
      <c r="A317" s="36"/>
      <c r="B317" s="407" t="s">
        <v>562</v>
      </c>
      <c r="C317" s="408" t="s">
        <v>209</v>
      </c>
      <c r="D317" s="408">
        <v>0</v>
      </c>
      <c r="E317" s="408">
        <v>13</v>
      </c>
      <c r="F317" s="409">
        <v>13</v>
      </c>
      <c r="G317" s="274">
        <f t="shared" si="20"/>
        <v>1</v>
      </c>
      <c r="H317" s="257">
        <v>1</v>
      </c>
      <c r="I317" s="52"/>
    </row>
    <row r="318" spans="1:11" ht="69" x14ac:dyDescent="0.25">
      <c r="A318" s="36"/>
      <c r="B318" s="404" t="s">
        <v>563</v>
      </c>
      <c r="C318" s="408" t="s">
        <v>209</v>
      </c>
      <c r="D318" s="408">
        <v>0</v>
      </c>
      <c r="E318" s="408">
        <v>500</v>
      </c>
      <c r="F318" s="409">
        <v>1906</v>
      </c>
      <c r="G318" s="274">
        <f t="shared" si="20"/>
        <v>3.8119999999999998</v>
      </c>
      <c r="H318" s="257">
        <v>1</v>
      </c>
      <c r="I318" s="458" t="s">
        <v>564</v>
      </c>
    </row>
    <row r="319" spans="1:11" ht="30" customHeight="1" x14ac:dyDescent="0.25">
      <c r="A319" s="76" t="s">
        <v>13</v>
      </c>
      <c r="B319" s="369" t="s">
        <v>504</v>
      </c>
      <c r="C319" s="370" t="s">
        <v>213</v>
      </c>
      <c r="D319" s="370">
        <v>0</v>
      </c>
      <c r="E319" s="370">
        <v>100</v>
      </c>
      <c r="F319" s="370">
        <v>0</v>
      </c>
      <c r="G319" s="274"/>
      <c r="H319" s="309"/>
      <c r="I319" s="318" t="s">
        <v>505</v>
      </c>
    </row>
    <row r="320" spans="1:11" ht="33" customHeight="1" x14ac:dyDescent="0.25">
      <c r="A320" s="29">
        <v>5</v>
      </c>
      <c r="B320" s="282" t="s">
        <v>503</v>
      </c>
      <c r="C320" s="61" t="s">
        <v>213</v>
      </c>
      <c r="D320" s="61">
        <v>0</v>
      </c>
      <c r="E320" s="61">
        <v>100</v>
      </c>
      <c r="F320" s="61">
        <v>0</v>
      </c>
      <c r="G320" s="274"/>
      <c r="H320" s="309"/>
      <c r="I320" s="318" t="s">
        <v>505</v>
      </c>
    </row>
    <row r="321" spans="1:9" ht="23.4" customHeight="1" x14ac:dyDescent="0.25">
      <c r="A321" s="41" t="s">
        <v>323</v>
      </c>
      <c r="B321" s="242" t="s">
        <v>384</v>
      </c>
      <c r="C321" s="78"/>
      <c r="D321" s="110"/>
      <c r="E321" s="244">
        <v>7</v>
      </c>
      <c r="F321" s="244">
        <v>7</v>
      </c>
      <c r="G321" s="78"/>
      <c r="H321" s="447">
        <f>(H322+H323+H325+H327+H328+H329+H330)/7</f>
        <v>1</v>
      </c>
      <c r="I321" s="67"/>
    </row>
    <row r="322" spans="1:9" ht="72" customHeight="1" x14ac:dyDescent="0.25">
      <c r="A322" s="41"/>
      <c r="B322" s="367" t="s">
        <v>554</v>
      </c>
      <c r="C322" s="64" t="s">
        <v>213</v>
      </c>
      <c r="D322" s="64" t="s">
        <v>327</v>
      </c>
      <c r="E322" s="275">
        <v>100</v>
      </c>
      <c r="F322" s="275">
        <v>100</v>
      </c>
      <c r="G322" s="315">
        <v>1</v>
      </c>
      <c r="H322" s="316">
        <v>1</v>
      </c>
      <c r="I322" s="209"/>
    </row>
    <row r="323" spans="1:9" ht="51.6" customHeight="1" x14ac:dyDescent="0.25">
      <c r="A323" s="29">
        <v>2</v>
      </c>
      <c r="B323" s="236" t="s">
        <v>510</v>
      </c>
      <c r="C323" s="229" t="s">
        <v>213</v>
      </c>
      <c r="D323" s="225">
        <v>100</v>
      </c>
      <c r="E323" s="225">
        <v>100</v>
      </c>
      <c r="F323" s="225">
        <v>100</v>
      </c>
      <c r="G323" s="319">
        <v>1</v>
      </c>
      <c r="H323" s="77">
        <v>1</v>
      </c>
      <c r="I323" s="180"/>
    </row>
    <row r="324" spans="1:9" ht="19.8" hidden="1" customHeight="1" x14ac:dyDescent="0.25">
      <c r="A324" s="29">
        <v>2</v>
      </c>
      <c r="B324" s="114" t="s">
        <v>324</v>
      </c>
      <c r="C324" s="83" t="s">
        <v>213</v>
      </c>
      <c r="D324" s="161"/>
      <c r="E324" s="161"/>
      <c r="F324" s="161"/>
      <c r="G324" s="161"/>
      <c r="H324" s="215"/>
      <c r="I324" s="43"/>
    </row>
    <row r="325" spans="1:9" ht="53.4" customHeight="1" x14ac:dyDescent="0.25">
      <c r="A325" s="29">
        <v>4</v>
      </c>
      <c r="B325" s="236" t="s">
        <v>325</v>
      </c>
      <c r="C325" s="229" t="s">
        <v>213</v>
      </c>
      <c r="D325" s="61">
        <v>0</v>
      </c>
      <c r="E325" s="225">
        <v>100</v>
      </c>
      <c r="F325" s="61">
        <v>100</v>
      </c>
      <c r="G325" s="319">
        <f>F325/E325</f>
        <v>1</v>
      </c>
      <c r="H325" s="77">
        <v>1</v>
      </c>
      <c r="I325" s="260"/>
    </row>
    <row r="326" spans="1:9" ht="24.6" customHeight="1" x14ac:dyDescent="0.25">
      <c r="A326" s="29">
        <v>5</v>
      </c>
      <c r="B326" s="366" t="s">
        <v>385</v>
      </c>
      <c r="C326" s="229" t="s">
        <v>216</v>
      </c>
      <c r="D326" s="61">
        <v>1</v>
      </c>
      <c r="E326" s="77">
        <v>0</v>
      </c>
      <c r="F326" s="61">
        <v>0</v>
      </c>
      <c r="G326" s="319">
        <v>0</v>
      </c>
      <c r="H326" s="77">
        <v>0</v>
      </c>
      <c r="I326" s="43"/>
    </row>
    <row r="327" spans="1:9" ht="23.4" customHeight="1" x14ac:dyDescent="0.25">
      <c r="A327" s="29">
        <v>6</v>
      </c>
      <c r="B327" s="366" t="s">
        <v>386</v>
      </c>
      <c r="C327" s="61" t="s">
        <v>216</v>
      </c>
      <c r="D327" s="61">
        <v>2</v>
      </c>
      <c r="E327" s="61">
        <v>1</v>
      </c>
      <c r="F327" s="61">
        <v>1</v>
      </c>
      <c r="G327" s="319">
        <f t="shared" ref="G327" si="21">F327/E327</f>
        <v>1</v>
      </c>
      <c r="H327" s="77">
        <v>1</v>
      </c>
      <c r="I327" s="43"/>
    </row>
    <row r="328" spans="1:9" ht="52.2" customHeight="1" x14ac:dyDescent="0.25">
      <c r="A328" s="29"/>
      <c r="B328" s="366" t="s">
        <v>555</v>
      </c>
      <c r="C328" s="61" t="s">
        <v>209</v>
      </c>
      <c r="D328" s="61">
        <v>0</v>
      </c>
      <c r="E328" s="61">
        <v>1</v>
      </c>
      <c r="F328" s="61">
        <v>1</v>
      </c>
      <c r="G328" s="319">
        <f t="shared" ref="G328" si="22">F328/E328</f>
        <v>1</v>
      </c>
      <c r="H328" s="77">
        <v>1</v>
      </c>
      <c r="I328" s="43"/>
    </row>
    <row r="329" spans="1:9" ht="38.4" customHeight="1" x14ac:dyDescent="0.25">
      <c r="A329" s="29">
        <v>8</v>
      </c>
      <c r="B329" s="366" t="s">
        <v>511</v>
      </c>
      <c r="C329" s="61" t="s">
        <v>209</v>
      </c>
      <c r="D329" s="61">
        <v>2</v>
      </c>
      <c r="E329" s="61">
        <v>1</v>
      </c>
      <c r="F329" s="61">
        <v>1</v>
      </c>
      <c r="G329" s="319">
        <v>1</v>
      </c>
      <c r="H329" s="61">
        <v>1</v>
      </c>
      <c r="I329" s="52"/>
    </row>
    <row r="330" spans="1:9" ht="30.6" customHeight="1" x14ac:dyDescent="0.25">
      <c r="A330" s="368"/>
      <c r="B330" s="369" t="s">
        <v>556</v>
      </c>
      <c r="C330" s="370" t="s">
        <v>213</v>
      </c>
      <c r="D330" s="61">
        <v>0</v>
      </c>
      <c r="E330" s="61">
        <v>100</v>
      </c>
      <c r="F330" s="61">
        <v>100</v>
      </c>
      <c r="G330" s="319">
        <v>1</v>
      </c>
      <c r="H330" s="61">
        <v>1</v>
      </c>
      <c r="I330" s="52"/>
    </row>
    <row r="331" spans="1:9" ht="24" customHeight="1" x14ac:dyDescent="0.25">
      <c r="A331" s="158"/>
      <c r="B331" s="448" t="s">
        <v>439</v>
      </c>
      <c r="C331" s="449" t="s">
        <v>209</v>
      </c>
      <c r="D331" s="450"/>
      <c r="E331" s="451">
        <f>(E6+E49+E67+E88+E118+E178+E192+E220+E223+E249+E262+E278+E295+E306+E311+E321)</f>
        <v>141</v>
      </c>
      <c r="F331" s="449"/>
      <c r="G331" s="410"/>
      <c r="H331" s="216"/>
      <c r="I331" s="52"/>
    </row>
    <row r="332" spans="1:9" ht="22.8" customHeight="1" x14ac:dyDescent="0.25">
      <c r="A332" s="159"/>
      <c r="B332" s="452" t="s">
        <v>438</v>
      </c>
      <c r="C332" s="453" t="s">
        <v>209</v>
      </c>
      <c r="D332" s="454"/>
      <c r="E332" s="453"/>
      <c r="F332" s="455">
        <f>(F6+F49+F67+F88+F118+F178+F192+F220+F223+F249+F262+F278+F295+F306+F311+F321)</f>
        <v>118</v>
      </c>
      <c r="G332" s="414"/>
      <c r="H332" s="217"/>
      <c r="I332" s="52"/>
    </row>
    <row r="333" spans="1:9" ht="18" customHeight="1" x14ac:dyDescent="0.25">
      <c r="B333" s="58"/>
      <c r="C333" s="58"/>
      <c r="D333" s="59"/>
      <c r="E333" s="59"/>
      <c r="F333" s="59"/>
      <c r="G333" s="59"/>
      <c r="H333" s="59"/>
      <c r="I333" s="60"/>
    </row>
  </sheetData>
  <mergeCells count="25">
    <mergeCell ref="A145:A148"/>
    <mergeCell ref="I128:I129"/>
    <mergeCell ref="B128:B129"/>
    <mergeCell ref="A128:A131"/>
    <mergeCell ref="H128:H129"/>
    <mergeCell ref="G128:G129"/>
    <mergeCell ref="D128:D129"/>
    <mergeCell ref="E128:E129"/>
    <mergeCell ref="F128:F129"/>
    <mergeCell ref="A3:A5"/>
    <mergeCell ref="A2:I2"/>
    <mergeCell ref="A1:I1"/>
    <mergeCell ref="I3:I5"/>
    <mergeCell ref="B303:G303"/>
    <mergeCell ref="B298:G298"/>
    <mergeCell ref="B301:G301"/>
    <mergeCell ref="B3:B5"/>
    <mergeCell ref="E4:H4"/>
    <mergeCell ref="D3:H3"/>
    <mergeCell ref="D4:D5"/>
    <mergeCell ref="C128:C131"/>
    <mergeCell ref="C268:C271"/>
    <mergeCell ref="B152:H152"/>
    <mergeCell ref="C3:C5"/>
    <mergeCell ref="E30:E31"/>
  </mergeCells>
  <hyperlinks>
    <hyperlink ref="B303" r:id="rId1" display="http://www.novoshakhtinsk.org/economics/mynicipalnie_programmi/ypravlenie_mynicipalnimi_finansami/pasport_podprogrammi_3.php"/>
  </hyperlinks>
  <pageMargins left="0.25" right="0.25" top="0.75" bottom="0.75" header="0.3" footer="0.3"/>
  <pageSetup paperSize="9" scale="71" orientation="landscape" r:id="rId2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opLeftCell="A54" workbookViewId="0">
      <selection activeCell="F98" sqref="F98"/>
    </sheetView>
  </sheetViews>
  <sheetFormatPr defaultColWidth="9.109375" defaultRowHeight="15.6" x14ac:dyDescent="0.3"/>
  <cols>
    <col min="1" max="1" width="8" style="4" customWidth="1"/>
    <col min="2" max="2" width="59.109375" style="5" customWidth="1"/>
    <col min="3" max="3" width="11.44140625" style="5" customWidth="1"/>
    <col min="4" max="4" width="8.44140625" style="5" customWidth="1"/>
    <col min="5" max="16384" width="9.109375" style="3"/>
  </cols>
  <sheetData>
    <row r="1" spans="1:4" x14ac:dyDescent="0.3">
      <c r="A1" s="508" t="s">
        <v>112</v>
      </c>
      <c r="B1" s="508"/>
      <c r="C1" s="508"/>
      <c r="D1" s="508"/>
    </row>
    <row r="2" spans="1:4" ht="18" customHeight="1" x14ac:dyDescent="0.3">
      <c r="A2" s="509" t="s">
        <v>113</v>
      </c>
      <c r="B2" s="509"/>
      <c r="C2" s="509"/>
      <c r="D2" s="509"/>
    </row>
    <row r="3" spans="1:4" ht="41.25" customHeight="1" x14ac:dyDescent="0.3">
      <c r="A3" s="510" t="s">
        <v>114</v>
      </c>
      <c r="B3" s="510"/>
      <c r="C3" s="510"/>
      <c r="D3" s="510"/>
    </row>
    <row r="4" spans="1:4" ht="48" customHeight="1" x14ac:dyDescent="0.3">
      <c r="A4" s="506" t="s">
        <v>136</v>
      </c>
      <c r="B4" s="501" t="s">
        <v>0</v>
      </c>
      <c r="C4" s="504" t="s">
        <v>117</v>
      </c>
      <c r="D4" s="505"/>
    </row>
    <row r="5" spans="1:4" ht="33" customHeight="1" x14ac:dyDescent="0.3">
      <c r="A5" s="507"/>
      <c r="B5" s="503"/>
      <c r="C5" s="6" t="s">
        <v>115</v>
      </c>
      <c r="D5" s="6" t="s">
        <v>116</v>
      </c>
    </row>
    <row r="6" spans="1:4" ht="30.75" customHeight="1" x14ac:dyDescent="0.3">
      <c r="A6" s="7" t="s">
        <v>3</v>
      </c>
      <c r="B6" s="8" t="s">
        <v>132</v>
      </c>
      <c r="C6" s="16">
        <v>41850</v>
      </c>
      <c r="D6" s="6">
        <v>506</v>
      </c>
    </row>
    <row r="7" spans="1:4" ht="14.25" hidden="1" customHeight="1" x14ac:dyDescent="0.3">
      <c r="A7" s="7"/>
      <c r="B7" s="8" t="s">
        <v>34</v>
      </c>
      <c r="C7" s="6"/>
      <c r="D7" s="6"/>
    </row>
    <row r="8" spans="1:4" ht="24" hidden="1" customHeight="1" x14ac:dyDescent="0.3">
      <c r="A8" s="7" t="s">
        <v>43</v>
      </c>
      <c r="B8" s="9" t="s">
        <v>49</v>
      </c>
      <c r="C8" s="6"/>
      <c r="D8" s="6"/>
    </row>
    <row r="9" spans="1:4" ht="32.25" hidden="1" customHeight="1" x14ac:dyDescent="0.3">
      <c r="A9" s="7" t="s">
        <v>50</v>
      </c>
      <c r="B9" s="9" t="s">
        <v>118</v>
      </c>
      <c r="C9" s="6"/>
      <c r="D9" s="6"/>
    </row>
    <row r="10" spans="1:4" ht="39.75" hidden="1" customHeight="1" x14ac:dyDescent="0.3">
      <c r="A10" s="7" t="s">
        <v>51</v>
      </c>
      <c r="B10" s="9" t="s">
        <v>119</v>
      </c>
      <c r="C10" s="6"/>
      <c r="D10" s="6"/>
    </row>
    <row r="11" spans="1:4" ht="29.25" hidden="1" customHeight="1" x14ac:dyDescent="0.3">
      <c r="A11" s="7" t="s">
        <v>52</v>
      </c>
      <c r="B11" s="9" t="s">
        <v>76</v>
      </c>
      <c r="C11" s="6"/>
      <c r="D11" s="6"/>
    </row>
    <row r="12" spans="1:4" ht="27.75" hidden="1" customHeight="1" x14ac:dyDescent="0.3">
      <c r="A12" s="7" t="s">
        <v>53</v>
      </c>
      <c r="B12" s="9" t="s">
        <v>120</v>
      </c>
      <c r="C12" s="6"/>
      <c r="D12" s="6"/>
    </row>
    <row r="13" spans="1:4" ht="0.75" hidden="1" customHeight="1" x14ac:dyDescent="0.3">
      <c r="A13" s="7" t="s">
        <v>54</v>
      </c>
      <c r="B13" s="9" t="s">
        <v>55</v>
      </c>
      <c r="C13" s="6"/>
      <c r="D13" s="6"/>
    </row>
    <row r="14" spans="1:4" ht="46.5" customHeight="1" x14ac:dyDescent="0.3">
      <c r="A14" s="7" t="s">
        <v>2</v>
      </c>
      <c r="B14" s="8" t="s">
        <v>4</v>
      </c>
      <c r="C14" s="16">
        <v>41851</v>
      </c>
      <c r="D14" s="6">
        <v>511</v>
      </c>
    </row>
    <row r="15" spans="1:4" ht="30.75" hidden="1" customHeight="1" x14ac:dyDescent="0.3">
      <c r="A15" s="7" t="s">
        <v>44</v>
      </c>
      <c r="B15" s="9" t="s">
        <v>30</v>
      </c>
      <c r="C15" s="6"/>
      <c r="D15" s="6"/>
    </row>
    <row r="16" spans="1:4" ht="32.25" customHeight="1" x14ac:dyDescent="0.3">
      <c r="A16" s="7" t="s">
        <v>12</v>
      </c>
      <c r="B16" s="8" t="s">
        <v>5</v>
      </c>
      <c r="C16" s="16">
        <v>41850</v>
      </c>
      <c r="D16" s="6">
        <v>507</v>
      </c>
    </row>
    <row r="17" spans="1:4" ht="32.25" hidden="1" customHeight="1" x14ac:dyDescent="0.3">
      <c r="A17" s="7" t="s">
        <v>45</v>
      </c>
      <c r="B17" s="9" t="s">
        <v>89</v>
      </c>
      <c r="C17" s="6"/>
      <c r="D17" s="6"/>
    </row>
    <row r="18" spans="1:4" ht="49.5" customHeight="1" x14ac:dyDescent="0.3">
      <c r="A18" s="7" t="s">
        <v>13</v>
      </c>
      <c r="B18" s="8" t="s">
        <v>131</v>
      </c>
      <c r="C18" s="16">
        <v>41850</v>
      </c>
      <c r="D18" s="6">
        <v>503</v>
      </c>
    </row>
    <row r="19" spans="1:4" ht="19.5" hidden="1" customHeight="1" x14ac:dyDescent="0.3">
      <c r="A19" s="7"/>
      <c r="B19" s="9" t="s">
        <v>7</v>
      </c>
      <c r="C19" s="17"/>
      <c r="D19" s="17"/>
    </row>
    <row r="20" spans="1:4" ht="30" hidden="1" customHeight="1" x14ac:dyDescent="0.3">
      <c r="A20" s="7" t="s">
        <v>10</v>
      </c>
      <c r="B20" s="9" t="s">
        <v>77</v>
      </c>
      <c r="C20" s="6"/>
      <c r="D20" s="6"/>
    </row>
    <row r="21" spans="1:4" ht="44.25" hidden="1" customHeight="1" x14ac:dyDescent="0.3">
      <c r="A21" s="7" t="s">
        <v>14</v>
      </c>
      <c r="B21" s="8" t="s">
        <v>91</v>
      </c>
      <c r="C21" s="6"/>
      <c r="D21" s="6"/>
    </row>
    <row r="22" spans="1:4" ht="45.75" hidden="1" customHeight="1" x14ac:dyDescent="0.3">
      <c r="A22" s="7" t="s">
        <v>46</v>
      </c>
      <c r="B22" s="9" t="s">
        <v>90</v>
      </c>
      <c r="C22" s="6"/>
      <c r="D22" s="6"/>
    </row>
    <row r="23" spans="1:4" ht="63.75" hidden="1" customHeight="1" x14ac:dyDescent="0.3">
      <c r="A23" s="7" t="s">
        <v>78</v>
      </c>
      <c r="B23" s="10" t="s">
        <v>121</v>
      </c>
      <c r="C23" s="6"/>
      <c r="D23" s="6"/>
    </row>
    <row r="24" spans="1:4" ht="39.75" hidden="1" customHeight="1" x14ac:dyDescent="0.3">
      <c r="A24" s="7" t="s">
        <v>47</v>
      </c>
      <c r="B24" s="10" t="s">
        <v>92</v>
      </c>
      <c r="C24" s="6"/>
      <c r="D24" s="6"/>
    </row>
    <row r="25" spans="1:4" ht="39.75" hidden="1" customHeight="1" x14ac:dyDescent="0.3">
      <c r="A25" s="7" t="s">
        <v>48</v>
      </c>
      <c r="B25" s="9" t="s">
        <v>81</v>
      </c>
      <c r="C25" s="501"/>
      <c r="D25" s="6"/>
    </row>
    <row r="26" spans="1:4" ht="39.75" hidden="1" customHeight="1" x14ac:dyDescent="0.3">
      <c r="A26" s="7" t="s">
        <v>79</v>
      </c>
      <c r="B26" s="9" t="s">
        <v>82</v>
      </c>
      <c r="C26" s="502"/>
      <c r="D26" s="6"/>
    </row>
    <row r="27" spans="1:4" ht="58.5" hidden="1" customHeight="1" x14ac:dyDescent="0.3">
      <c r="A27" s="7" t="s">
        <v>80</v>
      </c>
      <c r="B27" s="9" t="s">
        <v>83</v>
      </c>
      <c r="C27" s="503"/>
      <c r="D27" s="6"/>
    </row>
    <row r="28" spans="1:4" ht="47.25" customHeight="1" x14ac:dyDescent="0.3">
      <c r="A28" s="7" t="s">
        <v>15</v>
      </c>
      <c r="B28" s="8" t="s">
        <v>6</v>
      </c>
      <c r="C28" s="18"/>
      <c r="D28" s="18"/>
    </row>
    <row r="29" spans="1:4" ht="48.75" hidden="1" customHeight="1" x14ac:dyDescent="0.3">
      <c r="A29" s="7"/>
      <c r="B29" s="9" t="s">
        <v>122</v>
      </c>
      <c r="C29" s="6"/>
      <c r="D29" s="6"/>
    </row>
    <row r="30" spans="1:4" ht="57.75" hidden="1" customHeight="1" x14ac:dyDescent="0.3">
      <c r="A30" s="7" t="s">
        <v>16</v>
      </c>
      <c r="B30" s="9" t="s">
        <v>123</v>
      </c>
      <c r="C30" s="6"/>
      <c r="D30" s="6"/>
    </row>
    <row r="31" spans="1:4" ht="83.25" hidden="1" customHeight="1" x14ac:dyDescent="0.3">
      <c r="A31" s="7" t="s">
        <v>17</v>
      </c>
      <c r="B31" s="9" t="s">
        <v>124</v>
      </c>
      <c r="C31" s="6"/>
      <c r="D31" s="6"/>
    </row>
    <row r="32" spans="1:4" ht="35.25" hidden="1" customHeight="1" x14ac:dyDescent="0.3">
      <c r="A32" s="11" t="s">
        <v>18</v>
      </c>
      <c r="B32" s="10" t="s">
        <v>93</v>
      </c>
      <c r="C32" s="18"/>
      <c r="D32" s="18"/>
    </row>
    <row r="33" spans="1:4" ht="43.5" hidden="1" customHeight="1" x14ac:dyDescent="0.3">
      <c r="A33" s="7"/>
      <c r="B33" s="12" t="s">
        <v>58</v>
      </c>
      <c r="C33" s="19"/>
      <c r="D33" s="19"/>
    </row>
    <row r="34" spans="1:4" ht="39" hidden="1" customHeight="1" x14ac:dyDescent="0.3">
      <c r="A34" s="7"/>
      <c r="B34" s="12" t="s">
        <v>84</v>
      </c>
      <c r="C34" s="19"/>
      <c r="D34" s="19"/>
    </row>
    <row r="35" spans="1:4" ht="39" hidden="1" customHeight="1" x14ac:dyDescent="0.3">
      <c r="A35" s="7"/>
      <c r="B35" s="12" t="s">
        <v>85</v>
      </c>
      <c r="C35" s="19"/>
      <c r="D35" s="19"/>
    </row>
    <row r="36" spans="1:4" ht="32.25" hidden="1" customHeight="1" x14ac:dyDescent="0.3">
      <c r="A36" s="7"/>
      <c r="B36" s="12" t="s">
        <v>86</v>
      </c>
      <c r="C36" s="19"/>
      <c r="D36" s="19"/>
    </row>
    <row r="37" spans="1:4" ht="25.5" hidden="1" customHeight="1" x14ac:dyDescent="0.3">
      <c r="A37" s="7"/>
      <c r="B37" s="12" t="s">
        <v>87</v>
      </c>
      <c r="C37" s="19"/>
      <c r="D37" s="19"/>
    </row>
    <row r="38" spans="1:4" ht="33" hidden="1" customHeight="1" x14ac:dyDescent="0.3">
      <c r="A38" s="7" t="s">
        <v>56</v>
      </c>
      <c r="B38" s="10" t="s">
        <v>88</v>
      </c>
      <c r="C38" s="19"/>
      <c r="D38" s="19"/>
    </row>
    <row r="39" spans="1:4" ht="42" hidden="1" customHeight="1" x14ac:dyDescent="0.3">
      <c r="A39" s="7" t="s">
        <v>57</v>
      </c>
      <c r="B39" s="10" t="s">
        <v>59</v>
      </c>
      <c r="C39" s="19"/>
      <c r="D39" s="19"/>
    </row>
    <row r="40" spans="1:4" ht="34.5" customHeight="1" x14ac:dyDescent="0.3">
      <c r="A40" s="7" t="s">
        <v>19</v>
      </c>
      <c r="B40" s="10" t="s">
        <v>130</v>
      </c>
      <c r="C40" s="16">
        <v>41850</v>
      </c>
      <c r="D40" s="6">
        <v>502</v>
      </c>
    </row>
    <row r="41" spans="1:4" ht="17.25" hidden="1" customHeight="1" x14ac:dyDescent="0.3">
      <c r="A41" s="7"/>
      <c r="B41" s="9" t="s">
        <v>7</v>
      </c>
      <c r="C41" s="6"/>
      <c r="D41" s="6"/>
    </row>
    <row r="42" spans="1:4" ht="20.25" hidden="1" customHeight="1" x14ac:dyDescent="0.3">
      <c r="A42" s="7" t="s">
        <v>20</v>
      </c>
      <c r="B42" s="9" t="s">
        <v>75</v>
      </c>
      <c r="C42" s="6"/>
      <c r="D42" s="6"/>
    </row>
    <row r="43" spans="1:4" ht="40.5" hidden="1" customHeight="1" x14ac:dyDescent="0.3">
      <c r="A43" s="7" t="s">
        <v>21</v>
      </c>
      <c r="B43" s="9" t="s">
        <v>94</v>
      </c>
      <c r="C43" s="6"/>
      <c r="D43" s="6"/>
    </row>
    <row r="44" spans="1:4" ht="60.75" hidden="1" customHeight="1" x14ac:dyDescent="0.3">
      <c r="A44" s="7" t="s">
        <v>22</v>
      </c>
      <c r="B44" s="10" t="s">
        <v>95</v>
      </c>
      <c r="C44" s="19"/>
      <c r="D44" s="19"/>
    </row>
    <row r="45" spans="1:4" ht="46.5" customHeight="1" x14ac:dyDescent="0.3">
      <c r="A45" s="7" t="s">
        <v>23</v>
      </c>
      <c r="B45" s="9" t="s">
        <v>1</v>
      </c>
      <c r="C45" s="6"/>
      <c r="D45" s="6"/>
    </row>
    <row r="46" spans="1:4" ht="15.75" hidden="1" customHeight="1" x14ac:dyDescent="0.3">
      <c r="A46" s="7"/>
      <c r="B46" s="9" t="s">
        <v>7</v>
      </c>
      <c r="C46" s="6"/>
      <c r="D46" s="6"/>
    </row>
    <row r="47" spans="1:4" ht="33" hidden="1" customHeight="1" x14ac:dyDescent="0.3">
      <c r="A47" s="7" t="s">
        <v>25</v>
      </c>
      <c r="B47" s="9" t="s">
        <v>96</v>
      </c>
      <c r="C47" s="6"/>
      <c r="D47" s="6"/>
    </row>
    <row r="48" spans="1:4" ht="24.75" hidden="1" customHeight="1" x14ac:dyDescent="0.3">
      <c r="A48" s="7" t="s">
        <v>24</v>
      </c>
      <c r="B48" s="9" t="s">
        <v>60</v>
      </c>
      <c r="C48" s="6"/>
      <c r="D48" s="6"/>
    </row>
    <row r="49" spans="1:4" ht="61.5" customHeight="1" x14ac:dyDescent="0.3">
      <c r="A49" s="7" t="s">
        <v>26</v>
      </c>
      <c r="B49" s="10" t="s">
        <v>133</v>
      </c>
      <c r="C49" s="24">
        <v>41850</v>
      </c>
      <c r="D49" s="19">
        <v>505</v>
      </c>
    </row>
    <row r="50" spans="1:4" ht="27" hidden="1" customHeight="1" x14ac:dyDescent="0.3">
      <c r="A50" s="7"/>
      <c r="B50" s="9" t="s">
        <v>106</v>
      </c>
      <c r="C50" s="18"/>
      <c r="D50" s="18"/>
    </row>
    <row r="51" spans="1:4" ht="27" hidden="1" customHeight="1" x14ac:dyDescent="0.3">
      <c r="A51" s="7" t="s">
        <v>27</v>
      </c>
      <c r="B51" s="9" t="s">
        <v>109</v>
      </c>
      <c r="C51" s="18"/>
      <c r="D51" s="18"/>
    </row>
    <row r="52" spans="1:4" ht="27.75" hidden="1" customHeight="1" x14ac:dyDescent="0.3">
      <c r="A52" s="7" t="s">
        <v>107</v>
      </c>
      <c r="B52" s="9" t="s">
        <v>110</v>
      </c>
      <c r="C52" s="18"/>
      <c r="D52" s="18"/>
    </row>
    <row r="53" spans="1:4" ht="27.75" hidden="1" customHeight="1" x14ac:dyDescent="0.3">
      <c r="A53" s="13" t="s">
        <v>108</v>
      </c>
      <c r="B53" s="9" t="s">
        <v>111</v>
      </c>
      <c r="C53" s="18"/>
      <c r="D53" s="18"/>
    </row>
    <row r="54" spans="1:4" ht="47.25" customHeight="1" x14ac:dyDescent="0.3">
      <c r="A54" s="7" t="s">
        <v>28</v>
      </c>
      <c r="B54" s="9" t="s">
        <v>128</v>
      </c>
      <c r="C54" s="16">
        <v>41845</v>
      </c>
      <c r="D54" s="6">
        <v>487</v>
      </c>
    </row>
    <row r="55" spans="1:4" ht="21.75" hidden="1" customHeight="1" x14ac:dyDescent="0.3">
      <c r="A55" s="7"/>
      <c r="B55" s="8" t="s">
        <v>125</v>
      </c>
      <c r="C55" s="6"/>
      <c r="D55" s="6"/>
    </row>
    <row r="56" spans="1:4" ht="23.25" hidden="1" customHeight="1" x14ac:dyDescent="0.3">
      <c r="A56" s="7" t="s">
        <v>65</v>
      </c>
      <c r="B56" s="9" t="s">
        <v>8</v>
      </c>
      <c r="C56" s="6"/>
      <c r="D56" s="6"/>
    </row>
    <row r="57" spans="1:4" ht="69" hidden="1" customHeight="1" x14ac:dyDescent="0.3">
      <c r="A57" s="7" t="s">
        <v>31</v>
      </c>
      <c r="B57" s="10" t="s">
        <v>61</v>
      </c>
      <c r="C57" s="19"/>
      <c r="D57" s="19"/>
    </row>
    <row r="58" spans="1:4" ht="45.75" customHeight="1" x14ac:dyDescent="0.3">
      <c r="A58" s="7" t="s">
        <v>97</v>
      </c>
      <c r="B58" s="9" t="s">
        <v>9</v>
      </c>
      <c r="C58" s="20"/>
      <c r="D58" s="20"/>
    </row>
    <row r="59" spans="1:4" ht="16.5" hidden="1" customHeight="1" x14ac:dyDescent="0.3">
      <c r="B59" s="9" t="s">
        <v>66</v>
      </c>
      <c r="C59" s="6"/>
      <c r="D59" s="6"/>
    </row>
    <row r="60" spans="1:4" ht="33.75" hidden="1" customHeight="1" x14ac:dyDescent="0.3">
      <c r="A60" s="7" t="s">
        <v>69</v>
      </c>
      <c r="B60" s="9" t="s">
        <v>62</v>
      </c>
      <c r="C60" s="6"/>
      <c r="D60" s="6"/>
    </row>
    <row r="61" spans="1:4" ht="30.75" hidden="1" customHeight="1" x14ac:dyDescent="0.3">
      <c r="A61" s="7" t="s">
        <v>70</v>
      </c>
      <c r="B61" s="9" t="s">
        <v>63</v>
      </c>
      <c r="C61" s="6"/>
      <c r="D61" s="6"/>
    </row>
    <row r="62" spans="1:4" ht="20.25" hidden="1" customHeight="1" x14ac:dyDescent="0.3">
      <c r="A62" s="7" t="s">
        <v>71</v>
      </c>
      <c r="B62" s="9" t="s">
        <v>64</v>
      </c>
      <c r="C62" s="6"/>
      <c r="D62" s="6"/>
    </row>
    <row r="63" spans="1:4" ht="47.25" customHeight="1" x14ac:dyDescent="0.3">
      <c r="A63" s="7" t="s">
        <v>39</v>
      </c>
      <c r="B63" s="9" t="s">
        <v>29</v>
      </c>
      <c r="C63" s="6"/>
      <c r="D63" s="6"/>
    </row>
    <row r="64" spans="1:4" ht="18" hidden="1" customHeight="1" x14ac:dyDescent="0.3">
      <c r="A64" s="7"/>
      <c r="B64" s="9" t="s">
        <v>66</v>
      </c>
      <c r="C64" s="6"/>
      <c r="D64" s="6"/>
    </row>
    <row r="65" spans="1:4" ht="21.75" hidden="1" customHeight="1" x14ac:dyDescent="0.3">
      <c r="A65" s="7" t="s">
        <v>40</v>
      </c>
      <c r="B65" s="9" t="s">
        <v>67</v>
      </c>
      <c r="C65" s="6"/>
      <c r="D65" s="6"/>
    </row>
    <row r="66" spans="1:4" ht="41.25" hidden="1" customHeight="1" x14ac:dyDescent="0.3">
      <c r="A66" s="7" t="s">
        <v>41</v>
      </c>
      <c r="B66" s="9" t="s">
        <v>68</v>
      </c>
      <c r="C66" s="6"/>
      <c r="D66" s="6"/>
    </row>
    <row r="67" spans="1:4" ht="28.5" hidden="1" customHeight="1" x14ac:dyDescent="0.3">
      <c r="A67" s="7" t="s">
        <v>42</v>
      </c>
      <c r="B67" s="9" t="s">
        <v>98</v>
      </c>
      <c r="C67" s="6"/>
      <c r="D67" s="6"/>
    </row>
    <row r="68" spans="1:4" ht="45" customHeight="1" x14ac:dyDescent="0.3">
      <c r="A68" s="7" t="s">
        <v>99</v>
      </c>
      <c r="B68" s="9" t="s">
        <v>129</v>
      </c>
      <c r="C68" s="16">
        <v>41850</v>
      </c>
      <c r="D68" s="6">
        <v>501</v>
      </c>
    </row>
    <row r="69" spans="1:4" ht="18" hidden="1" customHeight="1" x14ac:dyDescent="0.3">
      <c r="A69" s="7"/>
      <c r="B69" s="9" t="s">
        <v>72</v>
      </c>
      <c r="C69" s="9"/>
      <c r="D69" s="9"/>
    </row>
    <row r="70" spans="1:4" ht="21" hidden="1" customHeight="1" x14ac:dyDescent="0.3">
      <c r="A70" s="7" t="s">
        <v>101</v>
      </c>
      <c r="B70" s="9" t="s">
        <v>73</v>
      </c>
      <c r="C70" s="9"/>
      <c r="D70" s="9"/>
    </row>
    <row r="71" spans="1:4" ht="29.25" hidden="1" customHeight="1" x14ac:dyDescent="0.3">
      <c r="A71" s="7" t="s">
        <v>102</v>
      </c>
      <c r="B71" s="9" t="s">
        <v>74</v>
      </c>
      <c r="C71" s="9"/>
      <c r="D71" s="9"/>
    </row>
    <row r="72" spans="1:4" ht="32.25" hidden="1" customHeight="1" x14ac:dyDescent="0.3">
      <c r="A72" s="7" t="s">
        <v>103</v>
      </c>
      <c r="B72" s="9" t="s">
        <v>100</v>
      </c>
      <c r="C72" s="9"/>
      <c r="D72" s="9"/>
    </row>
    <row r="73" spans="1:4" ht="29.25" hidden="1" customHeight="1" x14ac:dyDescent="0.3">
      <c r="A73" s="11" t="s">
        <v>104</v>
      </c>
      <c r="B73" s="10" t="s">
        <v>38</v>
      </c>
      <c r="C73" s="10"/>
      <c r="D73" s="10"/>
    </row>
    <row r="74" spans="1:4" ht="31.5" hidden="1" customHeight="1" x14ac:dyDescent="0.3">
      <c r="A74" s="7"/>
      <c r="B74" s="10" t="s">
        <v>126</v>
      </c>
      <c r="C74" s="10"/>
      <c r="D74" s="10"/>
    </row>
    <row r="75" spans="1:4" ht="29.25" hidden="1" customHeight="1" x14ac:dyDescent="0.3">
      <c r="A75" s="7"/>
      <c r="B75" s="14" t="s">
        <v>33</v>
      </c>
      <c r="C75" s="10"/>
      <c r="D75" s="10"/>
    </row>
    <row r="76" spans="1:4" ht="29.25" hidden="1" customHeight="1" x14ac:dyDescent="0.3">
      <c r="A76" s="7" t="s">
        <v>105</v>
      </c>
      <c r="B76" s="10" t="s">
        <v>127</v>
      </c>
      <c r="C76" s="10"/>
      <c r="D76" s="10"/>
    </row>
    <row r="77" spans="1:4" ht="21" hidden="1" customHeight="1" x14ac:dyDescent="0.3">
      <c r="A77" s="7"/>
      <c r="B77" s="14" t="s">
        <v>35</v>
      </c>
      <c r="C77" s="10"/>
      <c r="D77" s="10"/>
    </row>
    <row r="78" spans="1:4" ht="29.25" hidden="1" customHeight="1" x14ac:dyDescent="0.3">
      <c r="A78" s="7"/>
      <c r="B78" s="14" t="s">
        <v>36</v>
      </c>
      <c r="C78" s="10"/>
      <c r="D78" s="10"/>
    </row>
    <row r="79" spans="1:4" ht="29.25" hidden="1" customHeight="1" x14ac:dyDescent="0.3">
      <c r="A79" s="7"/>
      <c r="B79" s="14" t="s">
        <v>37</v>
      </c>
      <c r="C79" s="10"/>
      <c r="D79" s="10"/>
    </row>
    <row r="80" spans="1:4" hidden="1" x14ac:dyDescent="0.3">
      <c r="A80" s="7"/>
      <c r="B80" s="9" t="s">
        <v>32</v>
      </c>
      <c r="C80" s="9"/>
      <c r="D80" s="9"/>
    </row>
    <row r="81" spans="1:4" ht="31.2" x14ac:dyDescent="0.3">
      <c r="A81" s="11" t="s">
        <v>104</v>
      </c>
      <c r="B81" s="10" t="s">
        <v>135</v>
      </c>
      <c r="C81" s="16">
        <v>41850</v>
      </c>
      <c r="D81" s="6">
        <v>504</v>
      </c>
    </row>
    <row r="82" spans="1:4" hidden="1" x14ac:dyDescent="0.3">
      <c r="A82" s="22"/>
      <c r="B82" s="21" t="s">
        <v>126</v>
      </c>
      <c r="C82" s="9"/>
      <c r="D82" s="9"/>
    </row>
    <row r="83" spans="1:4" ht="31.2" hidden="1" x14ac:dyDescent="0.3">
      <c r="A83" s="22"/>
      <c r="B83" s="23" t="s">
        <v>33</v>
      </c>
      <c r="C83" s="9"/>
      <c r="D83" s="9"/>
    </row>
    <row r="84" spans="1:4" ht="31.2" hidden="1" x14ac:dyDescent="0.3">
      <c r="A84" s="22" t="s">
        <v>105</v>
      </c>
      <c r="B84" s="21" t="s">
        <v>127</v>
      </c>
      <c r="C84" s="9"/>
      <c r="D84" s="9"/>
    </row>
    <row r="85" spans="1:4" hidden="1" x14ac:dyDescent="0.3">
      <c r="A85" s="22"/>
      <c r="B85" s="23" t="s">
        <v>35</v>
      </c>
      <c r="C85" s="9"/>
      <c r="D85" s="9"/>
    </row>
    <row r="86" spans="1:4" ht="31.2" hidden="1" x14ac:dyDescent="0.3">
      <c r="A86" s="22"/>
      <c r="B86" s="23" t="s">
        <v>36</v>
      </c>
      <c r="C86" s="9"/>
      <c r="D86" s="9"/>
    </row>
    <row r="87" spans="1:4" ht="31.2" hidden="1" x14ac:dyDescent="0.3">
      <c r="A87" s="22"/>
      <c r="B87" s="23" t="s">
        <v>37</v>
      </c>
      <c r="C87" s="9"/>
      <c r="D87" s="9"/>
    </row>
    <row r="88" spans="1:4" x14ac:dyDescent="0.3">
      <c r="B88" s="15"/>
      <c r="C88" s="15"/>
      <c r="D88" s="15"/>
    </row>
    <row r="89" spans="1:4" x14ac:dyDescent="0.3">
      <c r="B89" s="15"/>
      <c r="C89" s="15"/>
      <c r="D89" s="15"/>
    </row>
    <row r="90" spans="1:4" x14ac:dyDescent="0.3">
      <c r="B90" s="15"/>
      <c r="C90" s="15"/>
      <c r="D90" s="15"/>
    </row>
    <row r="91" spans="1:4" x14ac:dyDescent="0.3">
      <c r="B91" s="15"/>
      <c r="C91" s="15"/>
      <c r="D91" s="15"/>
    </row>
    <row r="92" spans="1:4" x14ac:dyDescent="0.3">
      <c r="B92" s="15"/>
      <c r="C92" s="15"/>
      <c r="D92" s="15"/>
    </row>
    <row r="93" spans="1:4" x14ac:dyDescent="0.3">
      <c r="B93" s="15"/>
      <c r="C93" s="15"/>
      <c r="D93" s="15"/>
    </row>
    <row r="94" spans="1:4" x14ac:dyDescent="0.3">
      <c r="B94" s="15"/>
      <c r="C94" s="15"/>
      <c r="D94" s="15"/>
    </row>
    <row r="95" spans="1:4" x14ac:dyDescent="0.3">
      <c r="B95" s="15"/>
      <c r="C95" s="15"/>
      <c r="D95" s="15"/>
    </row>
  </sheetData>
  <mergeCells count="7">
    <mergeCell ref="C25:C27"/>
    <mergeCell ref="C4:D4"/>
    <mergeCell ref="A4:A5"/>
    <mergeCell ref="B4:B5"/>
    <mergeCell ref="A1:D1"/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G18" sqref="G18"/>
    </sheetView>
  </sheetViews>
  <sheetFormatPr defaultColWidth="9.109375" defaultRowHeight="15.6" x14ac:dyDescent="0.3"/>
  <cols>
    <col min="1" max="1" width="6.6640625" style="4" customWidth="1"/>
    <col min="2" max="2" width="57.6640625" style="5" customWidth="1"/>
    <col min="3" max="3" width="12" style="5" customWidth="1"/>
    <col min="4" max="4" width="10.88671875" style="5" customWidth="1"/>
    <col min="5" max="16384" width="9.109375" style="3"/>
  </cols>
  <sheetData>
    <row r="1" spans="1:4" x14ac:dyDescent="0.3">
      <c r="A1" s="508" t="s">
        <v>112</v>
      </c>
      <c r="B1" s="508"/>
      <c r="C1" s="508"/>
      <c r="D1" s="508"/>
    </row>
    <row r="2" spans="1:4" ht="18" customHeight="1" x14ac:dyDescent="0.3">
      <c r="A2" s="509" t="s">
        <v>113</v>
      </c>
      <c r="B2" s="509"/>
      <c r="C2" s="509"/>
      <c r="D2" s="509"/>
    </row>
    <row r="3" spans="1:4" ht="41.25" customHeight="1" x14ac:dyDescent="0.3">
      <c r="A3" s="510" t="s">
        <v>114</v>
      </c>
      <c r="B3" s="510"/>
      <c r="C3" s="510"/>
      <c r="D3" s="510"/>
    </row>
    <row r="4" spans="1:4" ht="49.5" customHeight="1" x14ac:dyDescent="0.3">
      <c r="A4" s="506" t="s">
        <v>137</v>
      </c>
      <c r="B4" s="501" t="s">
        <v>0</v>
      </c>
      <c r="C4" s="504" t="s">
        <v>117</v>
      </c>
      <c r="D4" s="505"/>
    </row>
    <row r="5" spans="1:4" ht="30" customHeight="1" x14ac:dyDescent="0.3">
      <c r="A5" s="507"/>
      <c r="B5" s="503"/>
      <c r="C5" s="6" t="s">
        <v>115</v>
      </c>
      <c r="D5" s="6" t="s">
        <v>116</v>
      </c>
    </row>
    <row r="6" spans="1:4" ht="47.25" customHeight="1" x14ac:dyDescent="0.3">
      <c r="A6" s="7" t="s">
        <v>134</v>
      </c>
      <c r="B6" s="9" t="s">
        <v>128</v>
      </c>
      <c r="C6" s="16">
        <v>41845</v>
      </c>
      <c r="D6" s="6">
        <v>487</v>
      </c>
    </row>
    <row r="7" spans="1:4" ht="48" customHeight="1" x14ac:dyDescent="0.3">
      <c r="A7" s="7" t="s">
        <v>2</v>
      </c>
      <c r="B7" s="9" t="s">
        <v>129</v>
      </c>
      <c r="C7" s="16">
        <v>41850</v>
      </c>
      <c r="D7" s="6">
        <v>501</v>
      </c>
    </row>
    <row r="8" spans="1:4" ht="34.5" customHeight="1" x14ac:dyDescent="0.3">
      <c r="A8" s="7" t="s">
        <v>12</v>
      </c>
      <c r="B8" s="10" t="s">
        <v>130</v>
      </c>
      <c r="C8" s="16">
        <v>41850</v>
      </c>
      <c r="D8" s="6">
        <v>502</v>
      </c>
    </row>
    <row r="9" spans="1:4" ht="47.25" customHeight="1" x14ac:dyDescent="0.3">
      <c r="A9" s="7" t="s">
        <v>13</v>
      </c>
      <c r="B9" s="8" t="s">
        <v>131</v>
      </c>
      <c r="C9" s="16">
        <v>41850</v>
      </c>
      <c r="D9" s="6">
        <v>503</v>
      </c>
    </row>
    <row r="10" spans="1:4" ht="30" customHeight="1" x14ac:dyDescent="0.3">
      <c r="A10" s="11" t="s">
        <v>15</v>
      </c>
      <c r="B10" s="25" t="s">
        <v>135</v>
      </c>
      <c r="C10" s="16">
        <v>41850</v>
      </c>
      <c r="D10" s="6">
        <v>504</v>
      </c>
    </row>
    <row r="11" spans="1:4" ht="65.25" customHeight="1" x14ac:dyDescent="0.3">
      <c r="A11" s="7" t="s">
        <v>19</v>
      </c>
      <c r="B11" s="10" t="s">
        <v>133</v>
      </c>
      <c r="C11" s="24">
        <v>41850</v>
      </c>
      <c r="D11" s="19">
        <v>505</v>
      </c>
    </row>
    <row r="12" spans="1:4" ht="33.75" customHeight="1" x14ac:dyDescent="0.3">
      <c r="A12" s="7" t="s">
        <v>23</v>
      </c>
      <c r="B12" s="8" t="s">
        <v>132</v>
      </c>
      <c r="C12" s="16">
        <v>41850</v>
      </c>
      <c r="D12" s="6">
        <v>506</v>
      </c>
    </row>
    <row r="13" spans="1:4" ht="33.75" customHeight="1" x14ac:dyDescent="0.3">
      <c r="A13" s="7" t="s">
        <v>26</v>
      </c>
      <c r="B13" s="8" t="s">
        <v>5</v>
      </c>
      <c r="C13" s="16">
        <v>41850</v>
      </c>
      <c r="D13" s="6">
        <v>507</v>
      </c>
    </row>
    <row r="14" spans="1:4" ht="51" customHeight="1" x14ac:dyDescent="0.3">
      <c r="A14" s="7" t="s">
        <v>28</v>
      </c>
      <c r="B14" s="8" t="s">
        <v>4</v>
      </c>
      <c r="C14" s="16">
        <v>41851</v>
      </c>
      <c r="D14" s="6">
        <v>511</v>
      </c>
    </row>
    <row r="15" spans="1:4" ht="46.5" customHeight="1" x14ac:dyDescent="0.3">
      <c r="A15" s="7"/>
      <c r="B15" s="8" t="s">
        <v>6</v>
      </c>
      <c r="C15" s="18"/>
      <c r="D15" s="18"/>
    </row>
    <row r="16" spans="1:4" ht="46.5" customHeight="1" x14ac:dyDescent="0.3">
      <c r="A16" s="7"/>
      <c r="B16" s="9" t="s">
        <v>1</v>
      </c>
      <c r="C16" s="6"/>
      <c r="D16" s="6"/>
    </row>
    <row r="17" spans="1:4" ht="47.25" customHeight="1" x14ac:dyDescent="0.3">
      <c r="A17" s="7"/>
      <c r="B17" s="9" t="s">
        <v>9</v>
      </c>
      <c r="C17" s="20"/>
      <c r="D17" s="20"/>
    </row>
    <row r="18" spans="1:4" ht="47.25" customHeight="1" x14ac:dyDescent="0.3">
      <c r="A18" s="7"/>
      <c r="B18" s="9" t="s">
        <v>29</v>
      </c>
      <c r="C18" s="6"/>
      <c r="D18" s="6"/>
    </row>
    <row r="19" spans="1:4" x14ac:dyDescent="0.3">
      <c r="B19" s="15"/>
      <c r="C19" s="15"/>
      <c r="D19" s="15"/>
    </row>
    <row r="20" spans="1:4" x14ac:dyDescent="0.3">
      <c r="B20" s="15"/>
      <c r="C20" s="15"/>
      <c r="D20" s="15"/>
    </row>
    <row r="21" spans="1:4" x14ac:dyDescent="0.3">
      <c r="B21" s="15"/>
      <c r="C21" s="15"/>
      <c r="D21" s="15"/>
    </row>
    <row r="22" spans="1:4" x14ac:dyDescent="0.3">
      <c r="B22" s="15"/>
      <c r="C22" s="15"/>
      <c r="D22" s="15"/>
    </row>
    <row r="23" spans="1:4" x14ac:dyDescent="0.3">
      <c r="B23" s="15"/>
      <c r="C23" s="15"/>
      <c r="D23" s="15"/>
    </row>
    <row r="24" spans="1:4" x14ac:dyDescent="0.3">
      <c r="B24" s="15"/>
      <c r="C24" s="15"/>
      <c r="D24" s="15"/>
    </row>
    <row r="25" spans="1:4" x14ac:dyDescent="0.3">
      <c r="B25" s="15"/>
      <c r="C25" s="15"/>
      <c r="D25" s="15"/>
    </row>
    <row r="26" spans="1:4" x14ac:dyDescent="0.3">
      <c r="B26" s="15"/>
      <c r="C26" s="15"/>
      <c r="D26" s="15"/>
    </row>
  </sheetData>
  <mergeCells count="6">
    <mergeCell ref="A1:D1"/>
    <mergeCell ref="A2:D2"/>
    <mergeCell ref="A3:D3"/>
    <mergeCell ref="A4:A5"/>
    <mergeCell ref="B4:B5"/>
    <mergeCell ref="C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Целевые индикаторы</vt:lpstr>
      <vt:lpstr>Перечень МП по списку</vt:lpstr>
      <vt:lpstr>Перечень МП по дате принятия</vt:lpstr>
      <vt:lpstr>'Целевые индикаторы'!Заголовки_для_печати</vt:lpstr>
    </vt:vector>
  </TitlesOfParts>
  <Company>Администрация МО "Городской округ Ногликский"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donets</dc:creator>
  <cp:lastModifiedBy>Елена Г. Визнер</cp:lastModifiedBy>
  <cp:lastPrinted>2024-04-12T01:23:59Z</cp:lastPrinted>
  <dcterms:created xsi:type="dcterms:W3CDTF">2014-06-11T00:06:01Z</dcterms:created>
  <dcterms:modified xsi:type="dcterms:W3CDTF">2025-03-21T00:58:13Z</dcterms:modified>
</cp:coreProperties>
</file>