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45" i="10" l="1"/>
  <c r="L44" i="10"/>
  <c r="L39" i="10"/>
  <c r="L40" i="10"/>
  <c r="L41" i="10"/>
  <c r="L42" i="10"/>
  <c r="L43" i="10"/>
  <c r="L29" i="10"/>
  <c r="L30" i="10"/>
  <c r="L31" i="10"/>
  <c r="L32" i="10"/>
  <c r="L33" i="10"/>
  <c r="L34" i="10"/>
  <c r="L35" i="10"/>
  <c r="L36" i="10"/>
  <c r="L37" i="10"/>
  <c r="L38" i="10"/>
  <c r="L25" i="10"/>
  <c r="L26" i="10"/>
  <c r="L27" i="10"/>
  <c r="L28" i="10"/>
  <c r="L23" i="10"/>
  <c r="L16" i="10"/>
  <c r="L17" i="10"/>
  <c r="L18" i="10"/>
  <c r="L19" i="10"/>
  <c r="L20" i="10"/>
  <c r="L21" i="10"/>
  <c r="L22" i="10"/>
  <c r="L9" i="10"/>
  <c r="L10" i="10"/>
  <c r="L11" i="10"/>
  <c r="H45" i="10"/>
  <c r="H43" i="10"/>
  <c r="H44" i="10"/>
  <c r="H33" i="10"/>
  <c r="H34" i="10"/>
  <c r="H35" i="10"/>
  <c r="H36" i="10"/>
  <c r="H37" i="10"/>
  <c r="H38" i="10"/>
  <c r="H39" i="10"/>
  <c r="H40" i="10"/>
  <c r="H41" i="10"/>
  <c r="H42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11" i="10"/>
  <c r="H12" i="10"/>
  <c r="H13" i="10"/>
  <c r="H46" i="10" l="1"/>
  <c r="H14" i="10"/>
  <c r="H15" i="10"/>
  <c r="L46" i="10"/>
  <c r="L24" i="10"/>
  <c r="L12" i="10"/>
  <c r="L13" i="10"/>
  <c r="L14" i="10" l="1"/>
  <c r="L15" i="10" l="1"/>
  <c r="L8" i="10" l="1"/>
  <c r="L7" i="10"/>
  <c r="H32" i="10" l="1"/>
  <c r="H31" i="10"/>
  <c r="H10" i="10" l="1"/>
  <c r="H9" i="10"/>
  <c r="H8" i="10"/>
  <c r="H7" i="10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M10" i="10"/>
  <c r="M9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 ИП Хрянин
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I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кета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161/0,9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57,60/180гр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J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133,40/250гр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90,50/230гр грин агро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агро; 120/250=480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282/500; 117/250=468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J2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УР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ново-барышевская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325 руб./500гр Король джунглей;  60руб./90гр Шах голд зеленый круп.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J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574/10; 153/2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42,50/500гр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I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349,50/5</t>
        </r>
      </text>
    </comment>
    <comment ref="I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379,80/5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тепличный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<sst xmlns="http://schemas.openxmlformats.org/spreadsheetml/2006/main" count="129" uniqueCount="84">
  <si>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</si>
  <si>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</si>
  <si>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</si>
  <si>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</si>
  <si>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</si>
  <si>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</si>
  <si>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</si>
  <si>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</si>
  <si>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</si>
  <si>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</si>
  <si>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</si>
  <si>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</si>
  <si>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</si>
  <si>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</si>
  <si>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</si>
  <si>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</si>
  <si>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</si>
  <si>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</si>
  <si>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</si>
  <si>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</si>
  <si>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</si>
  <si>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</si>
  <si>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</si>
  <si>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</si>
  <si>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</si>
  <si>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</si>
  <si>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</si>
  <si>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</si>
  <si>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</si>
  <si>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</si>
  <si>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</si>
  <si>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</si>
  <si>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</si>
  <si>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</si>
  <si>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</si>
  <si>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</si>
  <si>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</si>
  <si>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</si>
  <si>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</si>
  <si>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</si>
  <si>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</si>
  <si>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</si>
  <si>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</si>
  <si>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</si>
  <si>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</si>
  <si>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</si>
  <si>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</si>
  <si>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</si>
  <si>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</si>
  <si>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</si>
  <si>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</si>
  <si>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</si>
  <si>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</si>
  <si>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</si>
  <si>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</si>
  <si>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</si>
  <si>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</si>
  <si>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</si>
  <si>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</si>
  <si>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</si>
  <si>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</si>
  <si>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</si>
  <si>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</si>
  <si>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</si>
  <si>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</si>
  <si>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</si>
  <si>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</si>
  <si>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</si>
  <si>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</si>
  <si>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</si>
  <si>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</si>
  <si>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</si>
  <si>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</si>
  <si>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</si>
  <si>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</si>
  <si>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</si>
  <si>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</si>
  <si>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</si>
  <si>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</si>
  <si>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</si>
  <si>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</si>
  <si>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</si>
  <si>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</si>
  <si>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12.02.2025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</si>
</sst>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3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7" fillId="0" borderId="2" xfId="0" applyFont="1" applyFill="1" applyBorder="1"/>
    <xf numFmtId="164" fontId="2" fillId="3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S13" sqref="S13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7" width="17" style="1" customWidth="1"/>
    <col min="8" max="8" width="16.85546875" style="2" customWidth="1"/>
    <col min="9" max="9" width="17.28515625" style="2" customWidth="1"/>
    <col min="10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30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5" ht="18.75" customHeight="1" x14ac:dyDescent="0.2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5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28.9" customHeight="1" x14ac:dyDescent="0.25">
      <c r="A4" s="32" t="s">
        <v>0</v>
      </c>
      <c r="B4" s="32" t="s">
        <v>1</v>
      </c>
      <c r="C4" s="32" t="s">
        <v>69</v>
      </c>
      <c r="D4" s="32" t="s">
        <v>19</v>
      </c>
      <c r="E4" s="35"/>
      <c r="F4" s="35"/>
      <c r="G4" s="35"/>
      <c r="H4" s="35"/>
      <c r="I4" s="35"/>
      <c r="J4" s="35"/>
      <c r="K4" s="35"/>
      <c r="L4" s="35"/>
      <c r="M4" s="36" t="s">
        <v>71</v>
      </c>
      <c r="N4" s="36" t="s">
        <v>80</v>
      </c>
    </row>
    <row r="5" spans="1:15" ht="40.5" customHeight="1" x14ac:dyDescent="0.25">
      <c r="A5" s="33"/>
      <c r="B5" s="33"/>
      <c r="C5" s="33"/>
      <c r="D5" s="33"/>
      <c r="E5" s="37"/>
      <c r="F5" s="37"/>
      <c r="G5" s="37"/>
      <c r="H5" s="38"/>
      <c r="I5" s="40" t="s">
        <v>14</v>
      </c>
      <c r="J5" s="41"/>
      <c r="K5" s="41"/>
      <c r="L5" s="42"/>
      <c r="M5" s="36"/>
      <c r="N5" s="36"/>
    </row>
    <row r="6" spans="1:15" ht="45" customHeight="1" x14ac:dyDescent="0.25">
      <c r="A6" s="34"/>
      <c r="B6" s="34"/>
      <c r="C6" s="34"/>
      <c r="D6" s="34"/>
      <c r="E6" s="11" t="s">
        <v>66</v>
      </c>
      <c r="F6" s="11" t="s">
        <v>68</v>
      </c>
      <c r="G6" s="11" t="s">
        <v>82</v>
      </c>
      <c r="H6" s="11" t="s">
        <v>72</v>
      </c>
      <c r="I6" s="11" t="s">
        <v>17</v>
      </c>
      <c r="J6" s="12" t="s">
        <v>18</v>
      </c>
      <c r="K6" s="11" t="s">
        <v>16</v>
      </c>
      <c r="L6" s="12" t="s">
        <v>73</v>
      </c>
      <c r="M6" s="36"/>
      <c r="N6" s="36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19">
        <v>0</v>
      </c>
      <c r="F7" s="18">
        <v>0</v>
      </c>
      <c r="G7" s="18">
        <v>0</v>
      </c>
      <c r="H7" s="18">
        <f>E7+F7+G7/3</f>
        <v>0</v>
      </c>
      <c r="I7" s="18">
        <v>700</v>
      </c>
      <c r="J7" s="28">
        <v>648</v>
      </c>
      <c r="K7" s="18">
        <v>0</v>
      </c>
      <c r="L7" s="18">
        <f>(I7+J7+K7)/2</f>
        <v>674</v>
      </c>
      <c r="M7" s="20">
        <f t="shared" ref="M7:M46" si="0">H7/L7*100</f>
        <v>0</v>
      </c>
      <c r="N7" s="39">
        <f>SUM(M7+M8+M9+M10+M11+M12)/6</f>
        <v>72.229907593222592</v>
      </c>
      <c r="O7" s="29" t="s">
        <v>75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23">
        <v>737.25</v>
      </c>
      <c r="F8" s="18">
        <v>840</v>
      </c>
      <c r="G8" s="18">
        <v>660</v>
      </c>
      <c r="H8" s="18">
        <f>(E8+F8+G8)/3</f>
        <v>745.75</v>
      </c>
      <c r="I8" s="18">
        <v>729</v>
      </c>
      <c r="J8" s="27">
        <v>826</v>
      </c>
      <c r="K8" s="24">
        <v>690</v>
      </c>
      <c r="L8" s="18">
        <f>(I8+J8+K8)/3</f>
        <v>748.33333333333337</v>
      </c>
      <c r="M8" s="20">
        <f t="shared" si="0"/>
        <v>99.654788418708236</v>
      </c>
      <c r="N8" s="39"/>
      <c r="O8" s="29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8">
        <v>0</v>
      </c>
      <c r="F9" s="18">
        <v>292</v>
      </c>
      <c r="G9" s="18">
        <v>312</v>
      </c>
      <c r="H9" s="18">
        <f>(E9+F9+G9)/2</f>
        <v>302</v>
      </c>
      <c r="I9" s="18">
        <v>314</v>
      </c>
      <c r="J9" s="51">
        <v>429</v>
      </c>
      <c r="K9" s="18">
        <v>422</v>
      </c>
      <c r="L9" s="18">
        <f t="shared" ref="L9:L11" si="1">(I9+J9+K9)/3</f>
        <v>388.33333333333331</v>
      </c>
      <c r="M9" s="20">
        <f t="shared" si="0"/>
        <v>77.768240343347642</v>
      </c>
      <c r="N9" s="39"/>
      <c r="O9" s="29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8">
        <v>485</v>
      </c>
      <c r="F10" s="18">
        <v>414</v>
      </c>
      <c r="G10" s="18">
        <v>456</v>
      </c>
      <c r="H10" s="18">
        <f>(E10+F10+G10)/3</f>
        <v>451.66666666666669</v>
      </c>
      <c r="I10" s="18">
        <v>506</v>
      </c>
      <c r="J10" s="51">
        <v>462</v>
      </c>
      <c r="K10" s="18">
        <v>450</v>
      </c>
      <c r="L10" s="18">
        <f t="shared" si="1"/>
        <v>472.66666666666669</v>
      </c>
      <c r="M10" s="20">
        <f t="shared" si="0"/>
        <v>95.557122708039486</v>
      </c>
      <c r="N10" s="39"/>
      <c r="O10" s="29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23">
        <v>283</v>
      </c>
      <c r="F11" s="18">
        <v>324</v>
      </c>
      <c r="G11" s="24">
        <v>316</v>
      </c>
      <c r="H11" s="18">
        <f t="shared" ref="H11:H13" si="2">(E11+F11+G11)/3</f>
        <v>307.66666666666669</v>
      </c>
      <c r="I11" s="18">
        <v>364</v>
      </c>
      <c r="J11" s="18">
        <v>350</v>
      </c>
      <c r="K11" s="18">
        <v>290</v>
      </c>
      <c r="L11" s="18">
        <f t="shared" si="1"/>
        <v>334.66666666666669</v>
      </c>
      <c r="M11" s="20">
        <f t="shared" si="0"/>
        <v>91.932270916334659</v>
      </c>
      <c r="N11" s="39"/>
      <c r="O11" s="29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8">
        <v>570.5</v>
      </c>
      <c r="F12" s="18">
        <v>880</v>
      </c>
      <c r="G12" s="18">
        <v>470</v>
      </c>
      <c r="H12" s="18">
        <f t="shared" si="2"/>
        <v>640.16666666666663</v>
      </c>
      <c r="I12" s="18">
        <v>753</v>
      </c>
      <c r="J12" s="18">
        <v>1117</v>
      </c>
      <c r="K12" s="18">
        <v>0</v>
      </c>
      <c r="L12" s="18">
        <f>(I12+J12+K12)/2</f>
        <v>935</v>
      </c>
      <c r="M12" s="20">
        <f t="shared" si="0"/>
        <v>68.467023172905513</v>
      </c>
      <c r="N12" s="39"/>
      <c r="O12" s="29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8">
        <v>60</v>
      </c>
      <c r="F13" s="18">
        <v>60</v>
      </c>
      <c r="G13" s="18">
        <v>92</v>
      </c>
      <c r="H13" s="18">
        <f t="shared" si="2"/>
        <v>70.666666666666671</v>
      </c>
      <c r="I13" s="18">
        <v>60</v>
      </c>
      <c r="J13" s="18">
        <v>80</v>
      </c>
      <c r="K13" s="23">
        <v>110</v>
      </c>
      <c r="L13" s="18">
        <f t="shared" ref="L9:L13" si="3">(I13+J13+K13)/3</f>
        <v>83.333333333333329</v>
      </c>
      <c r="M13" s="20">
        <f t="shared" si="0"/>
        <v>84.800000000000011</v>
      </c>
      <c r="N13" s="21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8">
        <v>191</v>
      </c>
      <c r="F14" s="18">
        <v>185</v>
      </c>
      <c r="G14" s="18">
        <v>0</v>
      </c>
      <c r="H14" s="18">
        <f>(E14+F14+G14)/2</f>
        <v>188</v>
      </c>
      <c r="I14" s="18">
        <v>427</v>
      </c>
      <c r="J14" s="18">
        <v>0</v>
      </c>
      <c r="K14" s="18">
        <v>120</v>
      </c>
      <c r="L14" s="18">
        <f>(I14+J14+K14)/2</f>
        <v>273.5</v>
      </c>
      <c r="M14" s="20">
        <f t="shared" si="0"/>
        <v>68.738574040219376</v>
      </c>
      <c r="N14" s="21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23">
        <v>531.76</v>
      </c>
      <c r="F15" s="18">
        <v>491.4</v>
      </c>
      <c r="G15" s="18">
        <v>456</v>
      </c>
      <c r="H15" s="18">
        <f t="shared" ref="H11:H30" si="4">(E15+F15+G15)/3</f>
        <v>493.05333333333328</v>
      </c>
      <c r="I15" s="18">
        <v>356</v>
      </c>
      <c r="J15" s="18">
        <v>639</v>
      </c>
      <c r="K15" s="18">
        <v>400</v>
      </c>
      <c r="L15" s="18">
        <f t="shared" ref="L15:L46" si="5">(I15+J15+K15)/3</f>
        <v>465</v>
      </c>
      <c r="M15" s="20">
        <f t="shared" si="0"/>
        <v>106.03297491039424</v>
      </c>
      <c r="N15" s="21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8">
        <v>776.65</v>
      </c>
      <c r="F16" s="18">
        <v>493.6</v>
      </c>
      <c r="G16" s="18">
        <v>1725</v>
      </c>
      <c r="H16" s="18">
        <f t="shared" si="4"/>
        <v>998.41666666666663</v>
      </c>
      <c r="I16" s="18">
        <v>1300</v>
      </c>
      <c r="J16" s="18">
        <v>1120</v>
      </c>
      <c r="K16" s="18">
        <v>1035</v>
      </c>
      <c r="L16" s="18">
        <f t="shared" si="5"/>
        <v>1151.6666666666667</v>
      </c>
      <c r="M16" s="20">
        <f t="shared" si="0"/>
        <v>86.693198263386378</v>
      </c>
      <c r="N16" s="21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23">
        <v>170.66</v>
      </c>
      <c r="F17" s="18">
        <v>178.88</v>
      </c>
      <c r="G17" s="23">
        <v>175</v>
      </c>
      <c r="H17" s="18">
        <f t="shared" si="4"/>
        <v>174.84666666666666</v>
      </c>
      <c r="I17" s="18">
        <v>192</v>
      </c>
      <c r="J17" s="18">
        <v>161</v>
      </c>
      <c r="K17" s="23">
        <v>175</v>
      </c>
      <c r="L17" s="18">
        <f t="shared" si="5"/>
        <v>176</v>
      </c>
      <c r="M17" s="20">
        <f t="shared" si="0"/>
        <v>99.344696969696969</v>
      </c>
      <c r="N17" s="21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23">
        <v>320</v>
      </c>
      <c r="F18" s="18">
        <v>269</v>
      </c>
      <c r="G18" s="18">
        <v>278</v>
      </c>
      <c r="H18" s="18">
        <f t="shared" si="4"/>
        <v>289</v>
      </c>
      <c r="I18" s="18">
        <v>407</v>
      </c>
      <c r="J18" s="18">
        <v>526</v>
      </c>
      <c r="K18" s="23">
        <v>434</v>
      </c>
      <c r="L18" s="18">
        <f t="shared" si="5"/>
        <v>455.66666666666669</v>
      </c>
      <c r="M18" s="20">
        <f t="shared" si="0"/>
        <v>63.423555230431596</v>
      </c>
      <c r="N18" s="22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23">
        <v>533.6</v>
      </c>
      <c r="F19" s="24">
        <v>393.48</v>
      </c>
      <c r="G19" s="18">
        <v>414</v>
      </c>
      <c r="H19" s="18">
        <f t="shared" si="4"/>
        <v>447.02666666666664</v>
      </c>
      <c r="I19" s="18">
        <v>532</v>
      </c>
      <c r="J19" s="18">
        <v>480</v>
      </c>
      <c r="K19" s="18">
        <v>558.6</v>
      </c>
      <c r="L19" s="18">
        <f t="shared" si="5"/>
        <v>523.5333333333333</v>
      </c>
      <c r="M19" s="20">
        <f t="shared" si="0"/>
        <v>85.386476505793965</v>
      </c>
      <c r="N19" s="44">
        <f>SUM(M19:M22)/4</f>
        <v>97.098608246534596</v>
      </c>
      <c r="O19" s="29" t="s">
        <v>76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23">
        <v>582</v>
      </c>
      <c r="F20" s="18">
        <v>587.5</v>
      </c>
      <c r="G20" s="18">
        <v>661</v>
      </c>
      <c r="H20" s="18">
        <f t="shared" si="4"/>
        <v>610.16666666666663</v>
      </c>
      <c r="I20" s="18">
        <v>480</v>
      </c>
      <c r="J20" s="18">
        <v>468</v>
      </c>
      <c r="K20" s="18">
        <v>545.1</v>
      </c>
      <c r="L20" s="18">
        <f t="shared" si="5"/>
        <v>497.7</v>
      </c>
      <c r="M20" s="20">
        <f t="shared" si="0"/>
        <v>122.59728082512893</v>
      </c>
      <c r="N20" s="45"/>
      <c r="O20" s="29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23">
        <v>110</v>
      </c>
      <c r="F21" s="18">
        <v>123</v>
      </c>
      <c r="G21" s="18">
        <v>104</v>
      </c>
      <c r="H21" s="18">
        <f t="shared" si="4"/>
        <v>112.33333333333333</v>
      </c>
      <c r="I21" s="18">
        <v>108</v>
      </c>
      <c r="J21" s="18">
        <v>112</v>
      </c>
      <c r="K21" s="18">
        <v>127</v>
      </c>
      <c r="L21" s="18">
        <f t="shared" si="5"/>
        <v>115.66666666666667</v>
      </c>
      <c r="M21" s="20">
        <f t="shared" si="0"/>
        <v>97.118155619596536</v>
      </c>
      <c r="N21" s="45"/>
      <c r="O21" s="29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8">
        <v>558</v>
      </c>
      <c r="F22" s="18">
        <v>649.75</v>
      </c>
      <c r="G22" s="18">
        <v>663</v>
      </c>
      <c r="H22" s="18">
        <f t="shared" si="4"/>
        <v>623.58333333333337</v>
      </c>
      <c r="I22" s="18">
        <v>654</v>
      </c>
      <c r="J22" s="18">
        <v>1092</v>
      </c>
      <c r="K22" s="24">
        <v>500</v>
      </c>
      <c r="L22" s="18">
        <f t="shared" si="5"/>
        <v>748.66666666666663</v>
      </c>
      <c r="M22" s="20">
        <f t="shared" si="0"/>
        <v>83.292520035618892</v>
      </c>
      <c r="N22" s="46"/>
      <c r="O22" s="29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8">
        <v>156.5</v>
      </c>
      <c r="F23" s="24">
        <v>167</v>
      </c>
      <c r="G23" s="18">
        <v>173</v>
      </c>
      <c r="H23" s="18">
        <f t="shared" si="4"/>
        <v>165.5</v>
      </c>
      <c r="I23" s="18">
        <v>210</v>
      </c>
      <c r="J23" s="23">
        <v>0</v>
      </c>
      <c r="K23" s="18">
        <v>185</v>
      </c>
      <c r="L23" s="18">
        <f>(I23+J23+K23)/2</f>
        <v>197.5</v>
      </c>
      <c r="M23" s="20">
        <f t="shared" si="0"/>
        <v>83.797468354430379</v>
      </c>
      <c r="N23" s="21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24">
        <v>94.4</v>
      </c>
      <c r="F24" s="24">
        <v>97</v>
      </c>
      <c r="G24" s="18">
        <v>99</v>
      </c>
      <c r="H24" s="18">
        <f t="shared" si="4"/>
        <v>96.8</v>
      </c>
      <c r="I24" s="18">
        <v>122</v>
      </c>
      <c r="J24" s="18">
        <v>110</v>
      </c>
      <c r="K24" s="18">
        <v>100</v>
      </c>
      <c r="L24" s="18">
        <f t="shared" si="5"/>
        <v>110.66666666666667</v>
      </c>
      <c r="M24" s="20">
        <f t="shared" si="0"/>
        <v>87.469879518072275</v>
      </c>
      <c r="N24" s="21"/>
      <c r="Q24" s="2" t="s">
        <v>81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23">
        <v>296.7</v>
      </c>
      <c r="F25" s="18">
        <v>283</v>
      </c>
      <c r="G25" s="18">
        <v>276</v>
      </c>
      <c r="H25" s="18">
        <f t="shared" si="4"/>
        <v>285.23333333333335</v>
      </c>
      <c r="I25" s="18">
        <v>310</v>
      </c>
      <c r="J25" s="18">
        <v>333</v>
      </c>
      <c r="K25" s="18">
        <v>285</v>
      </c>
      <c r="L25" s="18">
        <f t="shared" si="5"/>
        <v>309.33333333333331</v>
      </c>
      <c r="M25" s="20">
        <f t="shared" si="0"/>
        <v>92.20905172413795</v>
      </c>
      <c r="N25" s="21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23">
        <v>348.95</v>
      </c>
      <c r="F26" s="23">
        <v>365</v>
      </c>
      <c r="G26" s="18">
        <v>260</v>
      </c>
      <c r="H26" s="18">
        <f t="shared" si="4"/>
        <v>324.65000000000003</v>
      </c>
      <c r="I26" s="18">
        <v>432</v>
      </c>
      <c r="J26" s="18">
        <v>344</v>
      </c>
      <c r="K26" s="18">
        <v>222.6</v>
      </c>
      <c r="L26" s="18">
        <f t="shared" si="5"/>
        <v>332.86666666666667</v>
      </c>
      <c r="M26" s="20">
        <f t="shared" si="0"/>
        <v>97.53154416182656</v>
      </c>
      <c r="N26" s="21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8">
        <v>504</v>
      </c>
      <c r="F27" s="18">
        <v>350</v>
      </c>
      <c r="G27" s="18">
        <v>893</v>
      </c>
      <c r="H27" s="18">
        <f t="shared" si="4"/>
        <v>582.33333333333337</v>
      </c>
      <c r="I27" s="18">
        <v>1520</v>
      </c>
      <c r="J27" s="18">
        <v>650</v>
      </c>
      <c r="K27" s="24">
        <v>430</v>
      </c>
      <c r="L27" s="18">
        <f t="shared" si="5"/>
        <v>866.66666666666663</v>
      </c>
      <c r="M27" s="20">
        <f t="shared" si="0"/>
        <v>67.192307692307693</v>
      </c>
      <c r="N27" s="21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24">
        <v>43.8</v>
      </c>
      <c r="F28" s="18">
        <v>47.1</v>
      </c>
      <c r="G28" s="18">
        <v>45</v>
      </c>
      <c r="H28" s="18">
        <f t="shared" si="4"/>
        <v>45.300000000000004</v>
      </c>
      <c r="I28" s="18">
        <v>49</v>
      </c>
      <c r="J28" s="23">
        <v>48</v>
      </c>
      <c r="K28" s="18">
        <v>46</v>
      </c>
      <c r="L28" s="18">
        <f t="shared" si="5"/>
        <v>47.666666666666664</v>
      </c>
      <c r="M28" s="20">
        <f t="shared" si="0"/>
        <v>95.03496503496504</v>
      </c>
      <c r="N28" s="21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8">
        <v>2000</v>
      </c>
      <c r="F29" s="18">
        <v>2050</v>
      </c>
      <c r="G29" s="18">
        <v>2307</v>
      </c>
      <c r="H29" s="18">
        <f t="shared" si="4"/>
        <v>2119</v>
      </c>
      <c r="I29" s="18">
        <v>2938.46</v>
      </c>
      <c r="J29" s="18">
        <v>2120</v>
      </c>
      <c r="K29" s="18">
        <v>3000</v>
      </c>
      <c r="L29" s="18">
        <f t="shared" si="5"/>
        <v>2686.1533333333332</v>
      </c>
      <c r="M29" s="20">
        <f t="shared" si="0"/>
        <v>78.88604026079426</v>
      </c>
      <c r="N29" s="21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23">
        <v>54.15</v>
      </c>
      <c r="F30" s="18">
        <v>55.9</v>
      </c>
      <c r="G30" s="18">
        <v>67</v>
      </c>
      <c r="H30" s="18">
        <f t="shared" si="4"/>
        <v>59.016666666666673</v>
      </c>
      <c r="I30" s="18">
        <v>60</v>
      </c>
      <c r="J30" s="18">
        <v>55</v>
      </c>
      <c r="K30" s="18">
        <v>59</v>
      </c>
      <c r="L30" s="18">
        <f t="shared" si="5"/>
        <v>58</v>
      </c>
      <c r="M30" s="20">
        <f t="shared" si="0"/>
        <v>101.7528735632184</v>
      </c>
      <c r="N30" s="47">
        <f>SUM(M30:M32)/3</f>
        <v>96.302198857316668</v>
      </c>
      <c r="O30" s="29" t="s">
        <v>74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23">
        <v>85</v>
      </c>
      <c r="F31" s="18">
        <v>0</v>
      </c>
      <c r="G31" s="18">
        <v>80</v>
      </c>
      <c r="H31" s="18">
        <f>(E31+F31+G31)/2</f>
        <v>82.5</v>
      </c>
      <c r="I31" s="18">
        <v>88</v>
      </c>
      <c r="J31" s="18">
        <v>94</v>
      </c>
      <c r="K31" s="24">
        <v>80</v>
      </c>
      <c r="L31" s="18">
        <f t="shared" si="5"/>
        <v>87.333333333333329</v>
      </c>
      <c r="M31" s="20">
        <f t="shared" si="0"/>
        <v>94.465648854961842</v>
      </c>
      <c r="N31" s="48"/>
      <c r="O31" s="29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23">
        <v>76.66</v>
      </c>
      <c r="F32" s="18">
        <v>73.33</v>
      </c>
      <c r="G32" s="18">
        <v>74</v>
      </c>
      <c r="H32" s="18">
        <f t="shared" ref="H32:H46" si="6">(E32+F32+G32)/3</f>
        <v>74.663333333333341</v>
      </c>
      <c r="I32" s="18">
        <v>80</v>
      </c>
      <c r="J32" s="18">
        <v>86.66</v>
      </c>
      <c r="K32" s="18">
        <v>75</v>
      </c>
      <c r="L32" s="18">
        <f t="shared" si="5"/>
        <v>80.553333333333327</v>
      </c>
      <c r="M32" s="20">
        <f t="shared" si="0"/>
        <v>92.688074153769776</v>
      </c>
      <c r="N32" s="49"/>
      <c r="O32" s="29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24">
        <v>103.6</v>
      </c>
      <c r="F33" s="18">
        <v>104.5</v>
      </c>
      <c r="G33" s="18">
        <v>107</v>
      </c>
      <c r="H33" s="18">
        <f t="shared" si="6"/>
        <v>105.03333333333335</v>
      </c>
      <c r="I33" s="18">
        <v>141</v>
      </c>
      <c r="J33" s="18">
        <v>119</v>
      </c>
      <c r="K33" s="18">
        <v>113</v>
      </c>
      <c r="L33" s="18">
        <f t="shared" si="5"/>
        <v>124.33333333333333</v>
      </c>
      <c r="M33" s="20">
        <f t="shared" si="0"/>
        <v>84.477211796246664</v>
      </c>
      <c r="N33" s="39">
        <f>SUM(M33+M34+M35+M36+M37+M38)/6</f>
        <v>86.258171428333597</v>
      </c>
      <c r="O33" s="29" t="s">
        <v>77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23">
        <v>70.25</v>
      </c>
      <c r="F34" s="18">
        <v>57.1</v>
      </c>
      <c r="G34" s="18">
        <v>71</v>
      </c>
      <c r="H34" s="18">
        <f t="shared" si="6"/>
        <v>66.11666666666666</v>
      </c>
      <c r="I34" s="18">
        <v>80</v>
      </c>
      <c r="J34" s="18">
        <v>72</v>
      </c>
      <c r="K34" s="24">
        <v>58</v>
      </c>
      <c r="L34" s="18">
        <f t="shared" si="5"/>
        <v>70</v>
      </c>
      <c r="M34" s="20">
        <f t="shared" si="0"/>
        <v>94.452380952380949</v>
      </c>
      <c r="N34" s="39"/>
      <c r="O34" s="29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8">
        <v>66.8</v>
      </c>
      <c r="F35" s="18">
        <v>73</v>
      </c>
      <c r="G35" s="18">
        <v>68</v>
      </c>
      <c r="H35" s="18">
        <f t="shared" si="6"/>
        <v>69.266666666666666</v>
      </c>
      <c r="I35" s="18">
        <v>75</v>
      </c>
      <c r="J35" s="18">
        <v>82</v>
      </c>
      <c r="K35" s="18">
        <v>73</v>
      </c>
      <c r="L35" s="18">
        <f t="shared" si="5"/>
        <v>76.666666666666671</v>
      </c>
      <c r="M35" s="20">
        <f t="shared" si="0"/>
        <v>90.347826086956516</v>
      </c>
      <c r="N35" s="39"/>
      <c r="O35" s="29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8">
        <v>71</v>
      </c>
      <c r="F36" s="18">
        <v>69.75</v>
      </c>
      <c r="G36" s="18">
        <v>65</v>
      </c>
      <c r="H36" s="18">
        <f t="shared" si="6"/>
        <v>68.583333333333329</v>
      </c>
      <c r="I36" s="18">
        <v>81</v>
      </c>
      <c r="J36" s="18">
        <v>77</v>
      </c>
      <c r="K36" s="18">
        <v>79</v>
      </c>
      <c r="L36" s="18">
        <f t="shared" si="5"/>
        <v>79</v>
      </c>
      <c r="M36" s="20">
        <f t="shared" si="0"/>
        <v>86.814345991561169</v>
      </c>
      <c r="N36" s="39"/>
      <c r="O36" s="29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8">
        <v>80.5</v>
      </c>
      <c r="F37" s="18">
        <v>69.900000000000006</v>
      </c>
      <c r="G37" s="18">
        <v>97</v>
      </c>
      <c r="H37" s="18">
        <f t="shared" si="6"/>
        <v>82.466666666666669</v>
      </c>
      <c r="I37" s="18">
        <v>130</v>
      </c>
      <c r="J37" s="18">
        <v>190</v>
      </c>
      <c r="K37" s="23">
        <v>85</v>
      </c>
      <c r="L37" s="18">
        <f t="shared" si="5"/>
        <v>135</v>
      </c>
      <c r="M37" s="20">
        <f t="shared" si="0"/>
        <v>61.086419753086417</v>
      </c>
      <c r="N37" s="39"/>
      <c r="O37" s="29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8">
        <v>76</v>
      </c>
      <c r="F38" s="18">
        <v>75.959999999999994</v>
      </c>
      <c r="G38" s="18">
        <v>162</v>
      </c>
      <c r="H38" s="18">
        <f t="shared" si="6"/>
        <v>104.65333333333332</v>
      </c>
      <c r="I38" s="18">
        <v>150</v>
      </c>
      <c r="J38" s="18">
        <v>77.8</v>
      </c>
      <c r="K38" s="24">
        <v>85</v>
      </c>
      <c r="L38" s="18">
        <f t="shared" si="5"/>
        <v>104.26666666666667</v>
      </c>
      <c r="M38" s="20">
        <f t="shared" si="0"/>
        <v>100.37084398976981</v>
      </c>
      <c r="N38" s="39"/>
      <c r="O38" s="29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23">
        <v>99</v>
      </c>
      <c r="F39" s="18">
        <v>93.25</v>
      </c>
      <c r="G39" s="23">
        <v>94</v>
      </c>
      <c r="H39" s="18">
        <f t="shared" si="6"/>
        <v>95.416666666666671</v>
      </c>
      <c r="I39" s="23">
        <v>0</v>
      </c>
      <c r="J39" s="18">
        <v>130</v>
      </c>
      <c r="K39" s="23">
        <v>100</v>
      </c>
      <c r="L39" s="18">
        <f t="shared" si="5"/>
        <v>76.666666666666671</v>
      </c>
      <c r="M39" s="20">
        <f t="shared" si="0"/>
        <v>124.45652173913044</v>
      </c>
      <c r="N39" s="39">
        <f>SUM(M39+M40+M41+M42+M43+M44+M45)/7</f>
        <v>93.884138558981405</v>
      </c>
      <c r="O39" s="29" t="s">
        <v>78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50">
        <v>81</v>
      </c>
      <c r="F40" s="18">
        <v>85.8</v>
      </c>
      <c r="G40" s="18">
        <v>82</v>
      </c>
      <c r="H40" s="18">
        <f t="shared" si="6"/>
        <v>82.933333333333337</v>
      </c>
      <c r="I40" s="18">
        <v>74</v>
      </c>
      <c r="J40" s="18">
        <v>104</v>
      </c>
      <c r="K40" s="23">
        <v>100</v>
      </c>
      <c r="L40" s="18">
        <f t="shared" si="5"/>
        <v>92.666666666666671</v>
      </c>
      <c r="M40" s="20">
        <f t="shared" si="0"/>
        <v>89.496402877697847</v>
      </c>
      <c r="N40" s="39"/>
      <c r="O40" s="29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23">
        <v>110.5</v>
      </c>
      <c r="F41" s="18">
        <v>82.8</v>
      </c>
      <c r="G41" s="18">
        <v>82</v>
      </c>
      <c r="H41" s="18">
        <f t="shared" si="6"/>
        <v>91.766666666666666</v>
      </c>
      <c r="I41" s="18">
        <v>94</v>
      </c>
      <c r="J41" s="18">
        <v>117</v>
      </c>
      <c r="K41" s="18">
        <v>100</v>
      </c>
      <c r="L41" s="18">
        <f t="shared" si="5"/>
        <v>103.66666666666667</v>
      </c>
      <c r="M41" s="20">
        <f t="shared" si="0"/>
        <v>88.520900321543408</v>
      </c>
      <c r="N41" s="39"/>
      <c r="O41" s="29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23">
        <v>116.25</v>
      </c>
      <c r="F42" s="18">
        <v>79.8</v>
      </c>
      <c r="G42" s="23">
        <v>93</v>
      </c>
      <c r="H42" s="18">
        <f t="shared" si="6"/>
        <v>96.350000000000009</v>
      </c>
      <c r="I42" s="18">
        <v>131</v>
      </c>
      <c r="J42" s="18">
        <v>143</v>
      </c>
      <c r="K42" s="18">
        <v>90</v>
      </c>
      <c r="L42" s="18">
        <f t="shared" si="5"/>
        <v>121.33333333333333</v>
      </c>
      <c r="M42" s="20">
        <f t="shared" si="0"/>
        <v>79.409340659340671</v>
      </c>
      <c r="N42" s="39"/>
      <c r="O42" s="29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23">
        <v>87.5</v>
      </c>
      <c r="F43" s="23">
        <v>79.8</v>
      </c>
      <c r="G43" s="18">
        <v>88</v>
      </c>
      <c r="H43" s="18">
        <f t="shared" si="6"/>
        <v>85.100000000000009</v>
      </c>
      <c r="I43" s="18">
        <v>104</v>
      </c>
      <c r="J43" s="18">
        <v>113</v>
      </c>
      <c r="K43" s="24">
        <v>65</v>
      </c>
      <c r="L43" s="18">
        <f t="shared" si="5"/>
        <v>94</v>
      </c>
      <c r="M43" s="20">
        <f t="shared" si="0"/>
        <v>90.531914893617028</v>
      </c>
      <c r="N43" s="39"/>
      <c r="O43" s="29"/>
    </row>
    <row r="44" spans="1:15" ht="32.25" customHeight="1" x14ac:dyDescent="0.25">
      <c r="A44" s="3">
        <v>38</v>
      </c>
      <c r="B44" s="6" t="s">
        <v>79</v>
      </c>
      <c r="C44" s="10" t="s">
        <v>2</v>
      </c>
      <c r="D44" s="8" t="s">
        <v>37</v>
      </c>
      <c r="E44" s="23">
        <v>260</v>
      </c>
      <c r="F44" s="23">
        <v>290</v>
      </c>
      <c r="G44" s="18">
        <v>285</v>
      </c>
      <c r="H44" s="18">
        <f t="shared" si="6"/>
        <v>278.33333333333331</v>
      </c>
      <c r="I44" s="23">
        <v>0</v>
      </c>
      <c r="J44" s="24">
        <v>0</v>
      </c>
      <c r="K44" s="24">
        <v>280</v>
      </c>
      <c r="L44" s="18">
        <f>(I44+J44+K44)/1</f>
        <v>280</v>
      </c>
      <c r="M44" s="20">
        <f t="shared" si="0"/>
        <v>99.404761904761898</v>
      </c>
      <c r="N44" s="39"/>
      <c r="O44" s="29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23">
        <v>306</v>
      </c>
      <c r="F45" s="23">
        <v>0</v>
      </c>
      <c r="G45" s="18">
        <v>330</v>
      </c>
      <c r="H45" s="18">
        <f>(E45+F45+G45)/2</f>
        <v>318</v>
      </c>
      <c r="I45" s="23">
        <v>0</v>
      </c>
      <c r="J45" s="24">
        <v>420</v>
      </c>
      <c r="K45" s="24">
        <v>325</v>
      </c>
      <c r="L45" s="18">
        <f>(I45+J45+K45)/2</f>
        <v>372.5</v>
      </c>
      <c r="M45" s="20">
        <f t="shared" si="0"/>
        <v>85.369127516778519</v>
      </c>
      <c r="N45" s="39"/>
      <c r="O45" s="29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23">
        <v>237</v>
      </c>
      <c r="F46" s="18">
        <v>182.5</v>
      </c>
      <c r="G46" s="18">
        <v>203</v>
      </c>
      <c r="H46" s="18">
        <f t="shared" si="6"/>
        <v>207.5</v>
      </c>
      <c r="I46" s="18">
        <v>245</v>
      </c>
      <c r="J46" s="18">
        <v>248</v>
      </c>
      <c r="K46" s="23">
        <v>250</v>
      </c>
      <c r="L46" s="18">
        <f t="shared" si="5"/>
        <v>247.66666666666666</v>
      </c>
      <c r="M46" s="20">
        <f t="shared" si="0"/>
        <v>83.781965006729479</v>
      </c>
      <c r="N46" s="21"/>
    </row>
    <row r="47" spans="1:15" ht="34.5" customHeight="1" x14ac:dyDescent="0.3">
      <c r="A47" s="43" t="s">
        <v>59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2">
        <f>SUM(M7:M46)/40</f>
        <v>87.008867369192188</v>
      </c>
    </row>
    <row r="48" spans="1:15" ht="21.75" customHeight="1" x14ac:dyDescent="0.25"/>
    <row r="50" spans="1:13" s="14" customFormat="1" ht="12.75" x14ac:dyDescent="0.2">
      <c r="A50" s="13"/>
      <c r="B50" s="26" t="s">
        <v>67</v>
      </c>
      <c r="C50" s="25"/>
      <c r="E50" s="15"/>
      <c r="F50" s="15"/>
      <c r="G50" s="15"/>
      <c r="M50" s="17"/>
    </row>
    <row r="51" spans="1:13" s="14" customFormat="1" ht="12.75" x14ac:dyDescent="0.2">
      <c r="C51" s="25"/>
      <c r="E51" s="15"/>
      <c r="F51" s="15"/>
      <c r="G51" s="15"/>
      <c r="M51" s="17"/>
    </row>
    <row r="52" spans="1:13" s="14" customFormat="1" ht="12.75" x14ac:dyDescent="0.2">
      <c r="B52" s="26" t="s">
        <v>70</v>
      </c>
      <c r="C52" s="25"/>
      <c r="E52" s="15"/>
      <c r="F52" s="15"/>
      <c r="G52" s="15"/>
      <c r="M52" s="17"/>
    </row>
    <row r="60" spans="1:13" x14ac:dyDescent="0.25">
      <c r="E60" s="15"/>
    </row>
    <row r="61" spans="1:13" x14ac:dyDescent="0.25">
      <c r="E61" s="15"/>
    </row>
    <row r="62" spans="1:13" x14ac:dyDescent="0.25">
      <c r="E62" s="15"/>
    </row>
    <row r="70" spans="5:11" x14ac:dyDescent="0.25">
      <c r="E70" s="15"/>
    </row>
    <row r="71" spans="5:11" x14ac:dyDescent="0.25">
      <c r="E71" s="15"/>
    </row>
    <row r="72" spans="5:11" x14ac:dyDescent="0.25">
      <c r="E72" s="15"/>
      <c r="J72" s="14"/>
      <c r="K72" s="14"/>
    </row>
    <row r="73" spans="5:11" x14ac:dyDescent="0.25">
      <c r="J73" s="14"/>
      <c r="K73" s="14"/>
    </row>
    <row r="74" spans="5:11" x14ac:dyDescent="0.25">
      <c r="J74" s="14"/>
      <c r="K74" s="14"/>
    </row>
    <row r="94" spans="10:11" x14ac:dyDescent="0.25">
      <c r="J94" s="14"/>
      <c r="K94" s="14"/>
    </row>
    <row r="95" spans="10:11" x14ac:dyDescent="0.25">
      <c r="J95" s="14"/>
      <c r="K95" s="14"/>
    </row>
    <row r="96" spans="10:11" x14ac:dyDescent="0.25">
      <c r="J96" s="14"/>
      <c r="K96" s="14"/>
    </row>
    <row r="99" spans="10:11" x14ac:dyDescent="0.25">
      <c r="J99" s="14"/>
      <c r="K99" s="14"/>
    </row>
    <row r="100" spans="10:11" x14ac:dyDescent="0.25">
      <c r="J100" s="14"/>
      <c r="K100" s="14"/>
    </row>
    <row r="101" spans="10:11" x14ac:dyDescent="0.25">
      <c r="J101" s="14"/>
      <c r="K101" s="14"/>
    </row>
  </sheetData>
  <mergeCells count="23"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H5"/>
    <mergeCell ref="N7:N12"/>
    <mergeCell ref="I5:L5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2025-02-12T01:30:15Z</dcterms:modified>
</cp:coreProperties>
</file>