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60" windowWidth="20640" windowHeight="11700"/>
  </bookViews>
  <sheets>
    <sheet name="лист" sheetId="12" r:id="rId1"/>
  </sheets>
  <calcPr calcId="152511"/>
</workbook>
</file>

<file path=xl/calcChain.xml><?xml version="1.0" encoding="utf-8"?>
<calcChain xmlns="http://schemas.openxmlformats.org/spreadsheetml/2006/main">
  <c r="L29" i="12" l="1"/>
  <c r="J43" i="12" l="1"/>
  <c r="H29" i="12" l="1"/>
  <c r="H44" i="12" l="1"/>
  <c r="I44" i="12"/>
  <c r="M46" i="12" l="1"/>
  <c r="L46" i="12"/>
  <c r="K46" i="12"/>
  <c r="J46" i="12"/>
  <c r="I46" i="12"/>
  <c r="H46" i="12"/>
  <c r="M45" i="12"/>
  <c r="L45" i="12"/>
  <c r="K45" i="12"/>
  <c r="J45" i="12"/>
  <c r="I45" i="12"/>
  <c r="H45" i="12"/>
  <c r="M44" i="12"/>
  <c r="L44" i="12"/>
  <c r="K44" i="12"/>
  <c r="J44" i="12"/>
  <c r="M43" i="12"/>
  <c r="L43" i="12"/>
  <c r="K43" i="12"/>
  <c r="I43" i="12"/>
  <c r="H43" i="12"/>
  <c r="M42" i="12"/>
  <c r="L42" i="12"/>
  <c r="K42" i="12"/>
  <c r="J42" i="12"/>
  <c r="I42" i="12"/>
  <c r="H42" i="12"/>
  <c r="M41" i="12"/>
  <c r="L41" i="12"/>
  <c r="K41" i="12"/>
  <c r="J41" i="12"/>
  <c r="I41" i="12"/>
  <c r="H41" i="12"/>
  <c r="M40" i="12"/>
  <c r="L40" i="12"/>
  <c r="K40" i="12"/>
  <c r="J40" i="12"/>
  <c r="I40" i="12"/>
  <c r="H40" i="12"/>
  <c r="M39" i="12"/>
  <c r="L39" i="12"/>
  <c r="K39" i="12"/>
  <c r="J39" i="12"/>
  <c r="I39" i="12"/>
  <c r="H39" i="12"/>
  <c r="M38" i="12"/>
  <c r="L38" i="12"/>
  <c r="K38" i="12"/>
  <c r="J38" i="12"/>
  <c r="I38" i="12"/>
  <c r="H38" i="12"/>
  <c r="M37" i="12"/>
  <c r="L37" i="12"/>
  <c r="K37" i="12"/>
  <c r="J37" i="12"/>
  <c r="I37" i="12"/>
  <c r="H37" i="12"/>
  <c r="M36" i="12"/>
  <c r="L36" i="12"/>
  <c r="K36" i="12"/>
  <c r="J36" i="12"/>
  <c r="I36" i="12"/>
  <c r="H36" i="12"/>
  <c r="M35" i="12"/>
  <c r="L35" i="12"/>
  <c r="K35" i="12"/>
  <c r="J35" i="12"/>
  <c r="I35" i="12"/>
  <c r="H35" i="12"/>
  <c r="M34" i="12"/>
  <c r="L34" i="12"/>
  <c r="K34" i="12"/>
  <c r="J34" i="12"/>
  <c r="I34" i="12"/>
  <c r="H34" i="12"/>
  <c r="M33" i="12"/>
  <c r="L33" i="12"/>
  <c r="K33" i="12"/>
  <c r="J33" i="12"/>
  <c r="I33" i="12"/>
  <c r="H33" i="12"/>
  <c r="M32" i="12"/>
  <c r="L32" i="12"/>
  <c r="K32" i="12"/>
  <c r="J32" i="12"/>
  <c r="I32" i="12"/>
  <c r="H32" i="12"/>
  <c r="M31" i="12"/>
  <c r="L31" i="12"/>
  <c r="K31" i="12"/>
  <c r="J31" i="12"/>
  <c r="I31" i="12"/>
  <c r="H31" i="12"/>
  <c r="M30" i="12"/>
  <c r="L30" i="12"/>
  <c r="K30" i="12"/>
  <c r="J30" i="12"/>
  <c r="I30" i="12"/>
  <c r="H30" i="12"/>
  <c r="M29" i="12"/>
  <c r="K29" i="12"/>
  <c r="J29" i="12"/>
  <c r="I29" i="12"/>
  <c r="M28" i="12"/>
  <c r="L28" i="12"/>
  <c r="K28" i="12"/>
  <c r="J28" i="12"/>
  <c r="I28" i="12"/>
  <c r="H28" i="12"/>
  <c r="M27" i="12"/>
  <c r="L27" i="12"/>
  <c r="K27" i="12"/>
  <c r="J27" i="12"/>
  <c r="I27" i="12"/>
  <c r="H27" i="12"/>
  <c r="M26" i="12"/>
  <c r="L26" i="12"/>
  <c r="K26" i="12"/>
  <c r="J26" i="12"/>
  <c r="I26" i="12"/>
  <c r="H26" i="12"/>
  <c r="M25" i="12"/>
  <c r="L25" i="12"/>
  <c r="K25" i="12"/>
  <c r="J25" i="12"/>
  <c r="I25" i="12"/>
  <c r="H25" i="12"/>
  <c r="M24" i="12"/>
  <c r="L24" i="12"/>
  <c r="K24" i="12"/>
  <c r="J24" i="12"/>
  <c r="I24" i="12"/>
  <c r="H24" i="12"/>
  <c r="M23" i="12"/>
  <c r="L23" i="12"/>
  <c r="K23" i="12"/>
  <c r="J23" i="12"/>
  <c r="I23" i="12"/>
  <c r="H23" i="12"/>
  <c r="M22" i="12"/>
  <c r="L22" i="12"/>
  <c r="K22" i="12"/>
  <c r="J22" i="12"/>
  <c r="I22" i="12"/>
  <c r="H22" i="12"/>
  <c r="M21" i="12"/>
  <c r="L21" i="12"/>
  <c r="K21" i="12"/>
  <c r="J21" i="12"/>
  <c r="I21" i="12"/>
  <c r="H21" i="12"/>
  <c r="M20" i="12"/>
  <c r="L20" i="12"/>
  <c r="K20" i="12"/>
  <c r="J20" i="12"/>
  <c r="I20" i="12"/>
  <c r="H20" i="12"/>
  <c r="M19" i="12"/>
  <c r="L19" i="12"/>
  <c r="K19" i="12"/>
  <c r="J19" i="12"/>
  <c r="I19" i="12"/>
  <c r="H19" i="12"/>
  <c r="M18" i="12"/>
  <c r="L18" i="12"/>
  <c r="K18" i="12"/>
  <c r="J18" i="12"/>
  <c r="I18" i="12"/>
  <c r="H18" i="12"/>
  <c r="M17" i="12"/>
  <c r="L17" i="12"/>
  <c r="K17" i="12"/>
  <c r="J17" i="12"/>
  <c r="I17" i="12"/>
  <c r="H17" i="12"/>
  <c r="M16" i="12"/>
  <c r="L16" i="12"/>
  <c r="K16" i="12"/>
  <c r="J16" i="12"/>
  <c r="I16" i="12"/>
  <c r="H16" i="12"/>
  <c r="M15" i="12"/>
  <c r="L15" i="12"/>
  <c r="K15" i="12"/>
  <c r="J15" i="12"/>
  <c r="I15" i="12"/>
  <c r="H15" i="12"/>
  <c r="M14" i="12"/>
  <c r="L14" i="12"/>
  <c r="K14" i="12"/>
  <c r="J14" i="12"/>
  <c r="I14" i="12"/>
  <c r="H14" i="12"/>
  <c r="M13" i="12"/>
  <c r="L13" i="12"/>
  <c r="K13" i="12"/>
  <c r="J13" i="12"/>
  <c r="I13" i="12"/>
  <c r="H13" i="12"/>
  <c r="M12" i="12"/>
  <c r="L12" i="12"/>
  <c r="K12" i="12"/>
  <c r="J12" i="12"/>
  <c r="I12" i="12"/>
  <c r="H12" i="12"/>
  <c r="M11" i="12"/>
  <c r="L11" i="12"/>
  <c r="K11" i="12"/>
  <c r="J11" i="12"/>
  <c r="I11" i="12"/>
  <c r="H11" i="12"/>
  <c r="M10" i="12"/>
  <c r="L10" i="12"/>
  <c r="K10" i="12"/>
  <c r="J10" i="12"/>
  <c r="I10" i="12"/>
  <c r="H10" i="12"/>
  <c r="M9" i="12"/>
  <c r="L9" i="12"/>
  <c r="K9" i="12"/>
  <c r="J9" i="12"/>
  <c r="I9" i="12"/>
  <c r="H9" i="12"/>
  <c r="M8" i="12"/>
  <c r="L8" i="12"/>
  <c r="K8" i="12"/>
  <c r="J8" i="12"/>
  <c r="I8" i="12"/>
  <c r="H8" i="12"/>
  <c r="M7" i="12"/>
  <c r="L7" i="12"/>
  <c r="K7" i="12"/>
  <c r="I7" i="12"/>
  <c r="H7" i="12"/>
  <c r="L47" i="12" l="1"/>
  <c r="N16" i="12"/>
  <c r="N39" i="12"/>
  <c r="N7" i="12"/>
  <c r="O39" i="12"/>
  <c r="O33" i="12"/>
  <c r="N31" i="12"/>
  <c r="N33" i="12"/>
  <c r="O31" i="12"/>
  <c r="O16" i="12"/>
  <c r="M47" i="12"/>
  <c r="O7" i="12"/>
</calcChain>
</file>

<file path=xl/sharedStrings.xml><?xml version="1.0" encoding="utf-8"?>
<sst xmlns="http://schemas.openxmlformats.org/spreadsheetml/2006/main" count="128" uniqueCount="74">
  <si>
    <t>Хлеб и булочные изделия из пшеничной муки 1 и 2 сортов, кг</t>
  </si>
  <si>
    <t>Средние цены</t>
  </si>
  <si>
    <t>Розничные объекты</t>
  </si>
  <si>
    <t>Социальные магазины</t>
  </si>
  <si>
    <t>%</t>
  </si>
  <si>
    <t>рублей</t>
  </si>
  <si>
    <t>кг</t>
  </si>
  <si>
    <t xml:space="preserve">Свинина бескостная </t>
  </si>
  <si>
    <t>л</t>
  </si>
  <si>
    <t>10 шт.</t>
  </si>
  <si>
    <t>Свинина на кости</t>
  </si>
  <si>
    <t>Куры охлажденные и мороженые</t>
  </si>
  <si>
    <t>Баранина</t>
  </si>
  <si>
    <t>Рыба мороженая неразделанная</t>
  </si>
  <si>
    <t>Сельдь соленая</t>
  </si>
  <si>
    <t>Масло сливочное</t>
  </si>
  <si>
    <t>Молоко питьевое цельное пастеризованное 2,5-3,2% жирности</t>
  </si>
  <si>
    <t>Яйца куриные</t>
  </si>
  <si>
    <t>Сахар-песок</t>
  </si>
  <si>
    <t>Печенье</t>
  </si>
  <si>
    <t>Чай черный байховый</t>
  </si>
  <si>
    <t>Соль поваренная пищевая</t>
  </si>
  <si>
    <t>Перец черный (горошек)</t>
  </si>
  <si>
    <t>Мука пшеничная</t>
  </si>
  <si>
    <t>Хлеб из ржаной муки и из смеси муки ржаной и пшеничной</t>
  </si>
  <si>
    <t>Рис шлифованный</t>
  </si>
  <si>
    <t>Пшено</t>
  </si>
  <si>
    <t>Картофель</t>
  </si>
  <si>
    <t>Капуста белокочанная свежая</t>
  </si>
  <si>
    <t>Лук репчатый</t>
  </si>
  <si>
    <t>Морковь</t>
  </si>
  <si>
    <t>Огурцы свежие</t>
  </si>
  <si>
    <t>Яблоки</t>
  </si>
  <si>
    <r>
      <t xml:space="preserve">Еженедельный  мониторинг цен на фиксированный набор продовольственных товаров (рублей)   </t>
    </r>
    <r>
      <rPr>
        <i/>
        <sz val="14"/>
        <color indexed="8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(минимальный (условный) набор продуктов питания)</t>
    </r>
  </si>
  <si>
    <t>Примечание</t>
  </si>
  <si>
    <t>Масло подсолнечное</t>
  </si>
  <si>
    <t>Маргарин</t>
  </si>
  <si>
    <t>Сметана</t>
  </si>
  <si>
    <t>Творог нежирный</t>
  </si>
  <si>
    <t>Сыры сычужные твердые и мягкие</t>
  </si>
  <si>
    <t>Карамель</t>
  </si>
  <si>
    <t>в пересчете на кг</t>
  </si>
  <si>
    <t xml:space="preserve">Горох </t>
  </si>
  <si>
    <t xml:space="preserve">Вермишель </t>
  </si>
  <si>
    <t>Макаронные изделия</t>
  </si>
  <si>
    <t>при наличии</t>
  </si>
  <si>
    <t>Томаты</t>
  </si>
  <si>
    <t>на кости и бескостная</t>
  </si>
  <si>
    <t>пересчитать на 1 литр</t>
  </si>
  <si>
    <t>Говядина на кости</t>
  </si>
  <si>
    <t xml:space="preserve">Говядина бескостная </t>
  </si>
  <si>
    <t>камбала, навага, горбуша, кета, минтай (по сезону) иная неразделанная при наличии</t>
  </si>
  <si>
    <t>преимущественно местного производства (при наличии)</t>
  </si>
  <si>
    <t>преимущественно весовой</t>
  </si>
  <si>
    <t>если в пачках, то пересчет на 1 кг. (Юбилейное, Сахарное, Любятово, иное не дорогое)</t>
  </si>
  <si>
    <t>можно взять конфеты глазированные как в АРМ мониторинге</t>
  </si>
  <si>
    <t xml:space="preserve">в пересчете на кг </t>
  </si>
  <si>
    <t>в пересчете на 1 кг</t>
  </si>
  <si>
    <t>преимущественно весовая</t>
  </si>
  <si>
    <t>преимущественно весовое</t>
  </si>
  <si>
    <t>низкой ценовой категории</t>
  </si>
  <si>
    <t>В мониторинг следует включать одни и те же наиболее востребованные продукты питания. При отсутствии наблюдаемого товара необходимо его заменить на аналогичный в ценовой категории товар.</t>
  </si>
  <si>
    <t>Муниципальное образование "Городской округ Ногликский"</t>
  </si>
  <si>
    <t>Гречка</t>
  </si>
  <si>
    <t>Свекла</t>
  </si>
  <si>
    <r>
      <t xml:space="preserve">в наблюдении учитывать </t>
    </r>
    <r>
      <rPr>
        <b/>
        <sz val="14"/>
        <color theme="1"/>
        <rFont val="Times New Roman"/>
        <family val="1"/>
        <charset val="204"/>
      </rPr>
      <t>только масло сливочное</t>
    </r>
    <r>
      <rPr>
        <sz val="14"/>
        <color theme="1"/>
        <rFont val="Times New Roman"/>
        <family val="1"/>
        <charset val="204"/>
      </rPr>
      <t>, в случае фиксирования цены за пачку в обязательном порядке пересчитать на 1 кг</t>
    </r>
  </si>
  <si>
    <t>повышение розничной цены к предыдущей дате более чем на 3%</t>
  </si>
  <si>
    <t>Рыба мороженая разделанная</t>
  </si>
  <si>
    <t xml:space="preserve">Наименование </t>
  </si>
  <si>
    <t>Ед. изм.</t>
  </si>
  <si>
    <t>руб.коп.</t>
  </si>
  <si>
    <t>Отношение соццены к розничным ценам в не социальных магазинах</t>
  </si>
  <si>
    <t>Среднее отклонение соццены к розничной цене на ряд продуктов (мясо, молочная продукция, крупы и т.д.)</t>
  </si>
  <si>
    <r>
      <t>Отклонение</t>
    </r>
    <r>
      <rPr>
        <b/>
        <sz val="14"/>
        <color rgb="FF7030A0"/>
        <rFont val="Times New Roman"/>
        <family val="1"/>
        <charset val="204"/>
      </rPr>
      <t xml:space="preserve"> 29.01.2025</t>
    </r>
    <r>
      <rPr>
        <b/>
        <sz val="14"/>
        <rFont val="Times New Roman"/>
        <family val="1"/>
        <charset val="204"/>
      </rPr>
      <t xml:space="preserve"> к предыдущей отчетной дате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</si>
</sst>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indexed="8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name val="Times New Roman"/>
      <family val="1"/>
      <charset val="204"/>
    </font>
    <font>
      <sz val="8"/>
      <name val="Arial"/>
      <family val="2"/>
      <charset val="204"/>
    </font>
    <font>
      <i/>
      <sz val="14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4"/>
      <color rgb="FF000099"/>
      <name val="Times New Roman"/>
      <family val="1"/>
      <charset val="204"/>
    </font>
    <font>
      <b/>
      <sz val="14"/>
      <color rgb="FF7030A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FF"/>
        <bgColor auto="1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8" fillId="0" borderId="0"/>
  </cellStyleXfs>
  <cellXfs count="55">
    <xf numFmtId="0" fontId="0" fillId="0" borderId="0" xfId="0"/>
    <xf numFmtId="0" fontId="3" fillId="0" borderId="0" xfId="0" applyFont="1"/>
    <xf numFmtId="0" fontId="3" fillId="0" borderId="1" xfId="0" applyFont="1" applyBorder="1"/>
    <xf numFmtId="49" fontId="3" fillId="0" borderId="1" xfId="1" applyNumberFormat="1" applyFont="1" applyBorder="1" applyAlignment="1">
      <alignment horizontal="left" vertical="top" wrapText="1"/>
    </xf>
    <xf numFmtId="0" fontId="3" fillId="0" borderId="0" xfId="0" applyFont="1" applyAlignment="1">
      <alignment horizontal="center" vertical="center"/>
    </xf>
    <xf numFmtId="0" fontId="7" fillId="4" borderId="1" xfId="2" applyFont="1" applyFill="1" applyBorder="1" applyAlignment="1">
      <alignment horizontal="center" vertical="top" wrapText="1"/>
    </xf>
    <xf numFmtId="2" fontId="3" fillId="4" borderId="1" xfId="0" applyNumberFormat="1" applyFont="1" applyFill="1" applyBorder="1" applyAlignment="1">
      <alignment horizontal="center" vertical="center"/>
    </xf>
    <xf numFmtId="0" fontId="7" fillId="3" borderId="4" xfId="2" applyFont="1" applyFill="1" applyBorder="1" applyAlignment="1">
      <alignment horizontal="center" vertical="center" wrapText="1"/>
    </xf>
    <xf numFmtId="2" fontId="3" fillId="0" borderId="0" xfId="0" applyNumberFormat="1" applyFont="1"/>
    <xf numFmtId="0" fontId="7" fillId="0" borderId="4" xfId="2" applyFont="1" applyFill="1" applyBorder="1" applyAlignment="1">
      <alignment horizontal="center" vertical="center" wrapText="1"/>
    </xf>
    <xf numFmtId="0" fontId="3" fillId="0" borderId="0" xfId="0" applyFont="1" applyFill="1"/>
    <xf numFmtId="2" fontId="7" fillId="4" borderId="1" xfId="0" applyNumberFormat="1" applyFont="1" applyFill="1" applyBorder="1" applyAlignment="1">
      <alignment horizontal="center" vertical="center"/>
    </xf>
    <xf numFmtId="2" fontId="7" fillId="0" borderId="1" xfId="2" applyNumberFormat="1" applyFont="1" applyBorder="1" applyAlignment="1">
      <alignment horizontal="center" vertical="top" wrapText="1"/>
    </xf>
    <xf numFmtId="2" fontId="7" fillId="0" borderId="1" xfId="2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/>
    </xf>
    <xf numFmtId="2" fontId="7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2" fontId="3" fillId="0" borderId="2" xfId="0" applyNumberFormat="1" applyFont="1" applyFill="1" applyBorder="1" applyAlignment="1">
      <alignment horizontal="center" vertical="center"/>
    </xf>
    <xf numFmtId="0" fontId="3" fillId="0" borderId="9" xfId="0" applyFont="1" applyBorder="1"/>
    <xf numFmtId="2" fontId="10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2" fontId="3" fillId="0" borderId="1" xfId="0" applyNumberFormat="1" applyFont="1" applyBorder="1" applyAlignment="1">
      <alignment horizontal="center" vertical="center"/>
    </xf>
    <xf numFmtId="0" fontId="6" fillId="2" borderId="4" xfId="2" applyFont="1" applyFill="1" applyBorder="1" applyAlignment="1">
      <alignment horizontal="center" vertical="center" wrapText="1"/>
    </xf>
    <xf numFmtId="0" fontId="6" fillId="2" borderId="5" xfId="2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2" fontId="7" fillId="4" borderId="1" xfId="2" applyNumberFormat="1" applyFont="1" applyFill="1" applyBorder="1" applyAlignment="1">
      <alignment horizontal="center" vertical="center" wrapText="1"/>
    </xf>
    <xf numFmtId="2" fontId="7" fillId="0" borderId="2" xfId="0" applyNumberFormat="1" applyFont="1" applyFill="1" applyBorder="1" applyAlignment="1">
      <alignment horizontal="center" vertical="center"/>
    </xf>
    <xf numFmtId="2" fontId="7" fillId="5" borderId="1" xfId="0" applyNumberFormat="1" applyFont="1" applyFill="1" applyBorder="1" applyAlignment="1">
      <alignment horizontal="center" vertical="center"/>
    </xf>
    <xf numFmtId="2" fontId="3" fillId="5" borderId="1" xfId="0" applyNumberFormat="1" applyFont="1" applyFill="1" applyBorder="1" applyAlignment="1">
      <alignment horizontal="center" vertical="center"/>
    </xf>
    <xf numFmtId="2" fontId="3" fillId="5" borderId="2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11" fillId="0" borderId="7" xfId="1" applyFont="1" applyBorder="1" applyAlignment="1">
      <alignment horizontal="center" vertical="center" wrapText="1"/>
    </xf>
    <xf numFmtId="0" fontId="11" fillId="0" borderId="0" xfId="1" applyFont="1" applyBorder="1" applyAlignment="1">
      <alignment horizontal="center" vertical="center" wrapText="1"/>
    </xf>
    <xf numFmtId="49" fontId="5" fillId="0" borderId="8" xfId="1" applyNumberFormat="1" applyFont="1" applyBorder="1" applyAlignment="1">
      <alignment horizontal="left" vertical="center" wrapText="1"/>
    </xf>
    <xf numFmtId="49" fontId="5" fillId="0" borderId="3" xfId="1" applyNumberFormat="1" applyFont="1" applyBorder="1" applyAlignment="1">
      <alignment horizontal="left" vertical="center" wrapText="1"/>
    </xf>
    <xf numFmtId="49" fontId="5" fillId="0" borderId="0" xfId="1" applyNumberFormat="1" applyFont="1" applyBorder="1" applyAlignment="1">
      <alignment horizontal="left" vertical="center" wrapText="1"/>
    </xf>
    <xf numFmtId="0" fontId="6" fillId="2" borderId="4" xfId="2" applyFont="1" applyFill="1" applyBorder="1" applyAlignment="1">
      <alignment horizontal="left" vertical="center" wrapText="1"/>
    </xf>
    <xf numFmtId="0" fontId="6" fillId="2" borderId="5" xfId="2" applyFont="1" applyFill="1" applyBorder="1" applyAlignment="1">
      <alignment horizontal="left" vertical="center" wrapText="1"/>
    </xf>
    <xf numFmtId="0" fontId="6" fillId="2" borderId="6" xfId="2" applyFont="1" applyFill="1" applyBorder="1" applyAlignment="1">
      <alignment horizontal="left" vertical="center" wrapText="1"/>
    </xf>
    <xf numFmtId="0" fontId="6" fillId="2" borderId="4" xfId="2" applyFont="1" applyFill="1" applyBorder="1" applyAlignment="1">
      <alignment horizontal="center" vertical="center" wrapText="1"/>
    </xf>
    <xf numFmtId="0" fontId="6" fillId="2" borderId="5" xfId="2" applyFont="1" applyFill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0" fontId="7" fillId="4" borderId="2" xfId="2" applyFont="1" applyFill="1" applyBorder="1" applyAlignment="1">
      <alignment horizontal="center" vertical="center" wrapText="1"/>
    </xf>
    <xf numFmtId="0" fontId="7" fillId="4" borderId="9" xfId="2" applyFont="1" applyFill="1" applyBorder="1" applyAlignment="1">
      <alignment horizontal="center" vertical="center" wrapText="1"/>
    </xf>
    <xf numFmtId="0" fontId="7" fillId="0" borderId="2" xfId="2" applyFont="1" applyFill="1" applyBorder="1" applyAlignment="1">
      <alignment horizontal="center" vertical="center" wrapText="1"/>
    </xf>
    <xf numFmtId="0" fontId="7" fillId="0" borderId="9" xfId="2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14" fontId="12" fillId="3" borderId="4" xfId="2" applyNumberFormat="1" applyFont="1" applyFill="1" applyBorder="1" applyAlignment="1">
      <alignment horizontal="center" vertical="center" wrapText="1"/>
    </xf>
    <xf numFmtId="0" fontId="12" fillId="3" borderId="4" xfId="2" applyFont="1" applyFill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5" borderId="0" xfId="0" applyFont="1" applyFill="1" applyAlignment="1">
      <alignment horizontal="left"/>
    </xf>
    <xf numFmtId="164" fontId="3" fillId="0" borderId="9" xfId="0" applyNumberFormat="1" applyFont="1" applyBorder="1" applyAlignment="1">
      <alignment horizontal="center" vertical="center"/>
    </xf>
  </cellXfs>
  <cellStyles count="3">
    <cellStyle name="Normal" xfId="1"/>
    <cellStyle name="Обычный" xfId="0" builtinId="0"/>
    <cellStyle name="Обычный 2" xfId="2"/>
  </cellStyles>
  <dxfs count="0"/>
  <tableStyles count="0" defaultTableStyle="TableStyleMedium2" defaultPivotStyle="PivotStyleMedium9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0"/>
  <sheetViews>
    <sheetView tabSelected="1" zoomScale="70" zoomScaleNormal="70" workbookViewId="0">
      <selection activeCell="S13" sqref="S13"/>
    </sheetView>
  </sheetViews>
  <sheetFormatPr defaultColWidth="9.140625" defaultRowHeight="45.75" customHeight="1" x14ac:dyDescent="0.3"/>
  <cols>
    <col min="1" max="1" width="46.7109375" style="1" customWidth="1"/>
    <col min="2" max="2" width="9.140625" style="1"/>
    <col min="3" max="3" width="39.28515625" style="1" customWidth="1"/>
    <col min="4" max="4" width="21.42578125" style="1" customWidth="1"/>
    <col min="5" max="5" width="21.42578125" style="8" customWidth="1"/>
    <col min="6" max="6" width="21.42578125" style="1" customWidth="1"/>
    <col min="7" max="7" width="21.42578125" style="8" customWidth="1"/>
    <col min="8" max="8" width="22" style="1" customWidth="1"/>
    <col min="9" max="9" width="21" style="4" customWidth="1"/>
    <col min="10" max="10" width="22.5703125" style="10" customWidth="1"/>
    <col min="11" max="11" width="23.5703125" style="10" customWidth="1"/>
    <col min="12" max="12" width="16.85546875" style="21" customWidth="1"/>
    <col min="13" max="13" width="14.85546875" style="21" customWidth="1"/>
    <col min="14" max="14" width="13.42578125" style="1" customWidth="1"/>
    <col min="15" max="15" width="13.5703125" style="1" customWidth="1"/>
    <col min="16" max="16384" width="9.140625" style="1"/>
  </cols>
  <sheetData>
    <row r="1" spans="1:15" ht="45.75" customHeight="1" x14ac:dyDescent="0.3">
      <c r="A1" s="31" t="s">
        <v>33</v>
      </c>
      <c r="B1" s="31"/>
      <c r="C1" s="31"/>
      <c r="D1" s="31"/>
      <c r="E1" s="31"/>
      <c r="F1" s="31"/>
      <c r="G1" s="31"/>
      <c r="H1" s="31"/>
      <c r="I1" s="31"/>
      <c r="J1" s="31"/>
      <c r="K1" s="31"/>
    </row>
    <row r="2" spans="1:15" ht="30.75" customHeight="1" x14ac:dyDescent="0.3">
      <c r="A2" s="32" t="s">
        <v>62</v>
      </c>
      <c r="B2" s="33"/>
      <c r="C2" s="33"/>
      <c r="D2" s="33"/>
      <c r="E2" s="33"/>
      <c r="F2" s="33"/>
      <c r="G2" s="33"/>
      <c r="H2" s="33"/>
      <c r="I2" s="33"/>
      <c r="J2" s="33"/>
      <c r="K2" s="33"/>
    </row>
    <row r="3" spans="1:15" ht="18.75" x14ac:dyDescent="0.3">
      <c r="A3" s="34"/>
      <c r="B3" s="35"/>
      <c r="C3" s="35"/>
      <c r="D3" s="35"/>
      <c r="E3" s="35"/>
      <c r="F3" s="35"/>
      <c r="G3" s="35"/>
      <c r="H3" s="36"/>
      <c r="I3" s="36"/>
      <c r="J3" s="36"/>
      <c r="K3" s="36"/>
    </row>
    <row r="4" spans="1:15" ht="29.25" customHeight="1" x14ac:dyDescent="0.3">
      <c r="A4" s="37" t="s">
        <v>68</v>
      </c>
      <c r="B4" s="40" t="s">
        <v>69</v>
      </c>
      <c r="C4" s="23"/>
      <c r="D4" s="42" t="s">
        <v>1</v>
      </c>
      <c r="E4" s="42"/>
      <c r="F4" s="42"/>
      <c r="G4" s="42"/>
      <c r="H4" s="42" t="s">
        <v>73</v>
      </c>
      <c r="I4" s="42"/>
      <c r="J4" s="42"/>
      <c r="K4" s="42"/>
      <c r="L4" s="42"/>
      <c r="M4" s="42"/>
      <c r="N4" s="42"/>
      <c r="O4" s="42"/>
    </row>
    <row r="5" spans="1:15" ht="122.25" customHeight="1" x14ac:dyDescent="0.3">
      <c r="A5" s="38"/>
      <c r="B5" s="41"/>
      <c r="C5" s="24" t="s">
        <v>34</v>
      </c>
      <c r="D5" s="5" t="s">
        <v>2</v>
      </c>
      <c r="E5" s="12" t="s">
        <v>3</v>
      </c>
      <c r="F5" s="5" t="s">
        <v>2</v>
      </c>
      <c r="G5" s="12" t="s">
        <v>3</v>
      </c>
      <c r="H5" s="43" t="s">
        <v>2</v>
      </c>
      <c r="I5" s="44"/>
      <c r="J5" s="45" t="s">
        <v>3</v>
      </c>
      <c r="K5" s="46"/>
      <c r="L5" s="47" t="s">
        <v>71</v>
      </c>
      <c r="M5" s="47"/>
      <c r="N5" s="48" t="s">
        <v>72</v>
      </c>
      <c r="O5" s="48"/>
    </row>
    <row r="6" spans="1:15" ht="24" customHeight="1" x14ac:dyDescent="0.3">
      <c r="A6" s="39"/>
      <c r="B6" s="41"/>
      <c r="C6" s="24"/>
      <c r="D6" s="49">
        <v>45679</v>
      </c>
      <c r="E6" s="50"/>
      <c r="F6" s="49">
        <v>45686</v>
      </c>
      <c r="G6" s="50"/>
      <c r="H6" s="7" t="s">
        <v>4</v>
      </c>
      <c r="I6" s="7" t="s">
        <v>5</v>
      </c>
      <c r="J6" s="9" t="s">
        <v>4</v>
      </c>
      <c r="K6" s="9" t="s">
        <v>5</v>
      </c>
      <c r="L6" s="16" t="s">
        <v>4</v>
      </c>
      <c r="M6" s="22" t="s">
        <v>70</v>
      </c>
      <c r="N6" s="16" t="s">
        <v>4</v>
      </c>
      <c r="O6" s="16" t="s">
        <v>70</v>
      </c>
    </row>
    <row r="7" spans="1:15" ht="18.75" x14ac:dyDescent="0.3">
      <c r="A7" s="3" t="s">
        <v>49</v>
      </c>
      <c r="B7" s="25" t="s">
        <v>6</v>
      </c>
      <c r="C7" s="25" t="s">
        <v>45</v>
      </c>
      <c r="D7" s="26">
        <v>593.5</v>
      </c>
      <c r="E7" s="13">
        <v>0</v>
      </c>
      <c r="F7" s="26">
        <v>593.5</v>
      </c>
      <c r="G7" s="13">
        <v>0</v>
      </c>
      <c r="H7" s="11">
        <f t="shared" ref="H7:H46" si="0">F7/D7*100</f>
        <v>100</v>
      </c>
      <c r="I7" s="6">
        <f t="shared" ref="I7:I46" si="1">F7-D7</f>
        <v>0</v>
      </c>
      <c r="J7" s="14">
        <v>0</v>
      </c>
      <c r="K7" s="17">
        <f t="shared" ref="K7:K46" si="2">G7-E7</f>
        <v>0</v>
      </c>
      <c r="L7" s="22">
        <f t="shared" ref="L7:L46" si="3">G7/F7*100</f>
        <v>0</v>
      </c>
      <c r="M7" s="22">
        <f t="shared" ref="M7:M16" si="4">G7-F7</f>
        <v>-593.5</v>
      </c>
      <c r="N7" s="54">
        <f>SUM(L7:L12)/6</f>
        <v>68.875110132768171</v>
      </c>
      <c r="O7" s="51">
        <f>SUM(M7:M12)/6</f>
        <v>-196.75</v>
      </c>
    </row>
    <row r="8" spans="1:15" ht="18.75" x14ac:dyDescent="0.3">
      <c r="A8" s="3" t="s">
        <v>50</v>
      </c>
      <c r="B8" s="25" t="s">
        <v>6</v>
      </c>
      <c r="C8" s="25"/>
      <c r="D8" s="26">
        <v>869</v>
      </c>
      <c r="E8" s="13">
        <v>730</v>
      </c>
      <c r="F8" s="26">
        <v>869</v>
      </c>
      <c r="G8" s="13">
        <v>730</v>
      </c>
      <c r="H8" s="11">
        <f t="shared" si="0"/>
        <v>100</v>
      </c>
      <c r="I8" s="6">
        <f t="shared" si="1"/>
        <v>0</v>
      </c>
      <c r="J8" s="14">
        <f t="shared" ref="J8:J46" si="5">G8/E8*100</f>
        <v>100</v>
      </c>
      <c r="K8" s="17">
        <f t="shared" si="2"/>
        <v>0</v>
      </c>
      <c r="L8" s="20">
        <f t="shared" si="3"/>
        <v>84.004602991944765</v>
      </c>
      <c r="M8" s="22">
        <f t="shared" si="4"/>
        <v>-139</v>
      </c>
      <c r="N8" s="54"/>
      <c r="O8" s="51"/>
    </row>
    <row r="9" spans="1:15" ht="18.75" x14ac:dyDescent="0.3">
      <c r="A9" s="3" t="s">
        <v>10</v>
      </c>
      <c r="B9" s="25" t="s">
        <v>6</v>
      </c>
      <c r="C9" s="25"/>
      <c r="D9" s="26">
        <v>395.66666666666669</v>
      </c>
      <c r="E9" s="13">
        <v>302</v>
      </c>
      <c r="F9" s="26">
        <v>388.33333333333331</v>
      </c>
      <c r="G9" s="13">
        <v>302</v>
      </c>
      <c r="H9" s="11">
        <f t="shared" si="0"/>
        <v>98.146588037068227</v>
      </c>
      <c r="I9" s="6">
        <f t="shared" si="1"/>
        <v>-7.3333333333333712</v>
      </c>
      <c r="J9" s="14">
        <f t="shared" si="5"/>
        <v>100</v>
      </c>
      <c r="K9" s="17">
        <f t="shared" si="2"/>
        <v>0</v>
      </c>
      <c r="L9" s="20">
        <f t="shared" si="3"/>
        <v>77.768240343347642</v>
      </c>
      <c r="M9" s="22">
        <f t="shared" si="4"/>
        <v>-86.333333333333314</v>
      </c>
      <c r="N9" s="54"/>
      <c r="O9" s="51"/>
    </row>
    <row r="10" spans="1:15" ht="18.75" x14ac:dyDescent="0.3">
      <c r="A10" s="3" t="s">
        <v>7</v>
      </c>
      <c r="B10" s="25" t="s">
        <v>6</v>
      </c>
      <c r="C10" s="25"/>
      <c r="D10" s="26">
        <v>584</v>
      </c>
      <c r="E10" s="13">
        <v>451.66666666666669</v>
      </c>
      <c r="F10" s="26">
        <v>484</v>
      </c>
      <c r="G10" s="13">
        <v>451.66666666666669</v>
      </c>
      <c r="H10" s="11">
        <f t="shared" si="0"/>
        <v>82.876712328767127</v>
      </c>
      <c r="I10" s="6">
        <f t="shared" si="1"/>
        <v>-100</v>
      </c>
      <c r="J10" s="14">
        <f t="shared" si="5"/>
        <v>100</v>
      </c>
      <c r="K10" s="17">
        <f t="shared" si="2"/>
        <v>0</v>
      </c>
      <c r="L10" s="20">
        <f t="shared" si="3"/>
        <v>93.319559228650135</v>
      </c>
      <c r="M10" s="22">
        <f t="shared" si="4"/>
        <v>-32.333333333333314</v>
      </c>
      <c r="N10" s="54"/>
      <c r="O10" s="51"/>
    </row>
    <row r="11" spans="1:15" ht="18.75" x14ac:dyDescent="0.3">
      <c r="A11" s="3" t="s">
        <v>11</v>
      </c>
      <c r="B11" s="25" t="s">
        <v>6</v>
      </c>
      <c r="C11" s="25"/>
      <c r="D11" s="26">
        <v>334.66666666666669</v>
      </c>
      <c r="E11" s="13">
        <v>300.16666666666669</v>
      </c>
      <c r="F11" s="26">
        <v>334.66666666666669</v>
      </c>
      <c r="G11" s="13">
        <v>300.16666666666669</v>
      </c>
      <c r="H11" s="11">
        <f t="shared" si="0"/>
        <v>100</v>
      </c>
      <c r="I11" s="6">
        <f t="shared" si="1"/>
        <v>0</v>
      </c>
      <c r="J11" s="14">
        <f t="shared" si="5"/>
        <v>100</v>
      </c>
      <c r="K11" s="17">
        <f t="shared" si="2"/>
        <v>0</v>
      </c>
      <c r="L11" s="20">
        <f t="shared" si="3"/>
        <v>89.691235059760956</v>
      </c>
      <c r="M11" s="22">
        <f t="shared" si="4"/>
        <v>-34.5</v>
      </c>
      <c r="N11" s="54"/>
      <c r="O11" s="51"/>
    </row>
    <row r="12" spans="1:15" ht="18.75" x14ac:dyDescent="0.3">
      <c r="A12" s="3" t="s">
        <v>12</v>
      </c>
      <c r="B12" s="25" t="s">
        <v>6</v>
      </c>
      <c r="C12" s="25" t="s">
        <v>47</v>
      </c>
      <c r="D12" s="26">
        <v>935</v>
      </c>
      <c r="E12" s="13">
        <v>640.16666666666663</v>
      </c>
      <c r="F12" s="26">
        <v>935</v>
      </c>
      <c r="G12" s="13">
        <v>640.16666666666663</v>
      </c>
      <c r="H12" s="11">
        <f t="shared" si="0"/>
        <v>100</v>
      </c>
      <c r="I12" s="6">
        <f t="shared" si="1"/>
        <v>0</v>
      </c>
      <c r="J12" s="14">
        <f t="shared" si="5"/>
        <v>100</v>
      </c>
      <c r="K12" s="17">
        <f t="shared" si="2"/>
        <v>0</v>
      </c>
      <c r="L12" s="20">
        <f t="shared" si="3"/>
        <v>68.467023172905513</v>
      </c>
      <c r="M12" s="22">
        <f t="shared" si="4"/>
        <v>-294.83333333333337</v>
      </c>
      <c r="N12" s="54"/>
      <c r="O12" s="51"/>
    </row>
    <row r="13" spans="1:15" ht="57" customHeight="1" x14ac:dyDescent="0.3">
      <c r="A13" s="3" t="s">
        <v>13</v>
      </c>
      <c r="B13" s="25" t="s">
        <v>6</v>
      </c>
      <c r="C13" s="25" t="s">
        <v>51</v>
      </c>
      <c r="D13" s="26">
        <v>105.66666666666667</v>
      </c>
      <c r="E13" s="13">
        <v>114</v>
      </c>
      <c r="F13" s="26">
        <v>105.66666666666667</v>
      </c>
      <c r="G13" s="13">
        <v>69.833333333333329</v>
      </c>
      <c r="H13" s="11">
        <f t="shared" si="0"/>
        <v>100</v>
      </c>
      <c r="I13" s="11">
        <f t="shared" si="1"/>
        <v>0</v>
      </c>
      <c r="J13" s="15">
        <f t="shared" si="5"/>
        <v>61.257309941520468</v>
      </c>
      <c r="K13" s="27">
        <f t="shared" si="2"/>
        <v>-44.166666666666671</v>
      </c>
      <c r="L13" s="20">
        <f t="shared" si="3"/>
        <v>66.088328075709768</v>
      </c>
      <c r="M13" s="22">
        <f t="shared" si="4"/>
        <v>-35.833333333333343</v>
      </c>
      <c r="N13" s="18"/>
      <c r="O13" s="2"/>
    </row>
    <row r="14" spans="1:15" ht="18.75" x14ac:dyDescent="0.3">
      <c r="A14" s="3" t="s">
        <v>67</v>
      </c>
      <c r="B14" s="25" t="s">
        <v>6</v>
      </c>
      <c r="C14" s="25"/>
      <c r="D14" s="26">
        <v>250</v>
      </c>
      <c r="E14" s="13">
        <v>188</v>
      </c>
      <c r="F14" s="26">
        <v>250</v>
      </c>
      <c r="G14" s="13">
        <v>188</v>
      </c>
      <c r="H14" s="11">
        <f t="shared" si="0"/>
        <v>100</v>
      </c>
      <c r="I14" s="11">
        <f t="shared" si="1"/>
        <v>0</v>
      </c>
      <c r="J14" s="15">
        <f t="shared" si="5"/>
        <v>100</v>
      </c>
      <c r="K14" s="27">
        <f t="shared" si="2"/>
        <v>0</v>
      </c>
      <c r="L14" s="20">
        <f t="shared" si="3"/>
        <v>75.2</v>
      </c>
      <c r="M14" s="22">
        <f t="shared" si="4"/>
        <v>-62</v>
      </c>
      <c r="N14" s="18"/>
      <c r="O14" s="2"/>
    </row>
    <row r="15" spans="1:15" ht="18.75" x14ac:dyDescent="0.3">
      <c r="A15" s="3" t="s">
        <v>14</v>
      </c>
      <c r="B15" s="25" t="s">
        <v>6</v>
      </c>
      <c r="C15" s="25"/>
      <c r="D15" s="26">
        <v>378</v>
      </c>
      <c r="E15" s="13">
        <v>428.66666666666669</v>
      </c>
      <c r="F15" s="26">
        <v>457.66666666666669</v>
      </c>
      <c r="G15" s="13">
        <v>428.66666666666669</v>
      </c>
      <c r="H15" s="28">
        <f t="shared" si="0"/>
        <v>121.0758377425044</v>
      </c>
      <c r="I15" s="28">
        <f t="shared" si="1"/>
        <v>79.666666666666686</v>
      </c>
      <c r="J15" s="15">
        <f t="shared" si="5"/>
        <v>100</v>
      </c>
      <c r="K15" s="27">
        <f t="shared" si="2"/>
        <v>0</v>
      </c>
      <c r="L15" s="20">
        <f t="shared" si="3"/>
        <v>93.663510560815737</v>
      </c>
      <c r="M15" s="22">
        <f t="shared" si="4"/>
        <v>-29</v>
      </c>
      <c r="N15" s="18"/>
      <c r="O15" s="2"/>
    </row>
    <row r="16" spans="1:15" ht="93.75" x14ac:dyDescent="0.3">
      <c r="A16" s="3" t="s">
        <v>15</v>
      </c>
      <c r="B16" s="25" t="s">
        <v>6</v>
      </c>
      <c r="C16" s="25" t="s">
        <v>65</v>
      </c>
      <c r="D16" s="26">
        <v>1084.3333333333333</v>
      </c>
      <c r="E16" s="13">
        <v>1250.825</v>
      </c>
      <c r="F16" s="26">
        <v>1084.3333333333333</v>
      </c>
      <c r="G16" s="13">
        <v>1250.825</v>
      </c>
      <c r="H16" s="11">
        <f t="shared" si="0"/>
        <v>100</v>
      </c>
      <c r="I16" s="11">
        <f t="shared" si="1"/>
        <v>0</v>
      </c>
      <c r="J16" s="14">
        <f t="shared" si="5"/>
        <v>100</v>
      </c>
      <c r="K16" s="17">
        <f t="shared" si="2"/>
        <v>0</v>
      </c>
      <c r="L16" s="20">
        <f t="shared" si="3"/>
        <v>115.35428834921613</v>
      </c>
      <c r="M16" s="22">
        <f t="shared" si="4"/>
        <v>166.49166666666679</v>
      </c>
      <c r="N16" s="54">
        <f>SUM(L16:L22)/7</f>
        <v>93.232136628044898</v>
      </c>
      <c r="O16" s="51">
        <f>SUM(M16:M22)/7</f>
        <v>-27.915952380952326</v>
      </c>
    </row>
    <row r="17" spans="1:15" ht="18.75" x14ac:dyDescent="0.3">
      <c r="A17" s="3" t="s">
        <v>35</v>
      </c>
      <c r="B17" s="25" t="s">
        <v>8</v>
      </c>
      <c r="C17" s="25" t="s">
        <v>48</v>
      </c>
      <c r="D17" s="26">
        <v>173.22333333333333</v>
      </c>
      <c r="E17" s="13">
        <v>168.70000000000002</v>
      </c>
      <c r="F17" s="26">
        <v>173.22333333333333</v>
      </c>
      <c r="G17" s="13">
        <v>168.70000000000002</v>
      </c>
      <c r="H17" s="11">
        <f t="shared" si="0"/>
        <v>100</v>
      </c>
      <c r="I17" s="6">
        <f t="shared" si="1"/>
        <v>0</v>
      </c>
      <c r="J17" s="14">
        <f t="shared" si="5"/>
        <v>100</v>
      </c>
      <c r="K17" s="17">
        <f t="shared" si="2"/>
        <v>0</v>
      </c>
      <c r="L17" s="20">
        <f t="shared" si="3"/>
        <v>97.388727461658377</v>
      </c>
      <c r="M17" s="22">
        <f>G18-F18</f>
        <v>-100.12666666666667</v>
      </c>
      <c r="N17" s="54"/>
      <c r="O17" s="51"/>
    </row>
    <row r="18" spans="1:15" ht="18.75" x14ac:dyDescent="0.3">
      <c r="A18" s="3" t="s">
        <v>36</v>
      </c>
      <c r="B18" s="25" t="s">
        <v>6</v>
      </c>
      <c r="C18" s="25" t="s">
        <v>41</v>
      </c>
      <c r="D18" s="26">
        <v>361.25666666666666</v>
      </c>
      <c r="E18" s="13">
        <v>261.13</v>
      </c>
      <c r="F18" s="26">
        <v>361.25666666666666</v>
      </c>
      <c r="G18" s="13">
        <v>261.13</v>
      </c>
      <c r="H18" s="11">
        <f t="shared" si="0"/>
        <v>100</v>
      </c>
      <c r="I18" s="6">
        <f t="shared" si="1"/>
        <v>0</v>
      </c>
      <c r="J18" s="14">
        <f t="shared" si="5"/>
        <v>100</v>
      </c>
      <c r="K18" s="17">
        <f t="shared" si="2"/>
        <v>0</v>
      </c>
      <c r="L18" s="20">
        <f t="shared" si="3"/>
        <v>72.283787150410134</v>
      </c>
      <c r="M18" s="22">
        <f t="shared" ref="M18:M27" si="6">G18-F18</f>
        <v>-100.12666666666667</v>
      </c>
      <c r="N18" s="54"/>
      <c r="O18" s="51"/>
    </row>
    <row r="19" spans="1:15" ht="37.5" x14ac:dyDescent="0.3">
      <c r="A19" s="3" t="s">
        <v>37</v>
      </c>
      <c r="B19" s="25" t="s">
        <v>6</v>
      </c>
      <c r="C19" s="25" t="s">
        <v>52</v>
      </c>
      <c r="D19" s="26">
        <v>515.19999999999993</v>
      </c>
      <c r="E19" s="13">
        <v>462</v>
      </c>
      <c r="F19" s="26">
        <v>515.19999999999993</v>
      </c>
      <c r="G19" s="13">
        <v>462</v>
      </c>
      <c r="H19" s="11">
        <f t="shared" si="0"/>
        <v>100</v>
      </c>
      <c r="I19" s="6">
        <f t="shared" si="1"/>
        <v>0</v>
      </c>
      <c r="J19" s="14">
        <f t="shared" si="5"/>
        <v>100</v>
      </c>
      <c r="K19" s="17">
        <f t="shared" si="2"/>
        <v>0</v>
      </c>
      <c r="L19" s="20">
        <f t="shared" si="3"/>
        <v>89.673913043478265</v>
      </c>
      <c r="M19" s="22">
        <f t="shared" si="6"/>
        <v>-53.199999999999932</v>
      </c>
      <c r="N19" s="54"/>
      <c r="O19" s="51"/>
    </row>
    <row r="20" spans="1:15" ht="38.25" customHeight="1" x14ac:dyDescent="0.3">
      <c r="A20" s="3" t="s">
        <v>38</v>
      </c>
      <c r="B20" s="25" t="s">
        <v>6</v>
      </c>
      <c r="C20" s="25" t="s">
        <v>52</v>
      </c>
      <c r="D20" s="26">
        <v>552.69999999999993</v>
      </c>
      <c r="E20" s="13">
        <v>600.83333333333337</v>
      </c>
      <c r="F20" s="26">
        <v>552.69999999999993</v>
      </c>
      <c r="G20" s="13">
        <v>600.83333333333337</v>
      </c>
      <c r="H20" s="11">
        <f t="shared" si="0"/>
        <v>100</v>
      </c>
      <c r="I20" s="6">
        <f t="shared" si="1"/>
        <v>0</v>
      </c>
      <c r="J20" s="14">
        <f t="shared" si="5"/>
        <v>100</v>
      </c>
      <c r="K20" s="17">
        <f t="shared" si="2"/>
        <v>0</v>
      </c>
      <c r="L20" s="20">
        <f t="shared" si="3"/>
        <v>108.7087630420361</v>
      </c>
      <c r="M20" s="22">
        <f t="shared" si="6"/>
        <v>48.133333333333439</v>
      </c>
      <c r="N20" s="54"/>
      <c r="O20" s="51"/>
    </row>
    <row r="21" spans="1:15" ht="37.5" x14ac:dyDescent="0.3">
      <c r="A21" s="3" t="s">
        <v>16</v>
      </c>
      <c r="B21" s="25" t="s">
        <v>8</v>
      </c>
      <c r="C21" s="25" t="s">
        <v>52</v>
      </c>
      <c r="D21" s="26">
        <v>125.66666666666667</v>
      </c>
      <c r="E21" s="13">
        <v>110.16666666666667</v>
      </c>
      <c r="F21" s="26">
        <v>125.66666666666667</v>
      </c>
      <c r="G21" s="13">
        <v>110.16666666666667</v>
      </c>
      <c r="H21" s="11">
        <f t="shared" si="0"/>
        <v>100</v>
      </c>
      <c r="I21" s="6">
        <f t="shared" si="1"/>
        <v>0</v>
      </c>
      <c r="J21" s="14">
        <f t="shared" si="5"/>
        <v>100</v>
      </c>
      <c r="K21" s="17">
        <f t="shared" si="2"/>
        <v>0</v>
      </c>
      <c r="L21" s="20">
        <f t="shared" si="3"/>
        <v>87.66578249336871</v>
      </c>
      <c r="M21" s="22">
        <f t="shared" si="6"/>
        <v>-15.5</v>
      </c>
      <c r="N21" s="54"/>
      <c r="O21" s="51"/>
    </row>
    <row r="22" spans="1:15" ht="18.75" x14ac:dyDescent="0.3">
      <c r="A22" s="3" t="s">
        <v>39</v>
      </c>
      <c r="B22" s="25" t="s">
        <v>6</v>
      </c>
      <c r="C22" s="25"/>
      <c r="D22" s="26">
        <v>764.66666666666663</v>
      </c>
      <c r="E22" s="13">
        <v>604.58333333333337</v>
      </c>
      <c r="F22" s="26">
        <v>764.66666666666663</v>
      </c>
      <c r="G22" s="13">
        <v>623.58333333333337</v>
      </c>
      <c r="H22" s="11">
        <f t="shared" si="0"/>
        <v>100</v>
      </c>
      <c r="I22" s="6">
        <f t="shared" si="1"/>
        <v>0</v>
      </c>
      <c r="J22" s="29">
        <f t="shared" si="5"/>
        <v>103.14266023432114</v>
      </c>
      <c r="K22" s="30">
        <f t="shared" si="2"/>
        <v>19</v>
      </c>
      <c r="L22" s="20">
        <f t="shared" si="3"/>
        <v>81.549694856146488</v>
      </c>
      <c r="M22" s="22">
        <f t="shared" si="6"/>
        <v>-141.08333333333326</v>
      </c>
      <c r="N22" s="54"/>
      <c r="O22" s="51"/>
    </row>
    <row r="23" spans="1:15" ht="18.75" x14ac:dyDescent="0.3">
      <c r="A23" s="3" t="s">
        <v>17</v>
      </c>
      <c r="B23" s="25" t="s">
        <v>9</v>
      </c>
      <c r="C23" s="25"/>
      <c r="D23" s="26">
        <v>196.66666666666666</v>
      </c>
      <c r="E23" s="13">
        <v>165.5</v>
      </c>
      <c r="F23" s="26">
        <v>196.66666666666666</v>
      </c>
      <c r="G23" s="13">
        <v>165.5</v>
      </c>
      <c r="H23" s="11">
        <f t="shared" si="0"/>
        <v>100</v>
      </c>
      <c r="I23" s="6">
        <f t="shared" si="1"/>
        <v>0</v>
      </c>
      <c r="J23" s="14">
        <f t="shared" si="5"/>
        <v>100</v>
      </c>
      <c r="K23" s="17">
        <f t="shared" si="2"/>
        <v>0</v>
      </c>
      <c r="L23" s="20">
        <f t="shared" si="3"/>
        <v>84.152542372881356</v>
      </c>
      <c r="M23" s="22">
        <f t="shared" si="6"/>
        <v>-31.166666666666657</v>
      </c>
      <c r="N23" s="18"/>
      <c r="O23" s="2"/>
    </row>
    <row r="24" spans="1:15" ht="18.75" x14ac:dyDescent="0.3">
      <c r="A24" s="3" t="s">
        <v>18</v>
      </c>
      <c r="B24" s="25" t="s">
        <v>6</v>
      </c>
      <c r="C24" s="25" t="s">
        <v>53</v>
      </c>
      <c r="D24" s="26">
        <v>108.66666666666667</v>
      </c>
      <c r="E24" s="13">
        <v>99.966666666666654</v>
      </c>
      <c r="F24" s="26">
        <v>110</v>
      </c>
      <c r="G24" s="13">
        <v>99.966666666666654</v>
      </c>
      <c r="H24" s="11">
        <f t="shared" si="0"/>
        <v>101.22699386503066</v>
      </c>
      <c r="I24" s="6">
        <f t="shared" si="1"/>
        <v>1.3333333333333286</v>
      </c>
      <c r="J24" s="14">
        <f t="shared" si="5"/>
        <v>100</v>
      </c>
      <c r="K24" s="17">
        <f t="shared" si="2"/>
        <v>0</v>
      </c>
      <c r="L24" s="20">
        <f t="shared" si="3"/>
        <v>90.878787878787875</v>
      </c>
      <c r="M24" s="22">
        <f t="shared" si="6"/>
        <v>-10.033333333333346</v>
      </c>
      <c r="N24" s="18"/>
      <c r="O24" s="2"/>
    </row>
    <row r="25" spans="1:15" ht="56.25" x14ac:dyDescent="0.3">
      <c r="A25" s="3" t="s">
        <v>19</v>
      </c>
      <c r="B25" s="25" t="s">
        <v>6</v>
      </c>
      <c r="C25" s="25" t="s">
        <v>54</v>
      </c>
      <c r="D25" s="26">
        <v>309.33333333333331</v>
      </c>
      <c r="E25" s="13">
        <v>275.3</v>
      </c>
      <c r="F25" s="26">
        <v>309.33333333333331</v>
      </c>
      <c r="G25" s="13">
        <v>275.3</v>
      </c>
      <c r="H25" s="11">
        <f t="shared" si="0"/>
        <v>100</v>
      </c>
      <c r="I25" s="6">
        <f t="shared" si="1"/>
        <v>0</v>
      </c>
      <c r="J25" s="14">
        <f t="shared" si="5"/>
        <v>100</v>
      </c>
      <c r="K25" s="17">
        <f t="shared" si="2"/>
        <v>0</v>
      </c>
      <c r="L25" s="20">
        <f t="shared" si="3"/>
        <v>88.997844827586221</v>
      </c>
      <c r="M25" s="22">
        <f t="shared" si="6"/>
        <v>-34.033333333333303</v>
      </c>
      <c r="N25" s="18"/>
      <c r="O25" s="2"/>
    </row>
    <row r="26" spans="1:15" ht="56.25" x14ac:dyDescent="0.3">
      <c r="A26" s="3" t="s">
        <v>40</v>
      </c>
      <c r="B26" s="25" t="s">
        <v>6</v>
      </c>
      <c r="C26" s="25" t="s">
        <v>55</v>
      </c>
      <c r="D26" s="26">
        <v>327.86666666666667</v>
      </c>
      <c r="E26" s="13">
        <v>293.46666666666664</v>
      </c>
      <c r="F26" s="26">
        <v>327.86666666666667</v>
      </c>
      <c r="G26" s="13">
        <v>293.46666666666664</v>
      </c>
      <c r="H26" s="11">
        <f t="shared" si="0"/>
        <v>100</v>
      </c>
      <c r="I26" s="6">
        <f t="shared" si="1"/>
        <v>0</v>
      </c>
      <c r="J26" s="14">
        <f t="shared" si="5"/>
        <v>100</v>
      </c>
      <c r="K26" s="17">
        <f t="shared" si="2"/>
        <v>0</v>
      </c>
      <c r="L26" s="20">
        <f t="shared" si="3"/>
        <v>89.50793005286701</v>
      </c>
      <c r="M26" s="22">
        <f t="shared" si="6"/>
        <v>-34.400000000000034</v>
      </c>
      <c r="N26" s="18"/>
      <c r="O26" s="2"/>
    </row>
    <row r="27" spans="1:15" ht="18.75" x14ac:dyDescent="0.3">
      <c r="A27" s="3" t="s">
        <v>20</v>
      </c>
      <c r="B27" s="25" t="s">
        <v>6</v>
      </c>
      <c r="C27" s="25" t="s">
        <v>56</v>
      </c>
      <c r="D27" s="26">
        <v>1326.6666666666667</v>
      </c>
      <c r="E27" s="13">
        <v>582.33333333333337</v>
      </c>
      <c r="F27" s="26">
        <v>1326.6666666666667</v>
      </c>
      <c r="G27" s="13">
        <v>582.33333333333337</v>
      </c>
      <c r="H27" s="11">
        <f t="shared" si="0"/>
        <v>100</v>
      </c>
      <c r="I27" s="6">
        <f t="shared" si="1"/>
        <v>0</v>
      </c>
      <c r="J27" s="14">
        <f t="shared" si="5"/>
        <v>100</v>
      </c>
      <c r="K27" s="17">
        <f t="shared" si="2"/>
        <v>0</v>
      </c>
      <c r="L27" s="20">
        <f t="shared" si="3"/>
        <v>43.894472361809044</v>
      </c>
      <c r="M27" s="22">
        <f t="shared" si="6"/>
        <v>-744.33333333333337</v>
      </c>
      <c r="N27" s="18"/>
      <c r="O27" s="2"/>
    </row>
    <row r="28" spans="1:15" ht="18.75" x14ac:dyDescent="0.3">
      <c r="A28" s="3" t="s">
        <v>21</v>
      </c>
      <c r="B28" s="25" t="s">
        <v>6</v>
      </c>
      <c r="C28" s="25"/>
      <c r="D28" s="26">
        <v>46</v>
      </c>
      <c r="E28" s="13">
        <v>45.366666666666667</v>
      </c>
      <c r="F28" s="26">
        <v>46</v>
      </c>
      <c r="G28" s="13">
        <v>45.366666666666667</v>
      </c>
      <c r="H28" s="11">
        <f t="shared" si="0"/>
        <v>100</v>
      </c>
      <c r="I28" s="6">
        <f t="shared" si="1"/>
        <v>0</v>
      </c>
      <c r="J28" s="14">
        <f t="shared" si="5"/>
        <v>100</v>
      </c>
      <c r="K28" s="17">
        <f t="shared" si="2"/>
        <v>0</v>
      </c>
      <c r="L28" s="20">
        <f t="shared" si="3"/>
        <v>98.623188405797109</v>
      </c>
      <c r="M28" s="22">
        <f>G29-F29</f>
        <v>-567.15333333333319</v>
      </c>
      <c r="N28" s="18"/>
      <c r="O28" s="2"/>
    </row>
    <row r="29" spans="1:15" ht="18.75" x14ac:dyDescent="0.3">
      <c r="A29" s="3" t="s">
        <v>22</v>
      </c>
      <c r="B29" s="25" t="s">
        <v>6</v>
      </c>
      <c r="C29" s="25" t="s">
        <v>57</v>
      </c>
      <c r="D29" s="26">
        <v>2686.1533333333332</v>
      </c>
      <c r="E29" s="13">
        <v>2119</v>
      </c>
      <c r="F29" s="26">
        <v>2686.1533333333332</v>
      </c>
      <c r="G29" s="13">
        <v>2119</v>
      </c>
      <c r="H29" s="11">
        <f t="shared" si="0"/>
        <v>100</v>
      </c>
      <c r="I29" s="6">
        <f t="shared" si="1"/>
        <v>0</v>
      </c>
      <c r="J29" s="14">
        <f t="shared" si="5"/>
        <v>100</v>
      </c>
      <c r="K29" s="17">
        <f t="shared" si="2"/>
        <v>0</v>
      </c>
      <c r="L29" s="20">
        <f t="shared" si="3"/>
        <v>78.88604026079426</v>
      </c>
      <c r="M29" s="22">
        <f>G29-F29</f>
        <v>-567.15333333333319</v>
      </c>
      <c r="N29" s="18"/>
      <c r="O29" s="2"/>
    </row>
    <row r="30" spans="1:15" ht="18.75" x14ac:dyDescent="0.3">
      <c r="A30" s="3" t="s">
        <v>23</v>
      </c>
      <c r="B30" s="25" t="s">
        <v>6</v>
      </c>
      <c r="C30" s="25" t="s">
        <v>58</v>
      </c>
      <c r="D30" s="26">
        <v>65.166666666666671</v>
      </c>
      <c r="E30" s="13">
        <v>58.966666666666669</v>
      </c>
      <c r="F30" s="26">
        <v>65.166666666666671</v>
      </c>
      <c r="G30" s="13">
        <v>58.966666666666669</v>
      </c>
      <c r="H30" s="11">
        <f t="shared" si="0"/>
        <v>100</v>
      </c>
      <c r="I30" s="6">
        <f t="shared" si="1"/>
        <v>0</v>
      </c>
      <c r="J30" s="14">
        <f t="shared" si="5"/>
        <v>100</v>
      </c>
      <c r="K30" s="17">
        <f t="shared" si="2"/>
        <v>0</v>
      </c>
      <c r="L30" s="20">
        <f t="shared" si="3"/>
        <v>90.485933503836307</v>
      </c>
      <c r="M30" s="22">
        <f>G31-F31</f>
        <v>-9.9666666666666686</v>
      </c>
      <c r="N30" s="18"/>
      <c r="O30" s="2"/>
    </row>
    <row r="31" spans="1:15" ht="37.5" x14ac:dyDescent="0.3">
      <c r="A31" s="3" t="s">
        <v>24</v>
      </c>
      <c r="B31" s="25" t="s">
        <v>6</v>
      </c>
      <c r="C31" s="25"/>
      <c r="D31" s="26">
        <v>90.666666666666671</v>
      </c>
      <c r="E31" s="13">
        <v>80.7</v>
      </c>
      <c r="F31" s="26">
        <v>90.666666666666671</v>
      </c>
      <c r="G31" s="13">
        <v>80.7</v>
      </c>
      <c r="H31" s="11">
        <f t="shared" si="0"/>
        <v>100</v>
      </c>
      <c r="I31" s="6">
        <f t="shared" si="1"/>
        <v>0</v>
      </c>
      <c r="J31" s="14">
        <f t="shared" si="5"/>
        <v>100</v>
      </c>
      <c r="K31" s="17">
        <f t="shared" si="2"/>
        <v>0</v>
      </c>
      <c r="L31" s="20">
        <f t="shared" si="3"/>
        <v>89.007352941176464</v>
      </c>
      <c r="M31" s="22">
        <f t="shared" ref="M31:M46" si="7">G31-F31</f>
        <v>-9.9666666666666686</v>
      </c>
      <c r="N31" s="54">
        <f>SUM(L31:L32)/2</f>
        <v>90.158729023762106</v>
      </c>
      <c r="O31" s="51">
        <f>SUM(M31:M32)/2</f>
        <v>-8.4833333333333343</v>
      </c>
    </row>
    <row r="32" spans="1:15" ht="37.5" x14ac:dyDescent="0.3">
      <c r="A32" s="3" t="s">
        <v>0</v>
      </c>
      <c r="B32" s="25" t="s">
        <v>6</v>
      </c>
      <c r="C32" s="25"/>
      <c r="D32" s="26">
        <v>80.553333333333327</v>
      </c>
      <c r="E32" s="13">
        <v>73.553333333333327</v>
      </c>
      <c r="F32" s="26">
        <v>80.553333333333327</v>
      </c>
      <c r="G32" s="13">
        <v>73.553333333333327</v>
      </c>
      <c r="H32" s="11">
        <f t="shared" si="0"/>
        <v>100</v>
      </c>
      <c r="I32" s="6">
        <f t="shared" si="1"/>
        <v>0</v>
      </c>
      <c r="J32" s="14">
        <f t="shared" si="5"/>
        <v>100</v>
      </c>
      <c r="K32" s="17">
        <f t="shared" si="2"/>
        <v>0</v>
      </c>
      <c r="L32" s="22">
        <f t="shared" si="3"/>
        <v>91.310105106347763</v>
      </c>
      <c r="M32" s="22">
        <f t="shared" si="7"/>
        <v>-7</v>
      </c>
      <c r="N32" s="54"/>
      <c r="O32" s="51"/>
    </row>
    <row r="33" spans="1:15" ht="18.75" x14ac:dyDescent="0.3">
      <c r="A33" s="3" t="s">
        <v>25</v>
      </c>
      <c r="B33" s="25" t="s">
        <v>6</v>
      </c>
      <c r="C33" s="25" t="s">
        <v>53</v>
      </c>
      <c r="D33" s="26">
        <v>124.33333333333333</v>
      </c>
      <c r="E33" s="13">
        <v>106.5</v>
      </c>
      <c r="F33" s="26">
        <v>124.33333333333333</v>
      </c>
      <c r="G33" s="13">
        <v>108.16666666666667</v>
      </c>
      <c r="H33" s="11">
        <f t="shared" si="0"/>
        <v>100</v>
      </c>
      <c r="I33" s="6">
        <f t="shared" si="1"/>
        <v>0</v>
      </c>
      <c r="J33" s="14">
        <f t="shared" si="5"/>
        <v>101.56494522691706</v>
      </c>
      <c r="K33" s="17">
        <f t="shared" si="2"/>
        <v>1.6666666666666714</v>
      </c>
      <c r="L33" s="20">
        <f t="shared" si="3"/>
        <v>86.997319034852552</v>
      </c>
      <c r="M33" s="22">
        <f t="shared" si="7"/>
        <v>-16.166666666666657</v>
      </c>
      <c r="N33" s="54">
        <f>SUM(L33:L38)/6</f>
        <v>84.136670790611021</v>
      </c>
      <c r="O33" s="51">
        <f>SUM(M33:M38)/6</f>
        <v>-20.127222222222223</v>
      </c>
    </row>
    <row r="34" spans="1:15" ht="18.75" x14ac:dyDescent="0.3">
      <c r="A34" s="3" t="s">
        <v>63</v>
      </c>
      <c r="B34" s="25" t="s">
        <v>6</v>
      </c>
      <c r="C34" s="25"/>
      <c r="D34" s="26">
        <v>74</v>
      </c>
      <c r="E34" s="13">
        <v>66.033333333333331</v>
      </c>
      <c r="F34" s="26">
        <v>74</v>
      </c>
      <c r="G34" s="13">
        <v>66.033333333333331</v>
      </c>
      <c r="H34" s="11">
        <f t="shared" si="0"/>
        <v>100</v>
      </c>
      <c r="I34" s="6">
        <f t="shared" si="1"/>
        <v>0</v>
      </c>
      <c r="J34" s="14">
        <f t="shared" si="5"/>
        <v>100</v>
      </c>
      <c r="K34" s="17">
        <f t="shared" si="2"/>
        <v>0</v>
      </c>
      <c r="L34" s="20">
        <f t="shared" si="3"/>
        <v>89.234234234234236</v>
      </c>
      <c r="M34" s="22">
        <f t="shared" si="7"/>
        <v>-7.9666666666666686</v>
      </c>
      <c r="N34" s="54"/>
      <c r="O34" s="51"/>
    </row>
    <row r="35" spans="1:15" ht="18.75" x14ac:dyDescent="0.3">
      <c r="A35" s="3" t="s">
        <v>26</v>
      </c>
      <c r="B35" s="25" t="s">
        <v>6</v>
      </c>
      <c r="C35" s="25" t="s">
        <v>59</v>
      </c>
      <c r="D35" s="26">
        <v>73.333333333333329</v>
      </c>
      <c r="E35" s="13">
        <v>69.266666666666666</v>
      </c>
      <c r="F35" s="26">
        <v>73.333333333333329</v>
      </c>
      <c r="G35" s="13">
        <v>69.266666666666666</v>
      </c>
      <c r="H35" s="11">
        <f t="shared" si="0"/>
        <v>100</v>
      </c>
      <c r="I35" s="6">
        <f t="shared" si="1"/>
        <v>0</v>
      </c>
      <c r="J35" s="14">
        <f t="shared" si="5"/>
        <v>100</v>
      </c>
      <c r="K35" s="17">
        <f t="shared" si="2"/>
        <v>0</v>
      </c>
      <c r="L35" s="20">
        <f t="shared" si="3"/>
        <v>94.454545454545453</v>
      </c>
      <c r="M35" s="22">
        <f t="shared" si="7"/>
        <v>-4.0666666666666629</v>
      </c>
      <c r="N35" s="54"/>
      <c r="O35" s="51"/>
    </row>
    <row r="36" spans="1:15" ht="18.75" x14ac:dyDescent="0.3">
      <c r="A36" s="3" t="s">
        <v>42</v>
      </c>
      <c r="B36" s="25" t="s">
        <v>6</v>
      </c>
      <c r="C36" s="25" t="s">
        <v>53</v>
      </c>
      <c r="D36" s="26">
        <v>79</v>
      </c>
      <c r="E36" s="13">
        <v>68.583333333333329</v>
      </c>
      <c r="F36" s="26">
        <v>79</v>
      </c>
      <c r="G36" s="13">
        <v>68.583333333333329</v>
      </c>
      <c r="H36" s="11">
        <f t="shared" si="0"/>
        <v>100</v>
      </c>
      <c r="I36" s="6">
        <f t="shared" si="1"/>
        <v>0</v>
      </c>
      <c r="J36" s="14">
        <f t="shared" si="5"/>
        <v>100</v>
      </c>
      <c r="K36" s="17">
        <f t="shared" si="2"/>
        <v>0</v>
      </c>
      <c r="L36" s="20">
        <f t="shared" si="3"/>
        <v>86.814345991561169</v>
      </c>
      <c r="M36" s="22">
        <f t="shared" si="7"/>
        <v>-10.416666666666671</v>
      </c>
      <c r="N36" s="54"/>
      <c r="O36" s="51"/>
    </row>
    <row r="37" spans="1:15" ht="18.75" x14ac:dyDescent="0.3">
      <c r="A37" s="3" t="s">
        <v>43</v>
      </c>
      <c r="B37" s="25" t="s">
        <v>6</v>
      </c>
      <c r="C37" s="25" t="s">
        <v>45</v>
      </c>
      <c r="D37" s="26">
        <v>163.9</v>
      </c>
      <c r="E37" s="13">
        <v>82.466666666666669</v>
      </c>
      <c r="F37" s="26">
        <v>160</v>
      </c>
      <c r="G37" s="13">
        <v>82.466666666666669</v>
      </c>
      <c r="H37" s="11">
        <f t="shared" si="0"/>
        <v>97.620500305064056</v>
      </c>
      <c r="I37" s="6">
        <f t="shared" si="1"/>
        <v>-3.9000000000000057</v>
      </c>
      <c r="J37" s="14">
        <f t="shared" si="5"/>
        <v>100</v>
      </c>
      <c r="K37" s="17">
        <f t="shared" si="2"/>
        <v>0</v>
      </c>
      <c r="L37" s="20">
        <f t="shared" si="3"/>
        <v>51.541666666666664</v>
      </c>
      <c r="M37" s="22">
        <f t="shared" si="7"/>
        <v>-77.533333333333331</v>
      </c>
      <c r="N37" s="54"/>
      <c r="O37" s="51"/>
    </row>
    <row r="38" spans="1:15" ht="18.75" x14ac:dyDescent="0.3">
      <c r="A38" s="3" t="s">
        <v>44</v>
      </c>
      <c r="B38" s="25" t="s">
        <v>6</v>
      </c>
      <c r="C38" s="25" t="s">
        <v>41</v>
      </c>
      <c r="D38" s="26">
        <v>109.26666666666667</v>
      </c>
      <c r="E38" s="13">
        <v>101.06666666666666</v>
      </c>
      <c r="F38" s="26">
        <v>109.26666666666667</v>
      </c>
      <c r="G38" s="13">
        <v>104.65333333333332</v>
      </c>
      <c r="H38" s="11">
        <f t="shared" si="0"/>
        <v>100</v>
      </c>
      <c r="I38" s="6">
        <f t="shared" si="1"/>
        <v>0</v>
      </c>
      <c r="J38" s="29">
        <f t="shared" si="5"/>
        <v>103.54881266490766</v>
      </c>
      <c r="K38" s="30">
        <f t="shared" si="2"/>
        <v>3.5866666666666589</v>
      </c>
      <c r="L38" s="20">
        <f t="shared" si="3"/>
        <v>95.777913361805972</v>
      </c>
      <c r="M38" s="22">
        <f t="shared" si="7"/>
        <v>-4.6133333333333439</v>
      </c>
      <c r="N38" s="54"/>
      <c r="O38" s="51"/>
    </row>
    <row r="39" spans="1:15" ht="18.75" x14ac:dyDescent="0.3">
      <c r="A39" s="3" t="s">
        <v>27</v>
      </c>
      <c r="B39" s="25" t="s">
        <v>6</v>
      </c>
      <c r="C39" s="25"/>
      <c r="D39" s="26">
        <v>104.33333333333333</v>
      </c>
      <c r="E39" s="13">
        <v>87.416666666666671</v>
      </c>
      <c r="F39" s="26">
        <v>104.33333333333333</v>
      </c>
      <c r="G39" s="13">
        <v>87.416666666666671</v>
      </c>
      <c r="H39" s="11">
        <f t="shared" si="0"/>
        <v>100</v>
      </c>
      <c r="I39" s="6">
        <f t="shared" si="1"/>
        <v>0</v>
      </c>
      <c r="J39" s="14">
        <f t="shared" si="5"/>
        <v>100</v>
      </c>
      <c r="K39" s="17">
        <f t="shared" si="2"/>
        <v>0</v>
      </c>
      <c r="L39" s="20">
        <f t="shared" si="3"/>
        <v>83.785942492012794</v>
      </c>
      <c r="M39" s="22">
        <f t="shared" si="7"/>
        <v>-16.916666666666657</v>
      </c>
      <c r="N39" s="54">
        <f>SUM(L39:L45)/6</f>
        <v>94.309352601815888</v>
      </c>
      <c r="O39" s="51">
        <f>SUM(M39:M45)/6</f>
        <v>-41.708333333333336</v>
      </c>
    </row>
    <row r="40" spans="1:15" ht="18.75" x14ac:dyDescent="0.3">
      <c r="A40" s="3" t="s">
        <v>28</v>
      </c>
      <c r="B40" s="25" t="s">
        <v>6</v>
      </c>
      <c r="C40" s="25"/>
      <c r="D40" s="26">
        <v>77.333333333333329</v>
      </c>
      <c r="E40" s="13">
        <v>68.333333333333329</v>
      </c>
      <c r="F40" s="26">
        <v>77.333333333333329</v>
      </c>
      <c r="G40" s="13">
        <v>70.333333333333329</v>
      </c>
      <c r="H40" s="11">
        <f t="shared" si="0"/>
        <v>100</v>
      </c>
      <c r="I40" s="6">
        <f t="shared" si="1"/>
        <v>0</v>
      </c>
      <c r="J40" s="14">
        <f t="shared" si="5"/>
        <v>102.92682926829269</v>
      </c>
      <c r="K40" s="17">
        <f t="shared" si="2"/>
        <v>2</v>
      </c>
      <c r="L40" s="20">
        <f t="shared" si="3"/>
        <v>90.948275862068968</v>
      </c>
      <c r="M40" s="22">
        <f t="shared" si="7"/>
        <v>-7</v>
      </c>
      <c r="N40" s="54"/>
      <c r="O40" s="51"/>
    </row>
    <row r="41" spans="1:15" ht="18.75" x14ac:dyDescent="0.3">
      <c r="A41" s="3" t="s">
        <v>29</v>
      </c>
      <c r="B41" s="25" t="s">
        <v>6</v>
      </c>
      <c r="C41" s="25"/>
      <c r="D41" s="26">
        <v>97</v>
      </c>
      <c r="E41" s="13">
        <v>82</v>
      </c>
      <c r="F41" s="26">
        <v>103.66666666666667</v>
      </c>
      <c r="G41" s="13">
        <v>83.066666666666663</v>
      </c>
      <c r="H41" s="28">
        <f t="shared" si="0"/>
        <v>106.87285223367698</v>
      </c>
      <c r="I41" s="29">
        <f t="shared" si="1"/>
        <v>6.6666666666666714</v>
      </c>
      <c r="J41" s="14">
        <f t="shared" si="5"/>
        <v>101.30081300813008</v>
      </c>
      <c r="K41" s="17">
        <f t="shared" si="2"/>
        <v>1.0666666666666629</v>
      </c>
      <c r="L41" s="20">
        <f t="shared" si="3"/>
        <v>80.128617363344048</v>
      </c>
      <c r="M41" s="22">
        <f t="shared" si="7"/>
        <v>-20.600000000000009</v>
      </c>
      <c r="N41" s="54"/>
      <c r="O41" s="51"/>
    </row>
    <row r="42" spans="1:15" ht="18.75" x14ac:dyDescent="0.3">
      <c r="A42" s="3" t="s">
        <v>30</v>
      </c>
      <c r="B42" s="25" t="s">
        <v>6</v>
      </c>
      <c r="C42" s="25"/>
      <c r="D42" s="26">
        <v>121.33333333333333</v>
      </c>
      <c r="E42" s="13">
        <v>91.333333333333329</v>
      </c>
      <c r="F42" s="26">
        <v>121.33333333333333</v>
      </c>
      <c r="G42" s="13">
        <v>91.333333333333329</v>
      </c>
      <c r="H42" s="11">
        <f t="shared" si="0"/>
        <v>100</v>
      </c>
      <c r="I42" s="6">
        <f t="shared" si="1"/>
        <v>0</v>
      </c>
      <c r="J42" s="14">
        <f t="shared" si="5"/>
        <v>100</v>
      </c>
      <c r="K42" s="17">
        <f t="shared" si="2"/>
        <v>0</v>
      </c>
      <c r="L42" s="20">
        <f t="shared" si="3"/>
        <v>75.27472527472527</v>
      </c>
      <c r="M42" s="22">
        <f t="shared" si="7"/>
        <v>-30</v>
      </c>
      <c r="N42" s="54"/>
      <c r="O42" s="51"/>
    </row>
    <row r="43" spans="1:15" ht="18.75" x14ac:dyDescent="0.3">
      <c r="A43" s="3" t="s">
        <v>64</v>
      </c>
      <c r="B43" s="25" t="s">
        <v>6</v>
      </c>
      <c r="C43" s="25"/>
      <c r="D43" s="26">
        <v>105</v>
      </c>
      <c r="E43" s="13">
        <v>82</v>
      </c>
      <c r="F43" s="26">
        <v>104</v>
      </c>
      <c r="G43" s="13">
        <v>82</v>
      </c>
      <c r="H43" s="11">
        <f t="shared" si="0"/>
        <v>99.047619047619051</v>
      </c>
      <c r="I43" s="6">
        <f t="shared" si="1"/>
        <v>-1</v>
      </c>
      <c r="J43" s="14">
        <f>G43/E43*100</f>
        <v>100</v>
      </c>
      <c r="K43" s="17">
        <f t="shared" si="2"/>
        <v>0</v>
      </c>
      <c r="L43" s="20">
        <f t="shared" si="3"/>
        <v>78.84615384615384</v>
      </c>
      <c r="M43" s="22">
        <f t="shared" si="7"/>
        <v>-22</v>
      </c>
      <c r="N43" s="54"/>
      <c r="O43" s="51"/>
    </row>
    <row r="44" spans="1:15" ht="37.5" x14ac:dyDescent="0.3">
      <c r="A44" s="3" t="s">
        <v>31</v>
      </c>
      <c r="B44" s="25" t="s">
        <v>6</v>
      </c>
      <c r="C44" s="25" t="s">
        <v>52</v>
      </c>
      <c r="D44" s="26">
        <v>336.66666666666669</v>
      </c>
      <c r="E44" s="13">
        <v>249.83333333333334</v>
      </c>
      <c r="F44" s="26">
        <v>336.66666666666669</v>
      </c>
      <c r="G44" s="13">
        <v>258.83333333333331</v>
      </c>
      <c r="H44" s="11">
        <f t="shared" ref="H44" si="8">F44/D44*100</f>
        <v>100</v>
      </c>
      <c r="I44" s="6">
        <f t="shared" ref="I44" si="9">F44-D44</f>
        <v>0</v>
      </c>
      <c r="J44" s="28">
        <f t="shared" si="5"/>
        <v>103.60240160106737</v>
      </c>
      <c r="K44" s="30">
        <f t="shared" si="2"/>
        <v>8.9999999999999716</v>
      </c>
      <c r="L44" s="20">
        <f t="shared" si="3"/>
        <v>76.881188118811878</v>
      </c>
      <c r="M44" s="22">
        <f t="shared" si="7"/>
        <v>-77.833333333333371</v>
      </c>
      <c r="N44" s="54"/>
      <c r="O44" s="51"/>
    </row>
    <row r="45" spans="1:15" ht="37.5" x14ac:dyDescent="0.3">
      <c r="A45" s="3" t="s">
        <v>46</v>
      </c>
      <c r="B45" s="25" t="s">
        <v>6</v>
      </c>
      <c r="C45" s="25" t="s">
        <v>52</v>
      </c>
      <c r="D45" s="26">
        <v>360.66666666666669</v>
      </c>
      <c r="E45" s="13">
        <v>340</v>
      </c>
      <c r="F45" s="26">
        <v>379.33333333333331</v>
      </c>
      <c r="G45" s="13">
        <v>303.43333333333334</v>
      </c>
      <c r="H45" s="28">
        <f t="shared" si="0"/>
        <v>105.17560073937153</v>
      </c>
      <c r="I45" s="29">
        <f t="shared" si="1"/>
        <v>18.666666666666629</v>
      </c>
      <c r="J45" s="14">
        <f t="shared" si="5"/>
        <v>89.245098039215691</v>
      </c>
      <c r="K45" s="17">
        <f t="shared" si="2"/>
        <v>-36.566666666666663</v>
      </c>
      <c r="L45" s="20">
        <f t="shared" si="3"/>
        <v>79.991212653778561</v>
      </c>
      <c r="M45" s="22">
        <f t="shared" si="7"/>
        <v>-75.899999999999977</v>
      </c>
      <c r="N45" s="54"/>
      <c r="O45" s="51"/>
    </row>
    <row r="46" spans="1:15" ht="18.75" x14ac:dyDescent="0.3">
      <c r="A46" s="3" t="s">
        <v>32</v>
      </c>
      <c r="B46" s="25" t="s">
        <v>6</v>
      </c>
      <c r="C46" s="25" t="s">
        <v>60</v>
      </c>
      <c r="D46" s="26">
        <v>231.33333333333334</v>
      </c>
      <c r="E46" s="13">
        <v>198.5</v>
      </c>
      <c r="F46" s="26">
        <v>233</v>
      </c>
      <c r="G46" s="13">
        <v>198.5</v>
      </c>
      <c r="H46" s="11">
        <f t="shared" si="0"/>
        <v>100.72046109510086</v>
      </c>
      <c r="I46" s="6">
        <f t="shared" si="1"/>
        <v>1.6666666666666572</v>
      </c>
      <c r="J46" s="14">
        <f t="shared" si="5"/>
        <v>100</v>
      </c>
      <c r="K46" s="17">
        <f t="shared" si="2"/>
        <v>0</v>
      </c>
      <c r="L46" s="20">
        <f t="shared" si="3"/>
        <v>85.193133047210296</v>
      </c>
      <c r="M46" s="22">
        <f t="shared" si="7"/>
        <v>-34.5</v>
      </c>
      <c r="N46" s="18"/>
      <c r="O46" s="2"/>
    </row>
    <row r="47" spans="1:15" ht="45.75" customHeight="1" x14ac:dyDescent="0.3">
      <c r="A47" s="52" t="s">
        <v>61</v>
      </c>
      <c r="B47" s="52"/>
      <c r="C47" s="52"/>
      <c r="D47" s="52"/>
      <c r="E47" s="52"/>
      <c r="F47" s="52"/>
      <c r="G47" s="52"/>
      <c r="H47" s="52"/>
      <c r="I47" s="52"/>
      <c r="J47" s="52"/>
      <c r="K47" s="52"/>
      <c r="L47" s="19">
        <f>SUM(L6:L46)/39</f>
        <v>84.677972485720588</v>
      </c>
      <c r="M47" s="19">
        <f>SUM(M6:M46)/40</f>
        <v>-98.08662499999997</v>
      </c>
    </row>
    <row r="48" spans="1:15" ht="18.75" x14ac:dyDescent="0.3"/>
    <row r="49" spans="1:3" ht="18.75" x14ac:dyDescent="0.3">
      <c r="A49" s="53" t="s">
        <v>66</v>
      </c>
      <c r="B49" s="53"/>
      <c r="C49" s="53"/>
    </row>
    <row r="50" spans="1:3" ht="18.75" x14ac:dyDescent="0.3"/>
  </sheetData>
  <mergeCells count="25">
    <mergeCell ref="O7:O12"/>
    <mergeCell ref="A47:K47"/>
    <mergeCell ref="A49:C49"/>
    <mergeCell ref="N31:N32"/>
    <mergeCell ref="O31:O32"/>
    <mergeCell ref="N33:N38"/>
    <mergeCell ref="O33:O38"/>
    <mergeCell ref="N39:N45"/>
    <mergeCell ref="O39:O45"/>
    <mergeCell ref="N16:N22"/>
    <mergeCell ref="O16:O22"/>
    <mergeCell ref="N7:N12"/>
    <mergeCell ref="A1:K1"/>
    <mergeCell ref="A2:K2"/>
    <mergeCell ref="A3:K3"/>
    <mergeCell ref="A4:A6"/>
    <mergeCell ref="B4:B6"/>
    <mergeCell ref="D4:G4"/>
    <mergeCell ref="H4:O4"/>
    <mergeCell ref="H5:I5"/>
    <mergeCell ref="J5:K5"/>
    <mergeCell ref="L5:M5"/>
    <mergeCell ref="N5:O5"/>
    <mergeCell ref="D6:E6"/>
    <mergeCell ref="F6:G6"/>
  </mergeCells>
  <pageMargins left="0.70866141732283472" right="0.70866141732283472" top="0.74803149606299213" bottom="0.74803149606299213" header="0.31496062992125984" footer="0.31496062992125984"/>
  <pageSetup paperSize="9" scale="3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2025-01-29T04:43:21Z</dcterms:modified>
</cp:coreProperties>
</file>