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<sst xmlns="http://schemas.openxmlformats.org/spreadsheetml/2006/main" count="128" uniqueCount="74">
  <si>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</si>
  <si>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</si>
  <si>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</si>
  <si>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</si>
  <si>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</si>
  <si>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</si>
  <si>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</si>
  <si>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</si>
  <si>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</si>
  <si>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</si>
  <si>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</si>
  <si>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</si>
  <si>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</si>
  <si>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</si>
  <si>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</si>
  <si>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</si>
  <si>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</si>
  <si>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</si>
  <si>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</si>
  <si>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</si>
  <si>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</si>
  <si>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</si>
  <si>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</si>
  <si>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</si>
  <si>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</si>
  <si>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</si>
  <si>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</si>
  <si>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</si>
  <si>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</si>
  <si>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</si>
  <si>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</si>
  <si>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</si>
  <si>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</si>
  <si>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</si>
  <si>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</si>
  <si>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</si>
  <si>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</si>
  <si>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</si>
  <si>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</si>
  <si>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</si>
  <si>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</si>
  <si>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</si>
  <si>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</si>
  <si>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</si>
  <si>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</si>
  <si>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</si>
  <si>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</si>
  <si>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</si>
  <si>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</si>
  <si>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</si>
  <si>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</si>
  <si>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</si>
  <si>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</si>
  <si>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</si>
  <si>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</si>
  <si>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</si>
  <si>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</si>
  <si>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</si>
  <si>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</si>
  <si>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</si>
  <si>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</si>
  <si>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</si>
  <si>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</si>
  <si>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</si>
  <si>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</si>
  <si>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</si>
  <si>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</si>
  <si>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</si>
  <si>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</si>
  <si>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</si>
  <si>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</si>
  <si>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</si>
  <si>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</si>
  <si>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22.01.2025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</si>
</sst>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4" zoomScale="70" zoomScaleNormal="70" workbookViewId="0">
      <selection activeCell="R16" sqref="R1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5" ht="30.75" customHeight="1" x14ac:dyDescent="0.3">
      <c r="A2" s="36" t="s">
        <v>62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ht="18.75" x14ac:dyDescent="0.3">
      <c r="A3" s="38"/>
      <c r="B3" s="39"/>
      <c r="C3" s="39"/>
      <c r="D3" s="39"/>
      <c r="E3" s="39"/>
      <c r="F3" s="39"/>
      <c r="G3" s="39"/>
      <c r="H3" s="40"/>
      <c r="I3" s="40"/>
      <c r="J3" s="40"/>
      <c r="K3" s="40"/>
    </row>
    <row r="4" spans="1:15" ht="29.25" customHeight="1" x14ac:dyDescent="0.3">
      <c r="A4" s="41" t="s">
        <v>68</v>
      </c>
      <c r="B4" s="44" t="s">
        <v>69</v>
      </c>
      <c r="C4" s="23"/>
      <c r="D4" s="46" t="s">
        <v>1</v>
      </c>
      <c r="E4" s="46"/>
      <c r="F4" s="46"/>
      <c r="G4" s="46"/>
      <c r="H4" s="46" t="s">
        <v>73</v>
      </c>
      <c r="I4" s="46"/>
      <c r="J4" s="46"/>
      <c r="K4" s="46"/>
      <c r="L4" s="46"/>
      <c r="M4" s="46"/>
      <c r="N4" s="46"/>
      <c r="O4" s="46"/>
    </row>
    <row r="5" spans="1:15" ht="122.25" customHeight="1" x14ac:dyDescent="0.3">
      <c r="A5" s="42"/>
      <c r="B5" s="45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7" t="s">
        <v>2</v>
      </c>
      <c r="I5" s="48"/>
      <c r="J5" s="49" t="s">
        <v>3</v>
      </c>
      <c r="K5" s="50"/>
      <c r="L5" s="51" t="s">
        <v>71</v>
      </c>
      <c r="M5" s="51"/>
      <c r="N5" s="52" t="s">
        <v>72</v>
      </c>
      <c r="O5" s="52"/>
    </row>
    <row r="6" spans="1:15" ht="24" customHeight="1" x14ac:dyDescent="0.3">
      <c r="A6" s="43"/>
      <c r="B6" s="45"/>
      <c r="C6" s="24"/>
      <c r="D6" s="53">
        <v>45672</v>
      </c>
      <c r="E6" s="54"/>
      <c r="F6" s="53">
        <v>45679</v>
      </c>
      <c r="G6" s="54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432.66666666666669</v>
      </c>
      <c r="E7" s="13">
        <v>0</v>
      </c>
      <c r="F7" s="26">
        <v>593.5</v>
      </c>
      <c r="G7" s="13">
        <v>0</v>
      </c>
      <c r="H7" s="28">
        <f t="shared" ref="H7:H46" si="0">F7/D7*100</f>
        <v>137.17257318952235</v>
      </c>
      <c r="I7" s="29">
        <f t="shared" ref="I7:I46" si="1">F7-D7</f>
        <v>160.83333333333331</v>
      </c>
      <c r="J7" s="14">
        <v>0</v>
      </c>
      <c r="K7" s="17">
        <f t="shared" ref="K7:K46" si="2">G7-E7</f>
        <v>0</v>
      </c>
      <c r="L7" s="22">
        <f t="shared" ref="L7:L46" si="3">G7/F7*100</f>
        <v>0</v>
      </c>
      <c r="M7" s="22">
        <f t="shared" ref="M7:M16" si="4">G7-F7</f>
        <v>-593.5</v>
      </c>
      <c r="N7" s="34">
        <f>SUM(L7:L12)/6</f>
        <v>65.971653057745925</v>
      </c>
      <c r="O7" s="31">
        <f>SUM(M7:M12)/6</f>
        <v>-214.63888888888891</v>
      </c>
    </row>
    <row r="8" spans="1:15" ht="18.75" x14ac:dyDescent="0.3">
      <c r="A8" s="3" t="s">
        <v>50</v>
      </c>
      <c r="B8" s="25" t="s">
        <v>6</v>
      </c>
      <c r="C8" s="25"/>
      <c r="D8" s="26">
        <v>800.66666666666663</v>
      </c>
      <c r="E8" s="13">
        <v>733.66666666666663</v>
      </c>
      <c r="F8" s="26">
        <v>869</v>
      </c>
      <c r="G8" s="13">
        <v>730</v>
      </c>
      <c r="H8" s="28">
        <f t="shared" si="0"/>
        <v>108.5345545378851</v>
      </c>
      <c r="I8" s="29">
        <f t="shared" si="1"/>
        <v>68.333333333333371</v>
      </c>
      <c r="J8" s="14">
        <f t="shared" ref="J7:J46" si="5">G8/E8*100</f>
        <v>99.500227169468431</v>
      </c>
      <c r="K8" s="17">
        <f t="shared" si="2"/>
        <v>-3.6666666666666288</v>
      </c>
      <c r="L8" s="20">
        <f t="shared" si="3"/>
        <v>84.004602991944765</v>
      </c>
      <c r="M8" s="22">
        <f t="shared" si="4"/>
        <v>-139</v>
      </c>
      <c r="N8" s="34"/>
      <c r="O8" s="31"/>
    </row>
    <row r="9" spans="1:15" ht="18.75" x14ac:dyDescent="0.3">
      <c r="A9" s="3" t="s">
        <v>10</v>
      </c>
      <c r="B9" s="25" t="s">
        <v>6</v>
      </c>
      <c r="C9" s="25"/>
      <c r="D9" s="26">
        <v>419.33333333333331</v>
      </c>
      <c r="E9" s="13">
        <v>302</v>
      </c>
      <c r="F9" s="26">
        <v>395.66666666666669</v>
      </c>
      <c r="G9" s="13">
        <v>302</v>
      </c>
      <c r="H9" s="11">
        <f t="shared" si="0"/>
        <v>94.356120826709073</v>
      </c>
      <c r="I9" s="6">
        <f t="shared" si="1"/>
        <v>-23.666666666666629</v>
      </c>
      <c r="J9" s="14">
        <f t="shared" si="5"/>
        <v>100</v>
      </c>
      <c r="K9" s="17">
        <f t="shared" si="2"/>
        <v>0</v>
      </c>
      <c r="L9" s="20">
        <f t="shared" si="3"/>
        <v>76.326874473462496</v>
      </c>
      <c r="M9" s="22">
        <f t="shared" si="4"/>
        <v>-93.666666666666686</v>
      </c>
      <c r="N9" s="34"/>
      <c r="O9" s="31"/>
    </row>
    <row r="10" spans="1:15" ht="18.75" x14ac:dyDescent="0.3">
      <c r="A10" s="3" t="s">
        <v>7</v>
      </c>
      <c r="B10" s="25" t="s">
        <v>6</v>
      </c>
      <c r="C10" s="25"/>
      <c r="D10" s="26">
        <v>493.66666666666669</v>
      </c>
      <c r="E10" s="13">
        <v>451.66666666666669</v>
      </c>
      <c r="F10" s="26">
        <v>584</v>
      </c>
      <c r="G10" s="13">
        <v>451.66666666666669</v>
      </c>
      <c r="H10" s="28">
        <f t="shared" si="0"/>
        <v>118.29844699527345</v>
      </c>
      <c r="I10" s="29">
        <f t="shared" si="1"/>
        <v>90.333333333333314</v>
      </c>
      <c r="J10" s="14">
        <f t="shared" si="5"/>
        <v>100</v>
      </c>
      <c r="K10" s="17">
        <f t="shared" si="2"/>
        <v>0</v>
      </c>
      <c r="L10" s="20">
        <f t="shared" si="3"/>
        <v>77.340182648401836</v>
      </c>
      <c r="M10" s="22">
        <f t="shared" si="4"/>
        <v>-132.33333333333331</v>
      </c>
      <c r="N10" s="34"/>
      <c r="O10" s="31"/>
    </row>
    <row r="11" spans="1:15" ht="18.75" x14ac:dyDescent="0.3">
      <c r="A11" s="3" t="s">
        <v>11</v>
      </c>
      <c r="B11" s="25" t="s">
        <v>6</v>
      </c>
      <c r="C11" s="25"/>
      <c r="D11" s="26">
        <v>346.33333333333331</v>
      </c>
      <c r="E11" s="13">
        <v>300.16666666666669</v>
      </c>
      <c r="F11" s="26">
        <v>334.66666666666669</v>
      </c>
      <c r="G11" s="13">
        <v>300.16666666666669</v>
      </c>
      <c r="H11" s="11">
        <f t="shared" si="0"/>
        <v>96.631376323387883</v>
      </c>
      <c r="I11" s="6">
        <f t="shared" si="1"/>
        <v>-11.666666666666629</v>
      </c>
      <c r="J11" s="14">
        <f t="shared" si="5"/>
        <v>100</v>
      </c>
      <c r="K11" s="17">
        <f t="shared" si="2"/>
        <v>0</v>
      </c>
      <c r="L11" s="20">
        <f t="shared" si="3"/>
        <v>89.691235059760956</v>
      </c>
      <c r="M11" s="22">
        <f t="shared" si="4"/>
        <v>-34.5</v>
      </c>
      <c r="N11" s="34"/>
      <c r="O11" s="31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837</v>
      </c>
      <c r="E12" s="13">
        <v>640.16666666666663</v>
      </c>
      <c r="F12" s="26">
        <v>935</v>
      </c>
      <c r="G12" s="13">
        <v>640.16666666666663</v>
      </c>
      <c r="H12" s="28">
        <f t="shared" si="0"/>
        <v>111.70848267622462</v>
      </c>
      <c r="I12" s="29">
        <f t="shared" si="1"/>
        <v>98</v>
      </c>
      <c r="J12" s="14">
        <f t="shared" si="5"/>
        <v>100</v>
      </c>
      <c r="K12" s="17">
        <f t="shared" si="2"/>
        <v>0</v>
      </c>
      <c r="L12" s="20">
        <f t="shared" si="3"/>
        <v>68.467023172905513</v>
      </c>
      <c r="M12" s="22">
        <f t="shared" si="4"/>
        <v>-294.83333333333337</v>
      </c>
      <c r="N12" s="34"/>
      <c r="O12" s="3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108</v>
      </c>
      <c r="E13" s="13">
        <v>125</v>
      </c>
      <c r="F13" s="26">
        <v>105.66666666666667</v>
      </c>
      <c r="G13" s="13">
        <v>114</v>
      </c>
      <c r="H13" s="11">
        <f t="shared" si="0"/>
        <v>97.839506172839506</v>
      </c>
      <c r="I13" s="11">
        <f t="shared" si="1"/>
        <v>-2.3333333333333286</v>
      </c>
      <c r="J13" s="15">
        <f t="shared" si="5"/>
        <v>91.2</v>
      </c>
      <c r="K13" s="27">
        <f t="shared" si="2"/>
        <v>-11</v>
      </c>
      <c r="L13" s="20">
        <f t="shared" si="3"/>
        <v>107.88643533123027</v>
      </c>
      <c r="M13" s="22">
        <f t="shared" si="4"/>
        <v>8.3333333333333286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185.66666666666666</v>
      </c>
      <c r="E14" s="13">
        <v>188</v>
      </c>
      <c r="F14" s="26">
        <v>250</v>
      </c>
      <c r="G14" s="13">
        <v>188</v>
      </c>
      <c r="H14" s="28">
        <f t="shared" si="0"/>
        <v>134.6499102333932</v>
      </c>
      <c r="I14" s="28">
        <f t="shared" si="1"/>
        <v>64.333333333333343</v>
      </c>
      <c r="J14" s="15">
        <f t="shared" si="5"/>
        <v>100</v>
      </c>
      <c r="K14" s="27">
        <f t="shared" si="2"/>
        <v>0</v>
      </c>
      <c r="L14" s="20">
        <f t="shared" si="3"/>
        <v>75.2</v>
      </c>
      <c r="M14" s="22">
        <f t="shared" si="4"/>
        <v>-62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491</v>
      </c>
      <c r="E15" s="13">
        <v>376.25</v>
      </c>
      <c r="F15" s="26">
        <v>378</v>
      </c>
      <c r="G15" s="13">
        <v>428.66666666666669</v>
      </c>
      <c r="H15" s="11">
        <f t="shared" si="0"/>
        <v>76.985743380855396</v>
      </c>
      <c r="I15" s="11">
        <f t="shared" si="1"/>
        <v>-113</v>
      </c>
      <c r="J15" s="28">
        <f t="shared" si="5"/>
        <v>113.93133997785161</v>
      </c>
      <c r="K15" s="55">
        <f t="shared" si="2"/>
        <v>52.416666666666686</v>
      </c>
      <c r="L15" s="20">
        <f t="shared" si="3"/>
        <v>113.40388007054673</v>
      </c>
      <c r="M15" s="22">
        <f t="shared" si="4"/>
        <v>50.666666666666686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1008.6666666666666</v>
      </c>
      <c r="E16" s="13">
        <v>980.88333333333333</v>
      </c>
      <c r="F16" s="26">
        <v>1084.3333333333333</v>
      </c>
      <c r="G16" s="13">
        <v>1250.825</v>
      </c>
      <c r="H16" s="28">
        <f t="shared" si="0"/>
        <v>107.50165234633178</v>
      </c>
      <c r="I16" s="28">
        <f t="shared" si="1"/>
        <v>75.666666666666629</v>
      </c>
      <c r="J16" s="29">
        <f t="shared" si="5"/>
        <v>127.52026234856338</v>
      </c>
      <c r="K16" s="30">
        <f t="shared" si="2"/>
        <v>269.94166666666672</v>
      </c>
      <c r="L16" s="20">
        <f t="shared" si="3"/>
        <v>115.35428834921613</v>
      </c>
      <c r="M16" s="22">
        <f t="shared" si="4"/>
        <v>166.49166666666679</v>
      </c>
      <c r="N16" s="34">
        <f>SUM(L16:L22)/7</f>
        <v>92.877173369855811</v>
      </c>
      <c r="O16" s="31">
        <f>SUM(M16:M22)/7</f>
        <v>-30.630238095238042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173.22333333333333</v>
      </c>
      <c r="E17" s="13">
        <v>158.36666666666667</v>
      </c>
      <c r="F17" s="26">
        <v>173.22333333333333</v>
      </c>
      <c r="G17" s="13">
        <v>168.70000000000002</v>
      </c>
      <c r="H17" s="11">
        <f t="shared" si="0"/>
        <v>100</v>
      </c>
      <c r="I17" s="6">
        <f t="shared" si="1"/>
        <v>0</v>
      </c>
      <c r="J17" s="29">
        <f t="shared" si="5"/>
        <v>106.52494211744896</v>
      </c>
      <c r="K17" s="30">
        <f t="shared" si="2"/>
        <v>10.333333333333343</v>
      </c>
      <c r="L17" s="20">
        <f t="shared" si="3"/>
        <v>97.388727461658377</v>
      </c>
      <c r="M17" s="22">
        <f>G18-F18</f>
        <v>-100.12666666666667</v>
      </c>
      <c r="N17" s="34"/>
      <c r="O17" s="31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305.98</v>
      </c>
      <c r="E18" s="13">
        <v>261.13</v>
      </c>
      <c r="F18" s="26">
        <v>361.25666666666666</v>
      </c>
      <c r="G18" s="13">
        <v>261.13</v>
      </c>
      <c r="H18" s="28">
        <f t="shared" si="0"/>
        <v>118.06545090093033</v>
      </c>
      <c r="I18" s="29">
        <f t="shared" si="1"/>
        <v>55.276666666666642</v>
      </c>
      <c r="J18" s="14">
        <f t="shared" si="5"/>
        <v>100</v>
      </c>
      <c r="K18" s="17">
        <f t="shared" si="2"/>
        <v>0</v>
      </c>
      <c r="L18" s="20">
        <f t="shared" si="3"/>
        <v>72.283787150410134</v>
      </c>
      <c r="M18" s="22">
        <f t="shared" ref="M18:M27" si="6">G18-F18</f>
        <v>-100.12666666666667</v>
      </c>
      <c r="N18" s="34"/>
      <c r="O18" s="31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515.19999999999993</v>
      </c>
      <c r="E19" s="13">
        <v>462</v>
      </c>
      <c r="F19" s="26">
        <v>515.19999999999993</v>
      </c>
      <c r="G19" s="13">
        <v>462</v>
      </c>
      <c r="H19" s="11">
        <f t="shared" si="0"/>
        <v>100</v>
      </c>
      <c r="I19" s="6">
        <f t="shared" si="1"/>
        <v>0</v>
      </c>
      <c r="J19" s="14">
        <f t="shared" si="5"/>
        <v>100</v>
      </c>
      <c r="K19" s="17">
        <f t="shared" si="2"/>
        <v>0</v>
      </c>
      <c r="L19" s="20">
        <f t="shared" si="3"/>
        <v>89.673913043478265</v>
      </c>
      <c r="M19" s="22">
        <f t="shared" si="6"/>
        <v>-53.199999999999932</v>
      </c>
      <c r="N19" s="34"/>
      <c r="O19" s="3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601.0333333333333</v>
      </c>
      <c r="E20" s="13">
        <v>600.83333333333337</v>
      </c>
      <c r="F20" s="26">
        <v>552.69999999999993</v>
      </c>
      <c r="G20" s="13">
        <v>600.83333333333337</v>
      </c>
      <c r="H20" s="11">
        <f t="shared" si="0"/>
        <v>91.958294049137592</v>
      </c>
      <c r="I20" s="6">
        <f t="shared" si="1"/>
        <v>-48.333333333333371</v>
      </c>
      <c r="J20" s="14">
        <f t="shared" si="5"/>
        <v>100</v>
      </c>
      <c r="K20" s="17">
        <f t="shared" si="2"/>
        <v>0</v>
      </c>
      <c r="L20" s="20">
        <f t="shared" si="3"/>
        <v>108.7087630420361</v>
      </c>
      <c r="M20" s="22">
        <f t="shared" si="6"/>
        <v>48.133333333333439</v>
      </c>
      <c r="N20" s="34"/>
      <c r="O20" s="31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113.07333333333334</v>
      </c>
      <c r="E21" s="13">
        <v>110.16666666666667</v>
      </c>
      <c r="F21" s="26">
        <v>125.66666666666667</v>
      </c>
      <c r="G21" s="13">
        <v>110.16666666666667</v>
      </c>
      <c r="H21" s="28">
        <f t="shared" si="0"/>
        <v>111.13731501680326</v>
      </c>
      <c r="I21" s="29">
        <f t="shared" si="1"/>
        <v>12.593333333333334</v>
      </c>
      <c r="J21" s="14">
        <f t="shared" si="5"/>
        <v>100</v>
      </c>
      <c r="K21" s="17">
        <f t="shared" si="2"/>
        <v>0</v>
      </c>
      <c r="L21" s="20">
        <f t="shared" si="3"/>
        <v>87.66578249336871</v>
      </c>
      <c r="M21" s="22">
        <f t="shared" si="6"/>
        <v>-15.5</v>
      </c>
      <c r="N21" s="34"/>
      <c r="O21" s="31"/>
    </row>
    <row r="22" spans="1:15" ht="18.75" x14ac:dyDescent="0.3">
      <c r="A22" s="3" t="s">
        <v>39</v>
      </c>
      <c r="B22" s="25" t="s">
        <v>6</v>
      </c>
      <c r="C22" s="25"/>
      <c r="D22" s="26">
        <v>770.66666666666663</v>
      </c>
      <c r="E22" s="13">
        <v>604.58333333333337</v>
      </c>
      <c r="F22" s="26">
        <v>764.66666666666663</v>
      </c>
      <c r="G22" s="13">
        <v>604.58333333333337</v>
      </c>
      <c r="H22" s="11">
        <f t="shared" si="0"/>
        <v>99.221453287197235</v>
      </c>
      <c r="I22" s="6">
        <f t="shared" si="1"/>
        <v>-6</v>
      </c>
      <c r="J22" s="14">
        <f t="shared" si="5"/>
        <v>100</v>
      </c>
      <c r="K22" s="17">
        <f t="shared" si="2"/>
        <v>0</v>
      </c>
      <c r="L22" s="20">
        <f t="shared" si="3"/>
        <v>79.064952048823017</v>
      </c>
      <c r="M22" s="22">
        <f t="shared" si="6"/>
        <v>-160.08333333333326</v>
      </c>
      <c r="N22" s="34"/>
      <c r="O22" s="31"/>
    </row>
    <row r="23" spans="1:15" ht="18.75" x14ac:dyDescent="0.3">
      <c r="A23" s="3" t="s">
        <v>17</v>
      </c>
      <c r="B23" s="25" t="s">
        <v>9</v>
      </c>
      <c r="C23" s="25"/>
      <c r="D23" s="26">
        <v>196.66666666666666</v>
      </c>
      <c r="E23" s="13">
        <v>165.5</v>
      </c>
      <c r="F23" s="26">
        <v>196.66666666666666</v>
      </c>
      <c r="G23" s="13">
        <v>165.5</v>
      </c>
      <c r="H23" s="11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84.152542372881356</v>
      </c>
      <c r="M23" s="22">
        <f t="shared" si="6"/>
        <v>-31.166666666666657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108.66666666666667</v>
      </c>
      <c r="E24" s="13">
        <v>96.846666666666678</v>
      </c>
      <c r="F24" s="26">
        <v>108.66666666666667</v>
      </c>
      <c r="G24" s="13">
        <v>99.966666666666654</v>
      </c>
      <c r="H24" s="11">
        <f t="shared" si="0"/>
        <v>100</v>
      </c>
      <c r="I24" s="6">
        <f t="shared" si="1"/>
        <v>0</v>
      </c>
      <c r="J24" s="29">
        <f t="shared" si="5"/>
        <v>103.22158738899975</v>
      </c>
      <c r="K24" s="30">
        <f t="shared" si="2"/>
        <v>3.1199999999999761</v>
      </c>
      <c r="L24" s="20">
        <f t="shared" si="3"/>
        <v>91.993865030674826</v>
      </c>
      <c r="M24" s="22">
        <f t="shared" si="6"/>
        <v>-8.7000000000000171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309.33333333333331</v>
      </c>
      <c r="E25" s="13">
        <v>275.3</v>
      </c>
      <c r="F25" s="26">
        <v>309.33333333333331</v>
      </c>
      <c r="G25" s="13">
        <v>275.3</v>
      </c>
      <c r="H25" s="11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88.997844827586221</v>
      </c>
      <c r="M25" s="22">
        <f t="shared" si="6"/>
        <v>-34.033333333333303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327.86666666666667</v>
      </c>
      <c r="E26" s="13">
        <v>293.46666666666664</v>
      </c>
      <c r="F26" s="26">
        <v>327.86666666666667</v>
      </c>
      <c r="G26" s="13">
        <v>293.46666666666664</v>
      </c>
      <c r="H26" s="11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89.50793005286701</v>
      </c>
      <c r="M26" s="22">
        <f t="shared" si="6"/>
        <v>-34.400000000000034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1196.6666666666667</v>
      </c>
      <c r="E27" s="13">
        <v>582.33333333333337</v>
      </c>
      <c r="F27" s="26">
        <v>1326.6666666666667</v>
      </c>
      <c r="G27" s="13">
        <v>582.33333333333337</v>
      </c>
      <c r="H27" s="28">
        <f t="shared" si="0"/>
        <v>110.86350974930362</v>
      </c>
      <c r="I27" s="29">
        <f t="shared" si="1"/>
        <v>130</v>
      </c>
      <c r="J27" s="14">
        <f t="shared" si="5"/>
        <v>100</v>
      </c>
      <c r="K27" s="17">
        <f t="shared" si="2"/>
        <v>0</v>
      </c>
      <c r="L27" s="20">
        <f t="shared" si="3"/>
        <v>43.894472361809044</v>
      </c>
      <c r="M27" s="22">
        <f t="shared" si="6"/>
        <v>-744.33333333333337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45.126666666666665</v>
      </c>
      <c r="F28" s="26">
        <v>46</v>
      </c>
      <c r="G28" s="13">
        <v>45.366666666666667</v>
      </c>
      <c r="H28" s="11">
        <f t="shared" si="0"/>
        <v>100</v>
      </c>
      <c r="I28" s="6">
        <f t="shared" si="1"/>
        <v>0</v>
      </c>
      <c r="J28" s="14">
        <f t="shared" si="5"/>
        <v>100.53183631260157</v>
      </c>
      <c r="K28" s="17">
        <f t="shared" si="2"/>
        <v>0.24000000000000199</v>
      </c>
      <c r="L28" s="20">
        <f t="shared" si="3"/>
        <v>98.623188405797109</v>
      </c>
      <c r="M28" s="22">
        <f>G29-F29</f>
        <v>-567.15333333333319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2452.8200000000002</v>
      </c>
      <c r="E29" s="13">
        <v>2119</v>
      </c>
      <c r="F29" s="26">
        <v>2686.1533333333332</v>
      </c>
      <c r="G29" s="13">
        <v>2119</v>
      </c>
      <c r="H29" s="28">
        <f t="shared" si="0"/>
        <v>109.51286002777753</v>
      </c>
      <c r="I29" s="29">
        <f t="shared" si="1"/>
        <v>233.33333333333303</v>
      </c>
      <c r="J29" s="14">
        <f t="shared" si="5"/>
        <v>100</v>
      </c>
      <c r="K29" s="17">
        <f t="shared" si="2"/>
        <v>0</v>
      </c>
      <c r="L29" s="20">
        <f t="shared" si="3"/>
        <v>78.88604026079426</v>
      </c>
      <c r="M29" s="22">
        <f>G29-F29</f>
        <v>-567.15333333333319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56.800000000000004</v>
      </c>
      <c r="E30" s="13">
        <v>57.333333333333336</v>
      </c>
      <c r="F30" s="26">
        <v>65.166666666666671</v>
      </c>
      <c r="G30" s="13">
        <v>58.966666666666669</v>
      </c>
      <c r="H30" s="28">
        <f t="shared" si="0"/>
        <v>114.7300469483568</v>
      </c>
      <c r="I30" s="29">
        <f t="shared" si="1"/>
        <v>8.3666666666666671</v>
      </c>
      <c r="J30" s="14">
        <f t="shared" si="5"/>
        <v>102.84883720930233</v>
      </c>
      <c r="K30" s="17">
        <f t="shared" si="2"/>
        <v>1.6333333333333329</v>
      </c>
      <c r="L30" s="20">
        <f t="shared" si="3"/>
        <v>90.485933503836307</v>
      </c>
      <c r="M30" s="22">
        <f>G31-F31</f>
        <v>-9.9666666666666686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87.333333333333329</v>
      </c>
      <c r="E31" s="13">
        <v>80.7</v>
      </c>
      <c r="F31" s="26">
        <v>90.666666666666671</v>
      </c>
      <c r="G31" s="13">
        <v>80.7</v>
      </c>
      <c r="H31" s="28">
        <f t="shared" si="0"/>
        <v>103.81679389312978</v>
      </c>
      <c r="I31" s="29">
        <f t="shared" si="1"/>
        <v>3.3333333333333428</v>
      </c>
      <c r="J31" s="14">
        <f t="shared" si="5"/>
        <v>100</v>
      </c>
      <c r="K31" s="17">
        <f t="shared" si="2"/>
        <v>0</v>
      </c>
      <c r="L31" s="20">
        <f t="shared" si="3"/>
        <v>89.007352941176464</v>
      </c>
      <c r="M31" s="22">
        <f t="shared" ref="M31:M46" si="7">G31-F31</f>
        <v>-9.9666666666666686</v>
      </c>
      <c r="N31" s="34">
        <f>SUM(L31:L32)/2</f>
        <v>90.158729023762106</v>
      </c>
      <c r="O31" s="31">
        <f>SUM(M31:M32)/2</f>
        <v>-8.4833333333333343</v>
      </c>
    </row>
    <row r="32" spans="1:15" ht="37.5" x14ac:dyDescent="0.3">
      <c r="A32" s="3" t="s">
        <v>0</v>
      </c>
      <c r="B32" s="25" t="s">
        <v>6</v>
      </c>
      <c r="C32" s="25"/>
      <c r="D32" s="26">
        <v>80.553333333333327</v>
      </c>
      <c r="E32" s="13">
        <v>73.553333333333327</v>
      </c>
      <c r="F32" s="26">
        <v>80.553333333333327</v>
      </c>
      <c r="G32" s="13">
        <v>73.553333333333327</v>
      </c>
      <c r="H32" s="11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22">
        <f t="shared" si="3"/>
        <v>91.310105106347763</v>
      </c>
      <c r="M32" s="22">
        <f t="shared" si="7"/>
        <v>-7</v>
      </c>
      <c r="N32" s="34"/>
      <c r="O32" s="31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117</v>
      </c>
      <c r="E33" s="13">
        <v>106</v>
      </c>
      <c r="F33" s="26">
        <v>124.33333333333333</v>
      </c>
      <c r="G33" s="13">
        <v>106.5</v>
      </c>
      <c r="H33" s="28">
        <f t="shared" si="0"/>
        <v>106.26780626780625</v>
      </c>
      <c r="I33" s="29">
        <f t="shared" si="1"/>
        <v>7.3333333333333286</v>
      </c>
      <c r="J33" s="14">
        <f t="shared" si="5"/>
        <v>100.47169811320755</v>
      </c>
      <c r="K33" s="17">
        <f t="shared" si="2"/>
        <v>0.5</v>
      </c>
      <c r="L33" s="20">
        <f t="shared" si="3"/>
        <v>85.656836461126005</v>
      </c>
      <c r="M33" s="22">
        <f t="shared" si="7"/>
        <v>-17.833333333333329</v>
      </c>
      <c r="N33" s="34">
        <f>SUM(L33:L38)/6</f>
        <v>83.161769841013907</v>
      </c>
      <c r="O33" s="31">
        <f>SUM(M33:M38)/6</f>
        <v>-21.652777777777782</v>
      </c>
    </row>
    <row r="34" spans="1:15" ht="18.75" x14ac:dyDescent="0.3">
      <c r="A34" s="3" t="s">
        <v>63</v>
      </c>
      <c r="B34" s="25" t="s">
        <v>6</v>
      </c>
      <c r="C34" s="25"/>
      <c r="D34" s="26">
        <v>67.666666666666671</v>
      </c>
      <c r="E34" s="13">
        <v>64.75</v>
      </c>
      <c r="F34" s="26">
        <v>74</v>
      </c>
      <c r="G34" s="13">
        <v>66.033333333333331</v>
      </c>
      <c r="H34" s="28">
        <f t="shared" si="0"/>
        <v>109.35960591133005</v>
      </c>
      <c r="I34" s="29">
        <f t="shared" si="1"/>
        <v>6.3333333333333286</v>
      </c>
      <c r="J34" s="14">
        <f t="shared" si="5"/>
        <v>101.98198198198199</v>
      </c>
      <c r="K34" s="17">
        <f t="shared" si="2"/>
        <v>1.2833333333333314</v>
      </c>
      <c r="L34" s="20">
        <f t="shared" si="3"/>
        <v>89.234234234234236</v>
      </c>
      <c r="M34" s="22">
        <f t="shared" si="7"/>
        <v>-7.9666666666666686</v>
      </c>
      <c r="N34" s="34"/>
      <c r="O34" s="31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73.333333333333329</v>
      </c>
      <c r="E35" s="13">
        <v>65.7</v>
      </c>
      <c r="F35" s="26">
        <v>73.333333333333329</v>
      </c>
      <c r="G35" s="13">
        <v>69.266666666666666</v>
      </c>
      <c r="H35" s="11">
        <f t="shared" si="0"/>
        <v>100</v>
      </c>
      <c r="I35" s="6">
        <f t="shared" si="1"/>
        <v>0</v>
      </c>
      <c r="J35" s="29">
        <f t="shared" si="5"/>
        <v>105.42871638762048</v>
      </c>
      <c r="K35" s="30">
        <f t="shared" si="2"/>
        <v>3.5666666666666629</v>
      </c>
      <c r="L35" s="20">
        <f t="shared" si="3"/>
        <v>94.454545454545453</v>
      </c>
      <c r="M35" s="22">
        <f t="shared" si="7"/>
        <v>-4.0666666666666629</v>
      </c>
      <c r="N35" s="34"/>
      <c r="O35" s="31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94.666666666666671</v>
      </c>
      <c r="E36" s="13">
        <v>68.583333333333329</v>
      </c>
      <c r="F36" s="26">
        <v>79</v>
      </c>
      <c r="G36" s="13">
        <v>68.583333333333329</v>
      </c>
      <c r="H36" s="11">
        <f t="shared" si="0"/>
        <v>83.450704225352112</v>
      </c>
      <c r="I36" s="6">
        <f t="shared" si="1"/>
        <v>-15.666666666666671</v>
      </c>
      <c r="J36" s="14">
        <f t="shared" si="5"/>
        <v>100</v>
      </c>
      <c r="K36" s="17">
        <f t="shared" si="2"/>
        <v>0</v>
      </c>
      <c r="L36" s="20">
        <f t="shared" si="3"/>
        <v>86.814345991561169</v>
      </c>
      <c r="M36" s="22">
        <f t="shared" si="7"/>
        <v>-10.416666666666671</v>
      </c>
      <c r="N36" s="34"/>
      <c r="O36" s="31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86.2</v>
      </c>
      <c r="E37" s="13">
        <v>80.899999999999991</v>
      </c>
      <c r="F37" s="26">
        <v>163.9</v>
      </c>
      <c r="G37" s="13">
        <v>82.466666666666669</v>
      </c>
      <c r="H37" s="28">
        <f t="shared" si="0"/>
        <v>190.13921113689096</v>
      </c>
      <c r="I37" s="29">
        <f t="shared" si="1"/>
        <v>77.7</v>
      </c>
      <c r="J37" s="14">
        <f t="shared" si="5"/>
        <v>101.93654717758551</v>
      </c>
      <c r="K37" s="17">
        <f t="shared" si="2"/>
        <v>1.5666666666666771</v>
      </c>
      <c r="L37" s="20">
        <f t="shared" si="3"/>
        <v>50.31523286556844</v>
      </c>
      <c r="M37" s="22">
        <f t="shared" si="7"/>
        <v>-81.433333333333337</v>
      </c>
      <c r="N37" s="34"/>
      <c r="O37" s="31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86.2</v>
      </c>
      <c r="E38" s="13">
        <v>101.06666666666666</v>
      </c>
      <c r="F38" s="26">
        <v>109.26666666666667</v>
      </c>
      <c r="G38" s="13">
        <v>101.06666666666666</v>
      </c>
      <c r="H38" s="28">
        <f t="shared" si="0"/>
        <v>126.75947409126063</v>
      </c>
      <c r="I38" s="29">
        <f t="shared" si="1"/>
        <v>23.066666666666663</v>
      </c>
      <c r="J38" s="14">
        <f t="shared" si="5"/>
        <v>100</v>
      </c>
      <c r="K38" s="17">
        <f t="shared" si="2"/>
        <v>0</v>
      </c>
      <c r="L38" s="20">
        <f t="shared" si="3"/>
        <v>92.495424039048203</v>
      </c>
      <c r="M38" s="22">
        <f t="shared" si="7"/>
        <v>-8.2000000000000028</v>
      </c>
      <c r="N38" s="34"/>
      <c r="O38" s="31"/>
    </row>
    <row r="39" spans="1:15" ht="18.75" x14ac:dyDescent="0.3">
      <c r="A39" s="3" t="s">
        <v>27</v>
      </c>
      <c r="B39" s="25" t="s">
        <v>6</v>
      </c>
      <c r="C39" s="25"/>
      <c r="D39" s="26">
        <v>95</v>
      </c>
      <c r="E39" s="13">
        <v>89.75</v>
      </c>
      <c r="F39" s="26">
        <v>104.33333333333333</v>
      </c>
      <c r="G39" s="13">
        <v>87.416666666666671</v>
      </c>
      <c r="H39" s="28">
        <f t="shared" si="0"/>
        <v>109.82456140350875</v>
      </c>
      <c r="I39" s="29">
        <f t="shared" si="1"/>
        <v>9.3333333333333286</v>
      </c>
      <c r="J39" s="14">
        <f t="shared" si="5"/>
        <v>97.400185701021357</v>
      </c>
      <c r="K39" s="17">
        <f t="shared" si="2"/>
        <v>-2.3333333333333286</v>
      </c>
      <c r="L39" s="20">
        <f t="shared" si="3"/>
        <v>83.785942492012794</v>
      </c>
      <c r="M39" s="22">
        <f t="shared" si="7"/>
        <v>-16.916666666666657</v>
      </c>
      <c r="N39" s="34">
        <f>SUM(L39:L45)/6</f>
        <v>96.421974783963478</v>
      </c>
      <c r="O39" s="31">
        <f>SUM(M39:M45)/6</f>
        <v>-33.56944444444445</v>
      </c>
    </row>
    <row r="40" spans="1:15" ht="18.75" x14ac:dyDescent="0.3">
      <c r="A40" s="3" t="s">
        <v>28</v>
      </c>
      <c r="B40" s="25" t="s">
        <v>6</v>
      </c>
      <c r="C40" s="25"/>
      <c r="D40" s="26">
        <v>62.666666666666664</v>
      </c>
      <c r="E40" s="13">
        <v>42.666666666666664</v>
      </c>
      <c r="F40" s="26">
        <v>77.333333333333329</v>
      </c>
      <c r="G40" s="13">
        <v>68.333333333333329</v>
      </c>
      <c r="H40" s="28">
        <f t="shared" si="0"/>
        <v>123.40425531914893</v>
      </c>
      <c r="I40" s="29">
        <f t="shared" si="1"/>
        <v>14.666666666666664</v>
      </c>
      <c r="J40" s="29">
        <f t="shared" si="5"/>
        <v>160.15625</v>
      </c>
      <c r="K40" s="30">
        <f t="shared" si="2"/>
        <v>25.666666666666664</v>
      </c>
      <c r="L40" s="20">
        <f t="shared" si="3"/>
        <v>88.362068965517238</v>
      </c>
      <c r="M40" s="22">
        <f t="shared" si="7"/>
        <v>-9</v>
      </c>
      <c r="N40" s="34"/>
      <c r="O40" s="31"/>
    </row>
    <row r="41" spans="1:15" ht="18.75" x14ac:dyDescent="0.3">
      <c r="A41" s="3" t="s">
        <v>29</v>
      </c>
      <c r="B41" s="25" t="s">
        <v>6</v>
      </c>
      <c r="C41" s="25"/>
      <c r="D41" s="26">
        <v>91</v>
      </c>
      <c r="E41" s="13">
        <v>85.333333333333329</v>
      </c>
      <c r="F41" s="26">
        <v>97</v>
      </c>
      <c r="G41" s="13">
        <v>82</v>
      </c>
      <c r="H41" s="28">
        <f t="shared" si="0"/>
        <v>106.5934065934066</v>
      </c>
      <c r="I41" s="29">
        <f t="shared" si="1"/>
        <v>6</v>
      </c>
      <c r="J41" s="14">
        <f t="shared" si="5"/>
        <v>96.09375</v>
      </c>
      <c r="K41" s="17">
        <f t="shared" si="2"/>
        <v>-3.3333333333333286</v>
      </c>
      <c r="L41" s="20">
        <f t="shared" si="3"/>
        <v>84.536082474226802</v>
      </c>
      <c r="M41" s="22">
        <f t="shared" si="7"/>
        <v>-15</v>
      </c>
      <c r="N41" s="34"/>
      <c r="O41" s="31"/>
    </row>
    <row r="42" spans="1:15" ht="18.75" x14ac:dyDescent="0.3">
      <c r="A42" s="3" t="s">
        <v>30</v>
      </c>
      <c r="B42" s="25" t="s">
        <v>6</v>
      </c>
      <c r="C42" s="25"/>
      <c r="D42" s="26">
        <v>116.66666666666667</v>
      </c>
      <c r="E42" s="13">
        <v>79</v>
      </c>
      <c r="F42" s="26">
        <v>121.33333333333333</v>
      </c>
      <c r="G42" s="13">
        <v>91.333333333333329</v>
      </c>
      <c r="H42" s="28">
        <f t="shared" si="0"/>
        <v>103.99999999999999</v>
      </c>
      <c r="I42" s="29">
        <f t="shared" si="1"/>
        <v>4.6666666666666572</v>
      </c>
      <c r="J42" s="29">
        <f t="shared" si="5"/>
        <v>115.61181434599155</v>
      </c>
      <c r="K42" s="30">
        <f t="shared" si="2"/>
        <v>12.333333333333329</v>
      </c>
      <c r="L42" s="20">
        <f t="shared" si="3"/>
        <v>75.27472527472527</v>
      </c>
      <c r="M42" s="22">
        <f t="shared" si="7"/>
        <v>-30</v>
      </c>
      <c r="N42" s="34"/>
      <c r="O42" s="31"/>
    </row>
    <row r="43" spans="1:15" ht="18.75" x14ac:dyDescent="0.3">
      <c r="A43" s="3" t="s">
        <v>64</v>
      </c>
      <c r="B43" s="25" t="s">
        <v>6</v>
      </c>
      <c r="C43" s="25"/>
      <c r="D43" s="26">
        <v>101.66666666666667</v>
      </c>
      <c r="E43" s="13">
        <v>89.333333333333329</v>
      </c>
      <c r="F43" s="26">
        <v>105</v>
      </c>
      <c r="G43" s="13">
        <v>82</v>
      </c>
      <c r="H43" s="28">
        <f t="shared" si="0"/>
        <v>103.27868852459017</v>
      </c>
      <c r="I43" s="29">
        <f t="shared" si="1"/>
        <v>3.3333333333333286</v>
      </c>
      <c r="J43" s="14">
        <f>G43/E43*100</f>
        <v>91.791044776119406</v>
      </c>
      <c r="K43" s="17">
        <f t="shared" si="2"/>
        <v>-7.3333333333333286</v>
      </c>
      <c r="L43" s="20">
        <f t="shared" si="3"/>
        <v>78.095238095238102</v>
      </c>
      <c r="M43" s="22">
        <f t="shared" si="7"/>
        <v>-23</v>
      </c>
      <c r="N43" s="34"/>
      <c r="O43" s="31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324.33333333333331</v>
      </c>
      <c r="E44" s="13">
        <v>155.66666666666666</v>
      </c>
      <c r="F44" s="26">
        <v>336.66666666666669</v>
      </c>
      <c r="G44" s="13">
        <v>249.83333333333334</v>
      </c>
      <c r="H44" s="28">
        <f t="shared" ref="H44" si="8">F44/D44*100</f>
        <v>103.80267214799591</v>
      </c>
      <c r="I44" s="29">
        <f t="shared" ref="I44" si="9">F44-D44</f>
        <v>12.333333333333371</v>
      </c>
      <c r="J44" s="28">
        <f t="shared" si="5"/>
        <v>160.49250535331907</v>
      </c>
      <c r="K44" s="30">
        <f t="shared" si="2"/>
        <v>94.166666666666686</v>
      </c>
      <c r="L44" s="20">
        <f t="shared" si="3"/>
        <v>74.207920792079207</v>
      </c>
      <c r="M44" s="22">
        <f t="shared" si="7"/>
        <v>-86.833333333333343</v>
      </c>
      <c r="N44" s="34"/>
      <c r="O44" s="31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391.66666666666669</v>
      </c>
      <c r="E45" s="13">
        <v>224.66666666666666</v>
      </c>
      <c r="F45" s="26">
        <v>360.66666666666669</v>
      </c>
      <c r="G45" s="13">
        <v>340</v>
      </c>
      <c r="H45" s="11">
        <f t="shared" si="0"/>
        <v>92.085106382978722</v>
      </c>
      <c r="I45" s="6">
        <f t="shared" si="1"/>
        <v>-31</v>
      </c>
      <c r="J45" s="29">
        <f t="shared" si="5"/>
        <v>151.33531157270031</v>
      </c>
      <c r="K45" s="30">
        <f t="shared" si="2"/>
        <v>115.33333333333334</v>
      </c>
      <c r="L45" s="20">
        <f t="shared" si="3"/>
        <v>94.26987060998151</v>
      </c>
      <c r="M45" s="22">
        <f t="shared" si="7"/>
        <v>-20.666666666666686</v>
      </c>
      <c r="N45" s="34"/>
      <c r="O45" s="31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230.33333333333334</v>
      </c>
      <c r="E46" s="13">
        <v>198.5</v>
      </c>
      <c r="F46" s="26">
        <v>231.33333333333334</v>
      </c>
      <c r="G46" s="13">
        <v>198.5</v>
      </c>
      <c r="H46" s="11">
        <f t="shared" si="0"/>
        <v>100.4341534008683</v>
      </c>
      <c r="I46" s="6">
        <f t="shared" si="1"/>
        <v>1</v>
      </c>
      <c r="J46" s="14">
        <f t="shared" si="5"/>
        <v>100</v>
      </c>
      <c r="K46" s="17">
        <f t="shared" si="2"/>
        <v>0</v>
      </c>
      <c r="L46" s="20">
        <f t="shared" si="3"/>
        <v>85.80691642651297</v>
      </c>
      <c r="M46" s="22">
        <f t="shared" si="7"/>
        <v>-32.833333333333343</v>
      </c>
      <c r="N46" s="18"/>
      <c r="O46" s="2"/>
    </row>
    <row r="47" spans="1:15" ht="45.75" customHeight="1" x14ac:dyDescent="0.3">
      <c r="A47" s="32" t="s">
        <v>61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9">
        <f>SUM(L6:L46)/39</f>
        <v>85.964848881471582</v>
      </c>
      <c r="M47" s="19">
        <f>SUM(M6:M46)/40</f>
        <v>-97.082124999999991</v>
      </c>
    </row>
    <row r="48" spans="1:15" ht="18.75" x14ac:dyDescent="0.3"/>
    <row r="49" spans="1:3" ht="18.75" x14ac:dyDescent="0.3">
      <c r="A49" s="33" t="s">
        <v>66</v>
      </c>
      <c r="B49" s="33"/>
      <c r="C49" s="33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2025-01-23T05:09:11Z</dcterms:modified>
</cp:coreProperties>
</file>