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4915" windowHeight="1233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C60" i="1"/>
  <c r="B58"/>
  <c r="B55"/>
  <c r="B53"/>
  <c r="B51"/>
  <c r="C50"/>
  <c r="B48"/>
  <c r="B46"/>
  <c r="B43"/>
  <c r="B41"/>
  <c r="C40"/>
  <c r="B37"/>
  <c r="B35"/>
  <c r="B33"/>
  <c r="B31"/>
  <c r="C30"/>
  <c r="B28"/>
  <c r="B25"/>
  <c r="B23"/>
  <c r="C22"/>
  <c r="B20"/>
  <c r="B18"/>
  <c r="B15"/>
  <c r="B13"/>
  <c r="B11"/>
  <c r="N61"/>
  <c r="L61"/>
  <c r="F61"/>
  <c r="C61"/>
  <c r="B61"/>
  <c r="N60"/>
  <c r="L60"/>
  <c r="F60"/>
  <c r="B60"/>
  <c r="N59"/>
  <c r="L59"/>
  <c r="F59"/>
  <c r="C59"/>
  <c r="B59"/>
  <c r="N58"/>
  <c r="L58"/>
  <c r="F58"/>
  <c r="C58"/>
  <c r="N57"/>
  <c r="L57"/>
  <c r="F57"/>
  <c r="C57"/>
  <c r="B57"/>
  <c r="N56"/>
  <c r="L56"/>
  <c r="F56"/>
  <c r="C56"/>
  <c r="B56"/>
  <c r="N55"/>
  <c r="L55"/>
  <c r="F55"/>
  <c r="C55"/>
  <c r="N54"/>
  <c r="L54"/>
  <c r="F54"/>
  <c r="C54"/>
  <c r="B54"/>
  <c r="N53"/>
  <c r="L53"/>
  <c r="F53"/>
  <c r="C53"/>
  <c r="N52"/>
  <c r="L52"/>
  <c r="F52"/>
  <c r="C52"/>
  <c r="B52"/>
  <c r="N51"/>
  <c r="L51"/>
  <c r="F51"/>
  <c r="C51"/>
  <c r="N50"/>
  <c r="L50"/>
  <c r="F50"/>
  <c r="B50"/>
  <c r="N49"/>
  <c r="L49"/>
  <c r="F49"/>
  <c r="C49"/>
  <c r="B49"/>
  <c r="N48"/>
  <c r="L48"/>
  <c r="F48"/>
  <c r="C48"/>
  <c r="N47"/>
  <c r="L47"/>
  <c r="F47"/>
  <c r="C47"/>
  <c r="B47"/>
  <c r="N46"/>
  <c r="L46"/>
  <c r="F46"/>
  <c r="C46"/>
  <c r="N45"/>
  <c r="L45"/>
  <c r="F45"/>
  <c r="C45"/>
  <c r="B45"/>
  <c r="N44"/>
  <c r="L44"/>
  <c r="F44"/>
  <c r="C44"/>
  <c r="B44"/>
  <c r="N43"/>
  <c r="L43"/>
  <c r="F43"/>
  <c r="C43"/>
  <c r="N42"/>
  <c r="L42"/>
  <c r="F42"/>
  <c r="C42"/>
  <c r="B42"/>
  <c r="N41"/>
  <c r="L41"/>
  <c r="F41"/>
  <c r="C41"/>
  <c r="N40"/>
  <c r="L40"/>
  <c r="F40"/>
  <c r="B40"/>
  <c r="N39"/>
  <c r="L39"/>
  <c r="F39"/>
  <c r="C39"/>
  <c r="B39"/>
  <c r="N38"/>
  <c r="L38"/>
  <c r="F38"/>
  <c r="C38"/>
  <c r="B38"/>
  <c r="N37"/>
  <c r="L37"/>
  <c r="F37"/>
  <c r="C37"/>
  <c r="N36"/>
  <c r="L36"/>
  <c r="F36"/>
  <c r="C36"/>
  <c r="B36"/>
  <c r="N35"/>
  <c r="L35"/>
  <c r="F35"/>
  <c r="C35"/>
  <c r="N34"/>
  <c r="L34"/>
  <c r="F34"/>
  <c r="C34"/>
  <c r="B34"/>
  <c r="N33"/>
  <c r="L33"/>
  <c r="F33"/>
  <c r="C33"/>
  <c r="N32"/>
  <c r="L32"/>
  <c r="F32"/>
  <c r="C32"/>
  <c r="B32"/>
  <c r="N31"/>
  <c r="L31"/>
  <c r="F31"/>
  <c r="C31"/>
  <c r="N30"/>
  <c r="L30"/>
  <c r="F30"/>
  <c r="B30"/>
  <c r="N29"/>
  <c r="L29"/>
  <c r="F29"/>
  <c r="C29"/>
  <c r="B29"/>
  <c r="N28"/>
  <c r="L28"/>
  <c r="F28"/>
  <c r="C28"/>
  <c r="N27"/>
  <c r="L27"/>
  <c r="F27"/>
  <c r="C27"/>
  <c r="B27"/>
  <c r="N26"/>
  <c r="L26"/>
  <c r="F26"/>
  <c r="C26"/>
  <c r="B26"/>
  <c r="N25"/>
  <c r="L25"/>
  <c r="F25"/>
  <c r="C25"/>
  <c r="N24"/>
  <c r="L24"/>
  <c r="F24"/>
  <c r="C24"/>
  <c r="B24"/>
  <c r="N23"/>
  <c r="L23"/>
  <c r="F23"/>
  <c r="C23"/>
  <c r="N22"/>
  <c r="L22"/>
  <c r="F22"/>
  <c r="B22"/>
  <c r="N21"/>
  <c r="L21"/>
  <c r="F21"/>
  <c r="C21"/>
  <c r="B21"/>
  <c r="N20"/>
  <c r="L20"/>
  <c r="F20"/>
  <c r="C20"/>
  <c r="N19"/>
  <c r="L19"/>
  <c r="F19"/>
  <c r="C19"/>
  <c r="B19"/>
  <c r="N18"/>
  <c r="L18"/>
  <c r="F18"/>
  <c r="C18"/>
  <c r="N17"/>
  <c r="L17"/>
  <c r="F17"/>
  <c r="C17"/>
  <c r="B17"/>
  <c r="N16"/>
  <c r="L16"/>
  <c r="F16"/>
  <c r="C16"/>
  <c r="B16"/>
  <c r="N15"/>
  <c r="L15"/>
  <c r="F15"/>
  <c r="C15"/>
  <c r="N14"/>
  <c r="L14"/>
  <c r="F14"/>
  <c r="C14"/>
  <c r="B14"/>
  <c r="N13"/>
  <c r="L13"/>
  <c r="F13"/>
  <c r="C13"/>
  <c r="N12"/>
  <c r="L12"/>
  <c r="F12"/>
  <c r="C12"/>
  <c r="B12"/>
  <c r="N11"/>
  <c r="L11"/>
  <c r="F11"/>
  <c r="C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<sst xmlns="http://schemas.openxmlformats.org/spreadsheetml/2006/main" count="66" uniqueCount="27">
  <si>
    <t>Выборы депутатов Собрания муниципального образования "Городской округ Ногликский" восьмого созыва</t>
  </si>
  <si>
    <t>По состоянию на 25.07.2024</t>
  </si>
  <si>
    <t>В руб.</t>
  </si>
  <si>
    <t>1</t>
  </si>
  <si>
    <t>1.</t>
  </si>
  <si>
    <t/>
  </si>
  <si>
    <t>2.</t>
  </si>
  <si>
    <t>3.</t>
  </si>
  <si>
    <t>22.07.2024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</si>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</sst>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tabSelected="1" topLeftCell="A10" workbookViewId="0">
      <selection activeCell="B51" sqref="B51"/>
    </sheetView>
  </sheetViews>
  <sheetFormatPr defaultRowHeight="15"/>
  <cols>
    <col min="1" max="1" width="8.140625" customWidth="1"/>
    <col min="2" max="2" width="12.7109375" customWidth="1"/>
    <col min="3" max="3" width="22.28515625" customWidth="1"/>
    <col min="4" max="5" width="15.7109375" customWidth="1"/>
    <col min="6" max="6" width="22.42578125" customWidth="1"/>
    <col min="7" max="7" width="15.7109375" customWidth="1"/>
    <col min="8" max="8" width="8" customWidth="1"/>
    <col min="9" max="9" width="15.7109375" customWidth="1"/>
    <col min="10" max="10" width="13.140625" customWidth="1"/>
    <col min="11" max="11" width="15.7109375" customWidth="1"/>
    <col min="12" max="12" width="31.5703125" customWidth="1"/>
    <col min="13" max="13" width="15.7109375" customWidth="1"/>
    <col min="14" max="14" width="18.5703125" customWidth="1"/>
    <col min="15" max="15" width="9.140625" customWidth="1"/>
  </cols>
  <sheetData>
    <row r="1" spans="1:15" ht="15" customHeight="1">
      <c r="N1" s="1"/>
    </row>
    <row r="2" spans="1:15" ht="66" customHeight="1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1</v>
      </c>
    </row>
    <row r="5" spans="1:15">
      <c r="N5" s="5" t="s">
        <v>2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3.1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0"/>
      <c r="L7" s="11"/>
      <c r="M7" s="6" t="str">
        <f t="shared" ref="M7:M9" si="10">"сумма, руб."</f>
        <v>сумма, руб.</v>
      </c>
      <c r="N7" s="6" t="str">
        <f t="shared" ref="N7:N9" si="11">"основание возврата"</f>
        <v>основание возврата</v>
      </c>
      <c r="O7" s="4"/>
    </row>
    <row r="8" spans="1:15" ht="53.2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руб."</f>
        <v>сумма,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51.75" customHeight="1">
      <c r="A9" s="8"/>
      <c r="B9" s="8"/>
      <c r="C9" s="8"/>
      <c r="D9" s="8"/>
      <c r="E9" s="12" t="str">
        <f>"сумма, руб."</f>
        <v>сумма, руб.</v>
      </c>
      <c r="F9" s="12" t="str">
        <f>"наименование юридического лица"</f>
        <v>наименование юридического лица</v>
      </c>
      <c r="G9" s="12" t="str">
        <f>"сумма, руб."</f>
        <v>сумма,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3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45" customHeight="1">
      <c r="A11" s="15" t="s">
        <v>4</v>
      </c>
      <c r="B11" s="16" t="str">
        <f>"Первый "</f>
        <v xml:space="preserve">Первый </v>
      </c>
      <c r="C11" s="16" t="str">
        <f>"Буянкин Олег Николаевич"</f>
        <v>Буянкин Олег Николаевич</v>
      </c>
      <c r="D11" s="17">
        <v>100</v>
      </c>
      <c r="E11" s="17"/>
      <c r="F11" s="16" t="str">
        <f>""</f>
        <v/>
      </c>
      <c r="G11" s="17"/>
      <c r="H11" s="18"/>
      <c r="I11" s="17">
        <v>99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30" customHeight="1">
      <c r="A12" s="14" t="s">
        <v>5</v>
      </c>
      <c r="B12" s="20" t="str">
        <f>""</f>
        <v/>
      </c>
      <c r="C12" s="20" t="str">
        <f>"Итого по кандидату"</f>
        <v>Итого по кандидату</v>
      </c>
      <c r="D12" s="21">
        <v>100</v>
      </c>
      <c r="E12" s="21">
        <v>0</v>
      </c>
      <c r="F12" s="20" t="str">
        <f>""</f>
        <v/>
      </c>
      <c r="G12" s="21">
        <v>0</v>
      </c>
      <c r="H12" s="22"/>
      <c r="I12" s="21">
        <v>99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60" customHeight="1">
      <c r="A13" s="15" t="s">
        <v>6</v>
      </c>
      <c r="B13" s="16" t="str">
        <f>"Первый "</f>
        <v xml:space="preserve">Первый </v>
      </c>
      <c r="C13" s="16" t="str">
        <f>"Куций Андрей Владимирович"</f>
        <v>Куций Андрей Владимирович</v>
      </c>
      <c r="D13" s="17">
        <v>110</v>
      </c>
      <c r="E13" s="17"/>
      <c r="F13" s="16" t="str">
        <f>""</f>
        <v/>
      </c>
      <c r="G13" s="17"/>
      <c r="H13" s="18"/>
      <c r="I13" s="17">
        <v>108</v>
      </c>
      <c r="J13" s="19"/>
      <c r="K13" s="17"/>
      <c r="L13" s="16" t="str">
        <f>""</f>
        <v/>
      </c>
      <c r="M13" s="17"/>
      <c r="N13" s="16" t="str">
        <f>""</f>
        <v/>
      </c>
      <c r="O13" s="13"/>
    </row>
    <row r="14" spans="1:15" ht="30" customHeight="1">
      <c r="A14" s="14" t="s">
        <v>5</v>
      </c>
      <c r="B14" s="20" t="str">
        <f>""</f>
        <v/>
      </c>
      <c r="C14" s="20" t="str">
        <f>"Итого по кандидату"</f>
        <v>Итого по кандидату</v>
      </c>
      <c r="D14" s="21">
        <v>110</v>
      </c>
      <c r="E14" s="21">
        <v>0</v>
      </c>
      <c r="F14" s="20" t="str">
        <f>""</f>
        <v/>
      </c>
      <c r="G14" s="21">
        <v>0</v>
      </c>
      <c r="H14" s="22"/>
      <c r="I14" s="21">
        <v>108</v>
      </c>
      <c r="J14" s="23"/>
      <c r="K14" s="21">
        <v>0</v>
      </c>
      <c r="L14" s="20" t="str">
        <f>""</f>
        <v/>
      </c>
      <c r="M14" s="21">
        <v>0</v>
      </c>
      <c r="N14" s="20" t="str">
        <f>""</f>
        <v/>
      </c>
      <c r="O14" s="13"/>
    </row>
    <row r="15" spans="1:15" ht="81.75" customHeight="1">
      <c r="A15" s="15" t="s">
        <v>7</v>
      </c>
      <c r="B15" s="16" t="str">
        <f>"Первый "</f>
        <v xml:space="preserve">Первый </v>
      </c>
      <c r="C15" s="16" t="str">
        <f>"Матюшина Софья Юрьевна"</f>
        <v>Матюшина Софья Юрьевна</v>
      </c>
      <c r="D15" s="17"/>
      <c r="E15" s="17"/>
      <c r="F15" s="16" t="str">
        <f>""</f>
        <v/>
      </c>
      <c r="G15" s="17"/>
      <c r="H15" s="18"/>
      <c r="I15" s="17"/>
      <c r="J15" s="19" t="s">
        <v>8</v>
      </c>
      <c r="K15" s="17">
        <v>1000000</v>
      </c>
      <c r="L15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" s="17"/>
      <c r="N15" s="16" t="str">
        <f>""</f>
        <v/>
      </c>
      <c r="O15" s="13"/>
    </row>
    <row r="16" spans="1:15" ht="81" customHeight="1">
      <c r="A16" s="15" t="s">
        <v>5</v>
      </c>
      <c r="B16" s="16" t="str">
        <f>""</f>
        <v/>
      </c>
      <c r="C16" s="16" t="str">
        <f>""</f>
        <v/>
      </c>
      <c r="D16" s="17"/>
      <c r="E16" s="17"/>
      <c r="F16" s="16" t="str">
        <f>""</f>
        <v/>
      </c>
      <c r="G16" s="17"/>
      <c r="H16" s="18"/>
      <c r="I16" s="17"/>
      <c r="J16" s="19" t="s">
        <v>8</v>
      </c>
      <c r="K16" s="17">
        <v>500000</v>
      </c>
      <c r="L16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6" s="17"/>
      <c r="N16" s="16" t="str">
        <f>""</f>
        <v/>
      </c>
      <c r="O16" s="4"/>
    </row>
    <row r="17" spans="1:15" ht="30" customHeight="1">
      <c r="A17" s="14" t="s">
        <v>5</v>
      </c>
      <c r="B17" s="20" t="str">
        <f>""</f>
        <v/>
      </c>
      <c r="C17" s="20" t="str">
        <f>"Итого по кандидату"</f>
        <v>Итого по кандидату</v>
      </c>
      <c r="D17" s="21">
        <v>1500000</v>
      </c>
      <c r="E17" s="21">
        <v>0</v>
      </c>
      <c r="F17" s="20" t="str">
        <f>""</f>
        <v/>
      </c>
      <c r="G17" s="21">
        <v>0</v>
      </c>
      <c r="H17" s="22"/>
      <c r="I17" s="21">
        <v>1500000</v>
      </c>
      <c r="J17" s="23"/>
      <c r="K17" s="21">
        <v>1500000</v>
      </c>
      <c r="L17" s="20" t="str">
        <f>""</f>
        <v/>
      </c>
      <c r="M17" s="21">
        <v>0</v>
      </c>
      <c r="N17" s="20" t="str">
        <f>""</f>
        <v/>
      </c>
      <c r="O17" s="4"/>
    </row>
    <row r="18" spans="1:15" ht="60" customHeight="1">
      <c r="A18" s="15" t="s">
        <v>9</v>
      </c>
      <c r="B18" s="16" t="str">
        <f>"Первый "</f>
        <v xml:space="preserve">Первый </v>
      </c>
      <c r="C18" s="16" t="str">
        <f>"Решетов Дмитрий Геннадьевич"</f>
        <v>Решетов Дмитрий Геннадьевич</v>
      </c>
      <c r="D18" s="17">
        <v>200</v>
      </c>
      <c r="E18" s="17"/>
      <c r="F18" s="16" t="str">
        <f>""</f>
        <v/>
      </c>
      <c r="G18" s="17"/>
      <c r="H18" s="18"/>
      <c r="I18" s="17">
        <v>108</v>
      </c>
      <c r="J18" s="19"/>
      <c r="K18" s="17"/>
      <c r="L18" s="16" t="str">
        <f>""</f>
        <v/>
      </c>
      <c r="M18" s="17"/>
      <c r="N18" s="16" t="str">
        <f>""</f>
        <v/>
      </c>
      <c r="O18" s="13"/>
    </row>
    <row r="19" spans="1:15" ht="30" customHeight="1">
      <c r="A19" s="14" t="s">
        <v>5</v>
      </c>
      <c r="B19" s="20" t="str">
        <f>""</f>
        <v/>
      </c>
      <c r="C19" s="20" t="str">
        <f>"Итого по кандидату"</f>
        <v>Итого по кандидату</v>
      </c>
      <c r="D19" s="21">
        <v>200</v>
      </c>
      <c r="E19" s="21">
        <v>0</v>
      </c>
      <c r="F19" s="20" t="str">
        <f>""</f>
        <v/>
      </c>
      <c r="G19" s="21">
        <v>0</v>
      </c>
      <c r="H19" s="22"/>
      <c r="I19" s="21">
        <v>108</v>
      </c>
      <c r="J19" s="23"/>
      <c r="K19" s="21">
        <v>0</v>
      </c>
      <c r="L19" s="20" t="str">
        <f>""</f>
        <v/>
      </c>
      <c r="M19" s="21">
        <v>0</v>
      </c>
      <c r="N19" s="20" t="str">
        <f>""</f>
        <v/>
      </c>
      <c r="O19" s="13"/>
    </row>
    <row r="20" spans="1:15" ht="45" customHeight="1">
      <c r="A20" s="15" t="s">
        <v>10</v>
      </c>
      <c r="B20" s="16" t="str">
        <f>"Первый "</f>
        <v xml:space="preserve">Первый </v>
      </c>
      <c r="C20" s="16" t="str">
        <f>"Школа Лина Валентиновна"</f>
        <v>Школа Лина Валентиновна</v>
      </c>
      <c r="D20" s="17">
        <v>200</v>
      </c>
      <c r="E20" s="17"/>
      <c r="F20" s="16" t="str">
        <f>""</f>
        <v/>
      </c>
      <c r="G20" s="17"/>
      <c r="H20" s="18"/>
      <c r="I20" s="17">
        <v>54</v>
      </c>
      <c r="J20" s="19"/>
      <c r="K20" s="17"/>
      <c r="L20" s="16" t="str">
        <f>""</f>
        <v/>
      </c>
      <c r="M20" s="17"/>
      <c r="N20" s="16" t="str">
        <f>""</f>
        <v/>
      </c>
      <c r="O20" s="13"/>
    </row>
    <row r="21" spans="1:15" ht="30" customHeight="1">
      <c r="A21" s="14" t="s">
        <v>5</v>
      </c>
      <c r="B21" s="20" t="str">
        <f>""</f>
        <v/>
      </c>
      <c r="C21" s="20" t="str">
        <f>"Итого по кандидату"</f>
        <v>Итого по кандидату</v>
      </c>
      <c r="D21" s="21">
        <v>200</v>
      </c>
      <c r="E21" s="21">
        <v>0</v>
      </c>
      <c r="F21" s="20" t="str">
        <f>""</f>
        <v/>
      </c>
      <c r="G21" s="21">
        <v>0</v>
      </c>
      <c r="H21" s="22"/>
      <c r="I21" s="21">
        <v>54</v>
      </c>
      <c r="J21" s="23"/>
      <c r="K21" s="21">
        <v>0</v>
      </c>
      <c r="L21" s="20" t="str">
        <f>""</f>
        <v/>
      </c>
      <c r="M21" s="21">
        <v>0</v>
      </c>
      <c r="N21" s="20" t="str">
        <f>""</f>
        <v/>
      </c>
      <c r="O21" s="13"/>
    </row>
    <row r="22" spans="1:15" ht="60" customHeight="1">
      <c r="A22" s="14" t="s">
        <v>5</v>
      </c>
      <c r="B22" s="20" t="str">
        <f>""</f>
        <v/>
      </c>
      <c r="C22" s="20" t="str">
        <f>"Избирательный округ (Первый ), всего"</f>
        <v>Избирательный округ (Первый ), всего</v>
      </c>
      <c r="D22" s="21">
        <v>1500610</v>
      </c>
      <c r="E22" s="21">
        <v>0</v>
      </c>
      <c r="F22" s="20" t="str">
        <f>""</f>
        <v/>
      </c>
      <c r="G22" s="21">
        <v>0</v>
      </c>
      <c r="H22" s="22"/>
      <c r="I22" s="21">
        <v>1500369</v>
      </c>
      <c r="J22" s="23"/>
      <c r="K22" s="21">
        <v>1500000</v>
      </c>
      <c r="L22" s="20" t="str">
        <f>""</f>
        <v/>
      </c>
      <c r="M22" s="21">
        <v>0</v>
      </c>
      <c r="N22" s="20" t="str">
        <f>""</f>
        <v/>
      </c>
      <c r="O22" s="13"/>
    </row>
    <row r="23" spans="1:15" ht="45" customHeight="1">
      <c r="A23" s="15" t="s">
        <v>11</v>
      </c>
      <c r="B23" s="16" t="str">
        <f>"Второй "</f>
        <v xml:space="preserve">Второй </v>
      </c>
      <c r="C23" s="16" t="str">
        <f>"Кузьмин Анатолий Леонидович"</f>
        <v>Кузьмин Анатолий Леонидович</v>
      </c>
      <c r="D23" s="17">
        <v>200</v>
      </c>
      <c r="E23" s="17"/>
      <c r="F23" s="16" t="str">
        <f>""</f>
        <v/>
      </c>
      <c r="G23" s="17"/>
      <c r="H23" s="18"/>
      <c r="I23" s="17">
        <v>36</v>
      </c>
      <c r="J23" s="19"/>
      <c r="K23" s="17"/>
      <c r="L23" s="16" t="str">
        <f>""</f>
        <v/>
      </c>
      <c r="M23" s="17"/>
      <c r="N23" s="16" t="str">
        <f>""</f>
        <v/>
      </c>
      <c r="O23" s="13"/>
    </row>
    <row r="24" spans="1:15" ht="30" customHeight="1">
      <c r="A24" s="14" t="s">
        <v>5</v>
      </c>
      <c r="B24" s="20" t="str">
        <f>""</f>
        <v/>
      </c>
      <c r="C24" s="20" t="str">
        <f>"Итого по кандидату"</f>
        <v>Итого по кандидату</v>
      </c>
      <c r="D24" s="21">
        <v>200</v>
      </c>
      <c r="E24" s="21">
        <v>0</v>
      </c>
      <c r="F24" s="20" t="str">
        <f>""</f>
        <v/>
      </c>
      <c r="G24" s="21">
        <v>0</v>
      </c>
      <c r="H24" s="22"/>
      <c r="I24" s="21">
        <v>36</v>
      </c>
      <c r="J24" s="23"/>
      <c r="K24" s="21">
        <v>0</v>
      </c>
      <c r="L24" s="20" t="str">
        <f>""</f>
        <v/>
      </c>
      <c r="M24" s="21">
        <v>0</v>
      </c>
      <c r="N24" s="20" t="str">
        <f>""</f>
        <v/>
      </c>
      <c r="O24" s="13"/>
    </row>
    <row r="25" spans="1:15" ht="80.25" customHeight="1">
      <c r="A25" s="15" t="s">
        <v>12</v>
      </c>
      <c r="B25" s="16" t="str">
        <f>"Второй "</f>
        <v xml:space="preserve">Второй </v>
      </c>
      <c r="C25" s="16" t="str">
        <f>"Талапина Екатерина Михайловна"</f>
        <v>Талапина Екатерина Михайловна</v>
      </c>
      <c r="D25" s="17"/>
      <c r="E25" s="17"/>
      <c r="F25" s="16" t="str">
        <f>""</f>
        <v/>
      </c>
      <c r="G25" s="17"/>
      <c r="H25" s="18"/>
      <c r="I25" s="17"/>
      <c r="J25" s="19" t="s">
        <v>8</v>
      </c>
      <c r="K25" s="17">
        <v>1000000</v>
      </c>
      <c r="L25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5" s="17"/>
      <c r="N25" s="16" t="str">
        <f>""</f>
        <v/>
      </c>
      <c r="O25" s="13"/>
    </row>
    <row r="26" spans="1:15" ht="74.25" customHeight="1">
      <c r="A26" s="15" t="s">
        <v>5</v>
      </c>
      <c r="B26" s="16" t="str">
        <f>""</f>
        <v/>
      </c>
      <c r="C26" s="16" t="str">
        <f>""</f>
        <v/>
      </c>
      <c r="D26" s="17"/>
      <c r="E26" s="17"/>
      <c r="F26" s="16" t="str">
        <f>""</f>
        <v/>
      </c>
      <c r="G26" s="17"/>
      <c r="H26" s="18"/>
      <c r="I26" s="17"/>
      <c r="J26" s="19" t="s">
        <v>8</v>
      </c>
      <c r="K26" s="17">
        <v>500000</v>
      </c>
      <c r="L26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26" s="17"/>
      <c r="N26" s="16" t="str">
        <f>""</f>
        <v/>
      </c>
      <c r="O26" s="4"/>
    </row>
    <row r="27" spans="1:15" ht="30" customHeight="1">
      <c r="A27" s="14" t="s">
        <v>5</v>
      </c>
      <c r="B27" s="20" t="str">
        <f>""</f>
        <v/>
      </c>
      <c r="C27" s="20" t="str">
        <f>"Итого по кандидату"</f>
        <v>Итого по кандидату</v>
      </c>
      <c r="D27" s="21">
        <v>1500000</v>
      </c>
      <c r="E27" s="21">
        <v>0</v>
      </c>
      <c r="F27" s="20" t="str">
        <f>""</f>
        <v/>
      </c>
      <c r="G27" s="21">
        <v>0</v>
      </c>
      <c r="H27" s="22"/>
      <c r="I27" s="21">
        <v>1500000</v>
      </c>
      <c r="J27" s="23"/>
      <c r="K27" s="21">
        <v>1500000</v>
      </c>
      <c r="L27" s="20" t="str">
        <f>""</f>
        <v/>
      </c>
      <c r="M27" s="21">
        <v>0</v>
      </c>
      <c r="N27" s="20" t="str">
        <f>""</f>
        <v/>
      </c>
      <c r="O27" s="4"/>
    </row>
    <row r="28" spans="1:15" ht="45" customHeight="1">
      <c r="A28" s="15" t="s">
        <v>13</v>
      </c>
      <c r="B28" s="16" t="str">
        <f>"Второй "</f>
        <v xml:space="preserve">Второй </v>
      </c>
      <c r="C28" s="16" t="str">
        <f>"Торгашов Александр Иванович"</f>
        <v>Торгашов Александр Иванович</v>
      </c>
      <c r="D28" s="17">
        <v>100</v>
      </c>
      <c r="E28" s="17"/>
      <c r="F28" s="16" t="str">
        <f>""</f>
        <v/>
      </c>
      <c r="G28" s="17"/>
      <c r="H28" s="18"/>
      <c r="I28" s="17">
        <v>99</v>
      </c>
      <c r="J28" s="19"/>
      <c r="K28" s="17"/>
      <c r="L28" s="16" t="str">
        <f>""</f>
        <v/>
      </c>
      <c r="M28" s="17"/>
      <c r="N28" s="16" t="str">
        <f>""</f>
        <v/>
      </c>
      <c r="O28" s="13"/>
    </row>
    <row r="29" spans="1:15" ht="30" customHeight="1">
      <c r="A29" s="14" t="s">
        <v>5</v>
      </c>
      <c r="B29" s="20" t="str">
        <f>""</f>
        <v/>
      </c>
      <c r="C29" s="20" t="str">
        <f>"Итого по кандидату"</f>
        <v>Итого по кандидату</v>
      </c>
      <c r="D29" s="21">
        <v>100</v>
      </c>
      <c r="E29" s="21">
        <v>0</v>
      </c>
      <c r="F29" s="20" t="str">
        <f>""</f>
        <v/>
      </c>
      <c r="G29" s="21">
        <v>0</v>
      </c>
      <c r="H29" s="22"/>
      <c r="I29" s="21">
        <v>99</v>
      </c>
      <c r="J29" s="23"/>
      <c r="K29" s="21">
        <v>0</v>
      </c>
      <c r="L29" s="20" t="str">
        <f>""</f>
        <v/>
      </c>
      <c r="M29" s="21">
        <v>0</v>
      </c>
      <c r="N29" s="20" t="str">
        <f>""</f>
        <v/>
      </c>
      <c r="O29" s="13"/>
    </row>
    <row r="30" spans="1:15" ht="60" customHeight="1">
      <c r="A30" s="14" t="s">
        <v>5</v>
      </c>
      <c r="B30" s="20" t="str">
        <f>""</f>
        <v/>
      </c>
      <c r="C30" s="20" t="str">
        <f>"Избирательный округ (Второй ), всего"</f>
        <v>Избирательный округ (Второй ), всего</v>
      </c>
      <c r="D30" s="21">
        <v>1500300</v>
      </c>
      <c r="E30" s="21">
        <v>0</v>
      </c>
      <c r="F30" s="20" t="str">
        <f>""</f>
        <v/>
      </c>
      <c r="G30" s="21">
        <v>0</v>
      </c>
      <c r="H30" s="22"/>
      <c r="I30" s="21">
        <v>1500135</v>
      </c>
      <c r="J30" s="23"/>
      <c r="K30" s="21">
        <v>1500000</v>
      </c>
      <c r="L30" s="20" t="str">
        <f>""</f>
        <v/>
      </c>
      <c r="M30" s="21">
        <v>0</v>
      </c>
      <c r="N30" s="20" t="str">
        <f>""</f>
        <v/>
      </c>
      <c r="O30" s="13"/>
    </row>
    <row r="31" spans="1:15" ht="45" customHeight="1">
      <c r="A31" s="15" t="s">
        <v>14</v>
      </c>
      <c r="B31" s="16" t="str">
        <f>"Третий "</f>
        <v xml:space="preserve">Третий </v>
      </c>
      <c r="C31" s="16" t="str">
        <f>"Алехин Эдуард Викторович"</f>
        <v>Алехин Эдуард Викторович</v>
      </c>
      <c r="D31" s="17">
        <v>500</v>
      </c>
      <c r="E31" s="17"/>
      <c r="F31" s="16" t="str">
        <f>""</f>
        <v/>
      </c>
      <c r="G31" s="17"/>
      <c r="H31" s="18"/>
      <c r="I31" s="17">
        <v>99</v>
      </c>
      <c r="J31" s="19"/>
      <c r="K31" s="17"/>
      <c r="L31" s="16" t="str">
        <f>""</f>
        <v/>
      </c>
      <c r="M31" s="17"/>
      <c r="N31" s="16" t="str">
        <f>""</f>
        <v/>
      </c>
      <c r="O31" s="13"/>
    </row>
    <row r="32" spans="1:15" ht="30" customHeight="1">
      <c r="A32" s="14" t="s">
        <v>5</v>
      </c>
      <c r="B32" s="20" t="str">
        <f>""</f>
        <v/>
      </c>
      <c r="C32" s="20" t="str">
        <f>"Итого по кандидату"</f>
        <v>Итого по кандидату</v>
      </c>
      <c r="D32" s="21">
        <v>500</v>
      </c>
      <c r="E32" s="21">
        <v>0</v>
      </c>
      <c r="F32" s="20" t="str">
        <f>""</f>
        <v/>
      </c>
      <c r="G32" s="21">
        <v>0</v>
      </c>
      <c r="H32" s="22"/>
      <c r="I32" s="21">
        <v>99</v>
      </c>
      <c r="J32" s="23"/>
      <c r="K32" s="21">
        <v>0</v>
      </c>
      <c r="L32" s="20" t="str">
        <f>""</f>
        <v/>
      </c>
      <c r="M32" s="21">
        <v>0</v>
      </c>
      <c r="N32" s="20" t="str">
        <f>""</f>
        <v/>
      </c>
      <c r="O32" s="13"/>
    </row>
    <row r="33" spans="1:15" ht="60" customHeight="1">
      <c r="A33" s="15" t="s">
        <v>15</v>
      </c>
      <c r="B33" s="16" t="str">
        <f>"Третий "</f>
        <v xml:space="preserve">Третий </v>
      </c>
      <c r="C33" s="16" t="str">
        <f>"Колекин Николай Александрович"</f>
        <v>Колекин Николай Александрович</v>
      </c>
      <c r="D33" s="17">
        <v>200</v>
      </c>
      <c r="E33" s="17"/>
      <c r="F33" s="16" t="str">
        <f>""</f>
        <v/>
      </c>
      <c r="G33" s="17"/>
      <c r="H33" s="18"/>
      <c r="I33" s="17">
        <v>54</v>
      </c>
      <c r="J33" s="19"/>
      <c r="K33" s="17"/>
      <c r="L33" s="16" t="str">
        <f>""</f>
        <v/>
      </c>
      <c r="M33" s="17"/>
      <c r="N33" s="16" t="str">
        <f>""</f>
        <v/>
      </c>
      <c r="O33" s="13"/>
    </row>
    <row r="34" spans="1:15" ht="30" customHeight="1">
      <c r="A34" s="14" t="s">
        <v>5</v>
      </c>
      <c r="B34" s="20" t="str">
        <f>""</f>
        <v/>
      </c>
      <c r="C34" s="20" t="str">
        <f>"Итого по кандидату"</f>
        <v>Итого по кандидату</v>
      </c>
      <c r="D34" s="21">
        <v>200</v>
      </c>
      <c r="E34" s="21">
        <v>0</v>
      </c>
      <c r="F34" s="20" t="str">
        <f>""</f>
        <v/>
      </c>
      <c r="G34" s="21">
        <v>0</v>
      </c>
      <c r="H34" s="22"/>
      <c r="I34" s="21">
        <v>54</v>
      </c>
      <c r="J34" s="23"/>
      <c r="K34" s="21">
        <v>0</v>
      </c>
      <c r="L34" s="20" t="str">
        <f>""</f>
        <v/>
      </c>
      <c r="M34" s="21">
        <v>0</v>
      </c>
      <c r="N34" s="20" t="str">
        <f>""</f>
        <v/>
      </c>
      <c r="O34" s="13"/>
    </row>
    <row r="35" spans="1:15" ht="45" customHeight="1">
      <c r="A35" s="15" t="s">
        <v>16</v>
      </c>
      <c r="B35" s="16" t="str">
        <f>"Третий "</f>
        <v xml:space="preserve">Третий </v>
      </c>
      <c r="C35" s="16" t="str">
        <f>"Онушко Алексей Викторович"</f>
        <v>Онушко Алексей Викторович</v>
      </c>
      <c r="D35" s="17">
        <v>200</v>
      </c>
      <c r="E35" s="17"/>
      <c r="F35" s="16" t="str">
        <f>""</f>
        <v/>
      </c>
      <c r="G35" s="17"/>
      <c r="H35" s="18"/>
      <c r="I35" s="17">
        <v>45</v>
      </c>
      <c r="J35" s="19"/>
      <c r="K35" s="17"/>
      <c r="L35" s="16" t="str">
        <f>""</f>
        <v/>
      </c>
      <c r="M35" s="17"/>
      <c r="N35" s="16" t="str">
        <f>""</f>
        <v/>
      </c>
      <c r="O35" s="13"/>
    </row>
    <row r="36" spans="1:15" ht="30" customHeight="1">
      <c r="A36" s="14" t="s">
        <v>5</v>
      </c>
      <c r="B36" s="20" t="str">
        <f>""</f>
        <v/>
      </c>
      <c r="C36" s="20" t="str">
        <f>"Итого по кандидату"</f>
        <v>Итого по кандидату</v>
      </c>
      <c r="D36" s="21">
        <v>200</v>
      </c>
      <c r="E36" s="21">
        <v>0</v>
      </c>
      <c r="F36" s="20" t="str">
        <f>""</f>
        <v/>
      </c>
      <c r="G36" s="21">
        <v>0</v>
      </c>
      <c r="H36" s="22"/>
      <c r="I36" s="21">
        <v>45</v>
      </c>
      <c r="J36" s="23"/>
      <c r="K36" s="21">
        <v>0</v>
      </c>
      <c r="L36" s="20" t="str">
        <f>""</f>
        <v/>
      </c>
      <c r="M36" s="21">
        <v>0</v>
      </c>
      <c r="N36" s="20" t="str">
        <f>""</f>
        <v/>
      </c>
      <c r="O36" s="13"/>
    </row>
    <row r="37" spans="1:15" ht="67.5" customHeight="1">
      <c r="A37" s="15" t="s">
        <v>17</v>
      </c>
      <c r="B37" s="16" t="str">
        <f>"Третий "</f>
        <v xml:space="preserve">Третий </v>
      </c>
      <c r="C37" s="16" t="str">
        <f>"Тимофеева Вероника Сергеевна"</f>
        <v>Тимофеева Вероника Сергеевна</v>
      </c>
      <c r="D37" s="17"/>
      <c r="E37" s="17"/>
      <c r="F37" s="16" t="str">
        <f>""</f>
        <v/>
      </c>
      <c r="G37" s="17"/>
      <c r="H37" s="18"/>
      <c r="I37" s="17"/>
      <c r="J37" s="19" t="s">
        <v>8</v>
      </c>
      <c r="K37" s="17">
        <v>1000000</v>
      </c>
      <c r="L37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37" s="17"/>
      <c r="N37" s="16" t="str">
        <f>""</f>
        <v/>
      </c>
      <c r="O37" s="13"/>
    </row>
    <row r="38" spans="1:15" ht="66" customHeight="1">
      <c r="A38" s="15" t="s">
        <v>5</v>
      </c>
      <c r="B38" s="16" t="str">
        <f>""</f>
        <v/>
      </c>
      <c r="C38" s="16" t="str">
        <f>""</f>
        <v/>
      </c>
      <c r="D38" s="17"/>
      <c r="E38" s="17"/>
      <c r="F38" s="16" t="str">
        <f>""</f>
        <v/>
      </c>
      <c r="G38" s="17"/>
      <c r="H38" s="18"/>
      <c r="I38" s="17"/>
      <c r="J38" s="19" t="s">
        <v>8</v>
      </c>
      <c r="K38" s="17">
        <v>500000</v>
      </c>
      <c r="L38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38" s="17"/>
      <c r="N38" s="16" t="str">
        <f>""</f>
        <v/>
      </c>
      <c r="O38" s="4"/>
    </row>
    <row r="39" spans="1:15" ht="30" customHeight="1">
      <c r="A39" s="14" t="s">
        <v>5</v>
      </c>
      <c r="B39" s="20" t="str">
        <f>""</f>
        <v/>
      </c>
      <c r="C39" s="20" t="str">
        <f>"Итого по кандидату"</f>
        <v>Итого по кандидату</v>
      </c>
      <c r="D39" s="21">
        <v>1500000</v>
      </c>
      <c r="E39" s="21">
        <v>0</v>
      </c>
      <c r="F39" s="20" t="str">
        <f>""</f>
        <v/>
      </c>
      <c r="G39" s="21">
        <v>0</v>
      </c>
      <c r="H39" s="22"/>
      <c r="I39" s="21">
        <v>1500000</v>
      </c>
      <c r="J39" s="23"/>
      <c r="K39" s="21">
        <v>1500000</v>
      </c>
      <c r="L39" s="20" t="str">
        <f>""</f>
        <v/>
      </c>
      <c r="M39" s="21">
        <v>0</v>
      </c>
      <c r="N39" s="20" t="str">
        <f>""</f>
        <v/>
      </c>
      <c r="O39" s="4"/>
    </row>
    <row r="40" spans="1:15" ht="60" customHeight="1">
      <c r="A40" s="14" t="s">
        <v>5</v>
      </c>
      <c r="B40" s="20" t="str">
        <f>""</f>
        <v/>
      </c>
      <c r="C40" s="20" t="str">
        <f>"Избирательный округ (Третий ), всего"</f>
        <v>Избирательный округ (Третий ), всего</v>
      </c>
      <c r="D40" s="21">
        <v>1500900</v>
      </c>
      <c r="E40" s="21">
        <v>0</v>
      </c>
      <c r="F40" s="20" t="str">
        <f>""</f>
        <v/>
      </c>
      <c r="G40" s="21">
        <v>0</v>
      </c>
      <c r="H40" s="22"/>
      <c r="I40" s="21">
        <v>1500198</v>
      </c>
      <c r="J40" s="23"/>
      <c r="K40" s="21">
        <v>1500000</v>
      </c>
      <c r="L40" s="20" t="str">
        <f>""</f>
        <v/>
      </c>
      <c r="M40" s="21">
        <v>0</v>
      </c>
      <c r="N40" s="20" t="str">
        <f>""</f>
        <v/>
      </c>
      <c r="O40" s="13"/>
    </row>
    <row r="41" spans="1:15" ht="45" customHeight="1">
      <c r="A41" s="15" t="s">
        <v>18</v>
      </c>
      <c r="B41" s="16" t="str">
        <f>"Четвертый "</f>
        <v xml:space="preserve">Четвертый </v>
      </c>
      <c r="C41" s="16" t="str">
        <f>"Камболова Ирина Николаевна"</f>
        <v>Камболова Ирина Николаевна</v>
      </c>
      <c r="D41" s="17">
        <v>120</v>
      </c>
      <c r="E41" s="17"/>
      <c r="F41" s="16" t="str">
        <f>""</f>
        <v/>
      </c>
      <c r="G41" s="17"/>
      <c r="H41" s="18"/>
      <c r="I41" s="17">
        <v>108</v>
      </c>
      <c r="J41" s="19"/>
      <c r="K41" s="17"/>
      <c r="L41" s="16" t="str">
        <f>""</f>
        <v/>
      </c>
      <c r="M41" s="17"/>
      <c r="N41" s="16" t="str">
        <f>""</f>
        <v/>
      </c>
      <c r="O41" s="13"/>
    </row>
    <row r="42" spans="1:15" ht="30" customHeight="1">
      <c r="A42" s="14" t="s">
        <v>5</v>
      </c>
      <c r="B42" s="20" t="str">
        <f>""</f>
        <v/>
      </c>
      <c r="C42" s="20" t="str">
        <f>"Итого по кандидату"</f>
        <v>Итого по кандидату</v>
      </c>
      <c r="D42" s="21">
        <v>120</v>
      </c>
      <c r="E42" s="21">
        <v>0</v>
      </c>
      <c r="F42" s="20" t="str">
        <f>""</f>
        <v/>
      </c>
      <c r="G42" s="21">
        <v>0</v>
      </c>
      <c r="H42" s="22"/>
      <c r="I42" s="21">
        <v>108</v>
      </c>
      <c r="J42" s="23"/>
      <c r="K42" s="21">
        <v>0</v>
      </c>
      <c r="L42" s="20" t="str">
        <f>""</f>
        <v/>
      </c>
      <c r="M42" s="21">
        <v>0</v>
      </c>
      <c r="N42" s="20" t="str">
        <f>""</f>
        <v/>
      </c>
      <c r="O42" s="13"/>
    </row>
    <row r="43" spans="1:15" ht="62.25" customHeight="1">
      <c r="A43" s="15" t="s">
        <v>19</v>
      </c>
      <c r="B43" s="16" t="str">
        <f>"Четвертый "</f>
        <v xml:space="preserve">Четвертый </v>
      </c>
      <c r="C43" s="16" t="str">
        <f>"Костылева Александра Федоровна"</f>
        <v>Костылева Александра Федоровна</v>
      </c>
      <c r="D43" s="17"/>
      <c r="E43" s="17"/>
      <c r="F43" s="16" t="str">
        <f>""</f>
        <v/>
      </c>
      <c r="G43" s="17"/>
      <c r="H43" s="18"/>
      <c r="I43" s="17"/>
      <c r="J43" s="19" t="s">
        <v>8</v>
      </c>
      <c r="K43" s="17">
        <v>1000000</v>
      </c>
      <c r="L43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3" s="17"/>
      <c r="N43" s="16" t="str">
        <f>""</f>
        <v/>
      </c>
      <c r="O43" s="13"/>
    </row>
    <row r="44" spans="1:15" ht="62.25" customHeight="1">
      <c r="A44" s="15" t="s">
        <v>5</v>
      </c>
      <c r="B44" s="16" t="str">
        <f>""</f>
        <v/>
      </c>
      <c r="C44" s="16" t="str">
        <f>""</f>
        <v/>
      </c>
      <c r="D44" s="17"/>
      <c r="E44" s="17"/>
      <c r="F44" s="16" t="str">
        <f>""</f>
        <v/>
      </c>
      <c r="G44" s="17"/>
      <c r="H44" s="18"/>
      <c r="I44" s="17"/>
      <c r="J44" s="19" t="s">
        <v>8</v>
      </c>
      <c r="K44" s="17">
        <v>500000</v>
      </c>
      <c r="L44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4" s="17"/>
      <c r="N44" s="16" t="str">
        <f>""</f>
        <v/>
      </c>
      <c r="O44" s="4"/>
    </row>
    <row r="45" spans="1:15" ht="30" customHeight="1">
      <c r="A45" s="14" t="s">
        <v>5</v>
      </c>
      <c r="B45" s="20" t="str">
        <f>""</f>
        <v/>
      </c>
      <c r="C45" s="20" t="str">
        <f>"Итого по кандидату"</f>
        <v>Итого по кандидату</v>
      </c>
      <c r="D45" s="21">
        <v>1500000</v>
      </c>
      <c r="E45" s="21">
        <v>0</v>
      </c>
      <c r="F45" s="20" t="str">
        <f>""</f>
        <v/>
      </c>
      <c r="G45" s="21">
        <v>0</v>
      </c>
      <c r="H45" s="22"/>
      <c r="I45" s="21">
        <v>1500000</v>
      </c>
      <c r="J45" s="23"/>
      <c r="K45" s="21">
        <v>1500000</v>
      </c>
      <c r="L45" s="20" t="str">
        <f>""</f>
        <v/>
      </c>
      <c r="M45" s="21">
        <v>0</v>
      </c>
      <c r="N45" s="20" t="str">
        <f>""</f>
        <v/>
      </c>
      <c r="O45" s="4"/>
    </row>
    <row r="46" spans="1:15" ht="45" customHeight="1">
      <c r="A46" s="15" t="s">
        <v>20</v>
      </c>
      <c r="B46" s="16" t="str">
        <f>"Четвертый "</f>
        <v xml:space="preserve">Четвертый </v>
      </c>
      <c r="C46" s="16" t="str">
        <f>"Полякова Марина Юрьевна"</f>
        <v>Полякова Марина Юрьевна</v>
      </c>
      <c r="D46" s="17">
        <v>108</v>
      </c>
      <c r="E46" s="17"/>
      <c r="F46" s="16" t="str">
        <f>""</f>
        <v/>
      </c>
      <c r="G46" s="17"/>
      <c r="H46" s="18"/>
      <c r="I46" s="17">
        <v>108</v>
      </c>
      <c r="J46" s="19"/>
      <c r="K46" s="17"/>
      <c r="L46" s="16" t="str">
        <f>""</f>
        <v/>
      </c>
      <c r="M46" s="17"/>
      <c r="N46" s="16" t="str">
        <f>""</f>
        <v/>
      </c>
      <c r="O46" s="13"/>
    </row>
    <row r="47" spans="1:15" ht="30" customHeight="1">
      <c r="A47" s="14" t="s">
        <v>5</v>
      </c>
      <c r="B47" s="20" t="str">
        <f>""</f>
        <v/>
      </c>
      <c r="C47" s="20" t="str">
        <f>"Итого по кандидату"</f>
        <v>Итого по кандидату</v>
      </c>
      <c r="D47" s="21">
        <v>108</v>
      </c>
      <c r="E47" s="21">
        <v>0</v>
      </c>
      <c r="F47" s="20" t="str">
        <f>""</f>
        <v/>
      </c>
      <c r="G47" s="21">
        <v>0</v>
      </c>
      <c r="H47" s="22"/>
      <c r="I47" s="21">
        <v>108</v>
      </c>
      <c r="J47" s="23"/>
      <c r="K47" s="21">
        <v>0</v>
      </c>
      <c r="L47" s="20" t="str">
        <f>""</f>
        <v/>
      </c>
      <c r="M47" s="21">
        <v>0</v>
      </c>
      <c r="N47" s="20" t="str">
        <f>""</f>
        <v/>
      </c>
      <c r="O47" s="13"/>
    </row>
    <row r="48" spans="1:15" ht="45" customHeight="1">
      <c r="A48" s="15" t="s">
        <v>21</v>
      </c>
      <c r="B48" s="16" t="str">
        <f>"Четвертый "</f>
        <v xml:space="preserve">Четвертый </v>
      </c>
      <c r="C48" s="16" t="str">
        <f>"Смык Валерий Васильевич"</f>
        <v>Смык Валерий Васильевич</v>
      </c>
      <c r="D48" s="17">
        <v>1000</v>
      </c>
      <c r="E48" s="17"/>
      <c r="F48" s="16" t="str">
        <f>""</f>
        <v/>
      </c>
      <c r="G48" s="17"/>
      <c r="H48" s="18"/>
      <c r="I48" s="17">
        <v>36</v>
      </c>
      <c r="J48" s="19"/>
      <c r="K48" s="17"/>
      <c r="L48" s="16" t="str">
        <f>""</f>
        <v/>
      </c>
      <c r="M48" s="17"/>
      <c r="N48" s="16" t="str">
        <f>""</f>
        <v/>
      </c>
      <c r="O48" s="13"/>
    </row>
    <row r="49" spans="1:15" ht="30" customHeight="1">
      <c r="A49" s="14" t="s">
        <v>5</v>
      </c>
      <c r="B49" s="20" t="str">
        <f>""</f>
        <v/>
      </c>
      <c r="C49" s="20" t="str">
        <f>"Итого по кандидату"</f>
        <v>Итого по кандидату</v>
      </c>
      <c r="D49" s="21">
        <v>1000</v>
      </c>
      <c r="E49" s="21">
        <v>0</v>
      </c>
      <c r="F49" s="20" t="str">
        <f>""</f>
        <v/>
      </c>
      <c r="G49" s="21">
        <v>0</v>
      </c>
      <c r="H49" s="22"/>
      <c r="I49" s="21">
        <v>36</v>
      </c>
      <c r="J49" s="23"/>
      <c r="K49" s="21">
        <v>0</v>
      </c>
      <c r="L49" s="20" t="str">
        <f>""</f>
        <v/>
      </c>
      <c r="M49" s="21">
        <v>0</v>
      </c>
      <c r="N49" s="20" t="str">
        <f>""</f>
        <v/>
      </c>
      <c r="O49" s="13"/>
    </row>
    <row r="50" spans="1:15" ht="75" customHeight="1">
      <c r="A50" s="14" t="s">
        <v>5</v>
      </c>
      <c r="B50" s="20" t="str">
        <f>""</f>
        <v/>
      </c>
      <c r="C50" s="20" t="str">
        <f>"Избирательный округ (Четвертый ), всего"</f>
        <v>Избирательный округ (Четвертый ), всего</v>
      </c>
      <c r="D50" s="21">
        <v>1501228</v>
      </c>
      <c r="E50" s="21">
        <v>0</v>
      </c>
      <c r="F50" s="20" t="str">
        <f>""</f>
        <v/>
      </c>
      <c r="G50" s="21">
        <v>0</v>
      </c>
      <c r="H50" s="22"/>
      <c r="I50" s="21">
        <v>1500252</v>
      </c>
      <c r="J50" s="23"/>
      <c r="K50" s="21">
        <v>1500000</v>
      </c>
      <c r="L50" s="20" t="str">
        <f>""</f>
        <v/>
      </c>
      <c r="M50" s="21">
        <v>0</v>
      </c>
      <c r="N50" s="20" t="str">
        <f>""</f>
        <v/>
      </c>
      <c r="O50" s="13"/>
    </row>
    <row r="51" spans="1:15" ht="45" customHeight="1">
      <c r="A51" s="15" t="s">
        <v>22</v>
      </c>
      <c r="B51" s="16" t="str">
        <f>"Пятый "</f>
        <v xml:space="preserve">Пятый </v>
      </c>
      <c r="C51" s="16" t="str">
        <f>"Гурьянов Сергей Викторович"</f>
        <v>Гурьянов Сергей Викторович</v>
      </c>
      <c r="D51" s="17">
        <v>100</v>
      </c>
      <c r="E51" s="17"/>
      <c r="F51" s="16" t="str">
        <f>""</f>
        <v/>
      </c>
      <c r="G51" s="17"/>
      <c r="H51" s="18"/>
      <c r="I51" s="17">
        <v>90</v>
      </c>
      <c r="J51" s="19"/>
      <c r="K51" s="17"/>
      <c r="L51" s="16" t="str">
        <f>""</f>
        <v/>
      </c>
      <c r="M51" s="17"/>
      <c r="N51" s="16" t="str">
        <f>""</f>
        <v/>
      </c>
      <c r="O51" s="13"/>
    </row>
    <row r="52" spans="1:15" ht="30" customHeight="1">
      <c r="A52" s="14" t="s">
        <v>5</v>
      </c>
      <c r="B52" s="20" t="str">
        <f>""</f>
        <v/>
      </c>
      <c r="C52" s="20" t="str">
        <f>"Итого по кандидату"</f>
        <v>Итого по кандидату</v>
      </c>
      <c r="D52" s="21">
        <v>100</v>
      </c>
      <c r="E52" s="21">
        <v>0</v>
      </c>
      <c r="F52" s="20" t="str">
        <f>""</f>
        <v/>
      </c>
      <c r="G52" s="21">
        <v>0</v>
      </c>
      <c r="H52" s="22"/>
      <c r="I52" s="21">
        <v>90</v>
      </c>
      <c r="J52" s="23"/>
      <c r="K52" s="21">
        <v>0</v>
      </c>
      <c r="L52" s="20" t="str">
        <f>""</f>
        <v/>
      </c>
      <c r="M52" s="21">
        <v>0</v>
      </c>
      <c r="N52" s="20" t="str">
        <f>""</f>
        <v/>
      </c>
      <c r="O52" s="13"/>
    </row>
    <row r="53" spans="1:15" ht="30" customHeight="1">
      <c r="A53" s="15" t="s">
        <v>23</v>
      </c>
      <c r="B53" s="16" t="str">
        <f>"Пятый "</f>
        <v xml:space="preserve">Пятый </v>
      </c>
      <c r="C53" s="16" t="str">
        <f>"Кустов Иван Сергеевич"</f>
        <v>Кустов Иван Сергеевич</v>
      </c>
      <c r="D53" s="17">
        <v>500</v>
      </c>
      <c r="E53" s="17"/>
      <c r="F53" s="16" t="str">
        <f>""</f>
        <v/>
      </c>
      <c r="G53" s="17"/>
      <c r="H53" s="18"/>
      <c r="I53" s="17">
        <v>81</v>
      </c>
      <c r="J53" s="19"/>
      <c r="K53" s="17"/>
      <c r="L53" s="16" t="str">
        <f>""</f>
        <v/>
      </c>
      <c r="M53" s="17"/>
      <c r="N53" s="16" t="str">
        <f>""</f>
        <v/>
      </c>
      <c r="O53" s="13"/>
    </row>
    <row r="54" spans="1:15" ht="30" customHeight="1">
      <c r="A54" s="14" t="s">
        <v>5</v>
      </c>
      <c r="B54" s="20" t="str">
        <f>""</f>
        <v/>
      </c>
      <c r="C54" s="20" t="str">
        <f>"Итого по кандидату"</f>
        <v>Итого по кандидату</v>
      </c>
      <c r="D54" s="21">
        <v>500</v>
      </c>
      <c r="E54" s="21">
        <v>0</v>
      </c>
      <c r="F54" s="20" t="str">
        <f>""</f>
        <v/>
      </c>
      <c r="G54" s="21">
        <v>0</v>
      </c>
      <c r="H54" s="22"/>
      <c r="I54" s="21">
        <v>81</v>
      </c>
      <c r="J54" s="23"/>
      <c r="K54" s="21">
        <v>0</v>
      </c>
      <c r="L54" s="20" t="str">
        <f>""</f>
        <v/>
      </c>
      <c r="M54" s="21">
        <v>0</v>
      </c>
      <c r="N54" s="20" t="str">
        <f>""</f>
        <v/>
      </c>
      <c r="O54" s="13"/>
    </row>
    <row r="55" spans="1:15" ht="59.25" customHeight="1">
      <c r="A55" s="15" t="s">
        <v>24</v>
      </c>
      <c r="B55" s="16" t="str">
        <f>"Пятый "</f>
        <v xml:space="preserve">Пятый </v>
      </c>
      <c r="C55" s="16" t="str">
        <f>"Шамраев Андрей Владимирович"</f>
        <v>Шамраев Андрей Владимирович</v>
      </c>
      <c r="D55" s="17"/>
      <c r="E55" s="17"/>
      <c r="F55" s="16" t="str">
        <f>""</f>
        <v/>
      </c>
      <c r="G55" s="17"/>
      <c r="H55" s="18"/>
      <c r="I55" s="17"/>
      <c r="J55" s="19" t="s">
        <v>8</v>
      </c>
      <c r="K55" s="17">
        <v>1000000</v>
      </c>
      <c r="L55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55" s="17"/>
      <c r="N55" s="16" t="str">
        <f>""</f>
        <v/>
      </c>
      <c r="O55" s="13"/>
    </row>
    <row r="56" spans="1:15" ht="75" customHeight="1">
      <c r="A56" s="15" t="s">
        <v>5</v>
      </c>
      <c r="B56" s="16" t="str">
        <f>""</f>
        <v/>
      </c>
      <c r="C56" s="16" t="str">
        <f>""</f>
        <v/>
      </c>
      <c r="D56" s="17"/>
      <c r="E56" s="17"/>
      <c r="F56" s="16" t="str">
        <f>""</f>
        <v/>
      </c>
      <c r="G56" s="17"/>
      <c r="H56" s="18"/>
      <c r="I56" s="17"/>
      <c r="J56" s="19" t="s">
        <v>8</v>
      </c>
      <c r="K56" s="17">
        <v>500000</v>
      </c>
      <c r="L56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56" s="17"/>
      <c r="N56" s="16" t="str">
        <f>""</f>
        <v/>
      </c>
      <c r="O56" s="4"/>
    </row>
    <row r="57" spans="1:15" ht="30" customHeight="1">
      <c r="A57" s="14" t="s">
        <v>5</v>
      </c>
      <c r="B57" s="20" t="str">
        <f>""</f>
        <v/>
      </c>
      <c r="C57" s="20" t="str">
        <f>"Итого по кандидату"</f>
        <v>Итого по кандидату</v>
      </c>
      <c r="D57" s="21">
        <v>1500000</v>
      </c>
      <c r="E57" s="21">
        <v>0</v>
      </c>
      <c r="F57" s="20" t="str">
        <f>""</f>
        <v/>
      </c>
      <c r="G57" s="21">
        <v>0</v>
      </c>
      <c r="H57" s="22"/>
      <c r="I57" s="21">
        <v>1500000</v>
      </c>
      <c r="J57" s="23"/>
      <c r="K57" s="21">
        <v>1500000</v>
      </c>
      <c r="L57" s="20" t="str">
        <f>""</f>
        <v/>
      </c>
      <c r="M57" s="21">
        <v>0</v>
      </c>
      <c r="N57" s="20" t="str">
        <f>""</f>
        <v/>
      </c>
      <c r="O57" s="4"/>
    </row>
    <row r="58" spans="1:15" ht="30.75" customHeight="1">
      <c r="A58" s="15" t="s">
        <v>25</v>
      </c>
      <c r="B58" s="16" t="str">
        <f>"Пятый "</f>
        <v xml:space="preserve">Пятый </v>
      </c>
      <c r="C58" s="16" t="str">
        <f>"Шенделев Петр Данилович"</f>
        <v>Шенделев Петр Данилович</v>
      </c>
      <c r="D58" s="17">
        <v>108</v>
      </c>
      <c r="E58" s="17"/>
      <c r="F58" s="16" t="str">
        <f>""</f>
        <v/>
      </c>
      <c r="G58" s="17"/>
      <c r="H58" s="18"/>
      <c r="I58" s="17">
        <v>108</v>
      </c>
      <c r="J58" s="19"/>
      <c r="K58" s="17"/>
      <c r="L58" s="16" t="str">
        <f>""</f>
        <v/>
      </c>
      <c r="M58" s="17"/>
      <c r="N58" s="16" t="str">
        <f>""</f>
        <v/>
      </c>
      <c r="O58" s="13"/>
    </row>
    <row r="59" spans="1:15" ht="30" customHeight="1">
      <c r="A59" s="14" t="s">
        <v>5</v>
      </c>
      <c r="B59" s="20" t="str">
        <f>""</f>
        <v/>
      </c>
      <c r="C59" s="20" t="str">
        <f>"Итого по кандидату"</f>
        <v>Итого по кандидату</v>
      </c>
      <c r="D59" s="21">
        <v>108</v>
      </c>
      <c r="E59" s="21">
        <v>0</v>
      </c>
      <c r="F59" s="20" t="str">
        <f>""</f>
        <v/>
      </c>
      <c r="G59" s="21">
        <v>0</v>
      </c>
      <c r="H59" s="22"/>
      <c r="I59" s="21">
        <v>108</v>
      </c>
      <c r="J59" s="23"/>
      <c r="K59" s="21">
        <v>0</v>
      </c>
      <c r="L59" s="20" t="str">
        <f>""</f>
        <v/>
      </c>
      <c r="M59" s="21">
        <v>0</v>
      </c>
      <c r="N59" s="20" t="str">
        <f>""</f>
        <v/>
      </c>
      <c r="O59" s="13"/>
    </row>
    <row r="60" spans="1:15" ht="60" customHeight="1">
      <c r="A60" s="14" t="s">
        <v>5</v>
      </c>
      <c r="B60" s="20" t="str">
        <f>""</f>
        <v/>
      </c>
      <c r="C60" s="20" t="str">
        <f>"Избирательный округ (Пятый ), всего"</f>
        <v>Избирательный округ (Пятый ), всего</v>
      </c>
      <c r="D60" s="21">
        <v>1500708</v>
      </c>
      <c r="E60" s="21">
        <v>0</v>
      </c>
      <c r="F60" s="20" t="str">
        <f>""</f>
        <v/>
      </c>
      <c r="G60" s="21">
        <v>0</v>
      </c>
      <c r="H60" s="22"/>
      <c r="I60" s="21">
        <v>1500279</v>
      </c>
      <c r="J60" s="23"/>
      <c r="K60" s="21">
        <v>1500000</v>
      </c>
      <c r="L60" s="20" t="str">
        <f>""</f>
        <v/>
      </c>
      <c r="M60" s="21">
        <v>0</v>
      </c>
      <c r="N60" s="20" t="str">
        <f>""</f>
        <v/>
      </c>
      <c r="O60" s="13"/>
    </row>
    <row r="61" spans="1:15">
      <c r="A61" s="14" t="s">
        <v>5</v>
      </c>
      <c r="B61" s="20" t="str">
        <f>""</f>
        <v/>
      </c>
      <c r="C61" s="20" t="str">
        <f>"Итого"</f>
        <v>Итого</v>
      </c>
      <c r="D61" s="21">
        <v>7503746</v>
      </c>
      <c r="E61" s="21">
        <v>0</v>
      </c>
      <c r="F61" s="20" t="str">
        <f>""</f>
        <v/>
      </c>
      <c r="G61" s="21">
        <v>0</v>
      </c>
      <c r="H61" s="22">
        <v>0</v>
      </c>
      <c r="I61" s="21">
        <v>7501233</v>
      </c>
      <c r="J61" s="23"/>
      <c r="K61" s="21">
        <v>7500000</v>
      </c>
      <c r="L61" s="20" t="str">
        <f>""</f>
        <v/>
      </c>
      <c r="M61" s="21">
        <v>0</v>
      </c>
      <c r="N61" s="20" t="str">
        <f>""</f>
        <v/>
      </c>
      <c r="O61" s="13"/>
    </row>
    <row r="62" spans="1:15">
      <c r="O62" s="13"/>
    </row>
  </sheetData>
  <mergeCells count="19"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2024-08-07T06:41:00Z</cp:lastPrinted>
  <dcterms:created xsi:type="dcterms:W3CDTF">2024-08-07T06:30:40Z</dcterms:created>
  <dcterms:modified xsi:type="dcterms:W3CDTF">2024-08-07T06:42:05Z</dcterms:modified>
</cp:coreProperties>
</file>