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120" yWindow="120" windowWidth="23250" windowHeight="12525"/>
  </bookViews>
  <sheets>
    <sheet name="Лист1" sheetId="1" r:id="rId1"/>
  </sheets>
  <definedNames>
    <definedName name="_xlnm.Print_Titles" localSheetId="0">Лист1!$12:$12</definedName>
    <definedName name="_xlnm.Print_Area" localSheetId="0">Лист1!$A$1:$K$119</definedName>
  </definedNames>
  <calcPr calcId="152511"/>
</workbook>
</file>

<file path=xl/calcChain.xml><?xml version="1.0" encoding="utf-8"?>
<calcChain xmlns="http://schemas.openxmlformats.org/spreadsheetml/2006/main">
  <c r="F40" i="1" l="1"/>
  <c r="G40" i="1"/>
  <c r="J40" i="1"/>
  <c r="K40" i="1"/>
  <c r="F56" i="1"/>
  <c r="G56" i="1"/>
  <c r="H56" i="1"/>
  <c r="I56" i="1"/>
  <c r="J56" i="1"/>
  <c r="K56" i="1"/>
  <c r="K99" i="1" l="1"/>
  <c r="J99" i="1"/>
  <c r="I99" i="1"/>
  <c r="H99" i="1"/>
  <c r="G99" i="1"/>
  <c r="F99" i="1"/>
  <c r="E101" i="1"/>
  <c r="D101" i="1"/>
  <c r="I63" i="1"/>
  <c r="H63" i="1"/>
  <c r="G116" i="1" l="1"/>
  <c r="F116" i="1"/>
  <c r="I43" i="1"/>
  <c r="I40" i="1" s="1"/>
  <c r="H43" i="1"/>
  <c r="I17" i="1"/>
  <c r="H17" i="1"/>
  <c r="K104" i="1" l="1"/>
  <c r="J104" i="1"/>
  <c r="I104" i="1"/>
  <c r="H104" i="1"/>
  <c r="F104" i="1" l="1"/>
  <c r="G104" i="1"/>
  <c r="G63" i="1" l="1"/>
  <c r="F63" i="1"/>
  <c r="I74" i="1" l="1"/>
  <c r="H74" i="1"/>
  <c r="F85" i="1" l="1"/>
  <c r="G85" i="1"/>
  <c r="I85" i="1"/>
  <c r="H85" i="1"/>
  <c r="G111" i="1"/>
  <c r="F111" i="1"/>
  <c r="D117" i="1"/>
  <c r="E38" i="1" l="1"/>
  <c r="E37" i="1"/>
  <c r="D38" i="1"/>
  <c r="D37" i="1"/>
  <c r="D36" i="1"/>
  <c r="E43" i="1"/>
  <c r="D42" i="1"/>
  <c r="E36" i="1"/>
  <c r="I114" i="1" l="1"/>
  <c r="H114" i="1"/>
  <c r="G114" i="1"/>
  <c r="F114" i="1"/>
  <c r="E117" i="1" l="1"/>
  <c r="J114" i="1" l="1"/>
  <c r="D116" i="1"/>
  <c r="D114" i="1" s="1"/>
  <c r="K114" i="1"/>
  <c r="E116" i="1"/>
  <c r="E114" i="1" s="1"/>
  <c r="K76" i="1"/>
  <c r="J76" i="1"/>
  <c r="H76" i="1"/>
  <c r="G76" i="1"/>
  <c r="F76" i="1"/>
  <c r="E81" i="1"/>
  <c r="D81" i="1"/>
  <c r="D78" i="1"/>
  <c r="D65" i="1" l="1"/>
  <c r="D102" i="1" l="1"/>
  <c r="D91" i="1" l="1"/>
  <c r="E42" i="1" l="1"/>
  <c r="E102" i="1" l="1"/>
  <c r="H44" i="1" l="1"/>
  <c r="H40" i="1" s="1"/>
  <c r="E50" i="1"/>
  <c r="D79" i="1" l="1"/>
  <c r="D23" i="1" l="1"/>
  <c r="E23" i="1"/>
  <c r="D53" i="1" l="1"/>
  <c r="J108" i="1" l="1"/>
  <c r="K63" i="1"/>
  <c r="J63" i="1" l="1"/>
  <c r="E107" i="1" l="1"/>
  <c r="D107" i="1"/>
  <c r="E96" i="1"/>
  <c r="D96" i="1"/>
  <c r="K92" i="1"/>
  <c r="J92" i="1"/>
  <c r="I92" i="1"/>
  <c r="H92" i="1"/>
  <c r="G92" i="1"/>
  <c r="F92" i="1"/>
  <c r="E94" i="1"/>
  <c r="D94" i="1"/>
  <c r="K86" i="1"/>
  <c r="J86" i="1"/>
  <c r="I86" i="1"/>
  <c r="H86" i="1"/>
  <c r="G86" i="1"/>
  <c r="F86" i="1"/>
  <c r="E91" i="1"/>
  <c r="E80" i="1"/>
  <c r="D80" i="1"/>
  <c r="D76" i="1" s="1"/>
  <c r="K72" i="1"/>
  <c r="J72" i="1"/>
  <c r="H72" i="1"/>
  <c r="G72" i="1"/>
  <c r="F72" i="1"/>
  <c r="G34" i="1" l="1"/>
  <c r="K34" i="1"/>
  <c r="F34" i="1"/>
  <c r="E45" i="1"/>
  <c r="D45" i="1"/>
  <c r="J34" i="1" l="1"/>
  <c r="D40" i="1"/>
  <c r="I34" i="1"/>
  <c r="E40" i="1"/>
  <c r="H34" i="1"/>
  <c r="D59" i="1"/>
  <c r="E59" i="1"/>
  <c r="E113" i="1" l="1"/>
  <c r="E112" i="1"/>
  <c r="E111" i="1"/>
  <c r="E110" i="1"/>
  <c r="D113" i="1"/>
  <c r="D112" i="1"/>
  <c r="D111" i="1"/>
  <c r="D110" i="1"/>
  <c r="K108" i="1"/>
  <c r="I108" i="1"/>
  <c r="H108" i="1"/>
  <c r="G108" i="1"/>
  <c r="F108" i="1"/>
  <c r="D108" i="1" l="1"/>
  <c r="E108" i="1"/>
  <c r="E98" i="1"/>
  <c r="E97" i="1"/>
  <c r="E95" i="1"/>
  <c r="D95" i="1"/>
  <c r="D97" i="1"/>
  <c r="D98" i="1"/>
  <c r="E88" i="1"/>
  <c r="D88" i="1"/>
  <c r="E89" i="1"/>
  <c r="D89" i="1"/>
  <c r="K82" i="1"/>
  <c r="J82" i="1"/>
  <c r="I82" i="1"/>
  <c r="H82" i="1"/>
  <c r="G82" i="1"/>
  <c r="F82" i="1"/>
  <c r="E84" i="1"/>
  <c r="D84" i="1"/>
  <c r="D92" i="1" l="1"/>
  <c r="E92" i="1"/>
  <c r="K68" i="1"/>
  <c r="J68" i="1"/>
  <c r="I68" i="1"/>
  <c r="H68" i="1"/>
  <c r="G68" i="1"/>
  <c r="F68" i="1"/>
  <c r="E71" i="1"/>
  <c r="D71" i="1"/>
  <c r="K60" i="1"/>
  <c r="J60" i="1"/>
  <c r="E58" i="1"/>
  <c r="E56" i="1" s="1"/>
  <c r="D58" i="1"/>
  <c r="D56" i="1" s="1"/>
  <c r="E55" i="1"/>
  <c r="D55" i="1"/>
  <c r="E54" i="1"/>
  <c r="D54" i="1"/>
  <c r="E53" i="1"/>
  <c r="K51" i="1"/>
  <c r="K46" i="1" s="1"/>
  <c r="J51" i="1"/>
  <c r="J46" i="1" s="1"/>
  <c r="I51" i="1"/>
  <c r="I46" i="1" s="1"/>
  <c r="H51" i="1"/>
  <c r="H46" i="1" s="1"/>
  <c r="G51" i="1"/>
  <c r="G46" i="1" s="1"/>
  <c r="F51" i="1"/>
  <c r="F46" i="1" s="1"/>
  <c r="E44" i="1"/>
  <c r="D44" i="1"/>
  <c r="D43" i="1"/>
  <c r="D51" i="1" l="1"/>
  <c r="H60" i="1"/>
  <c r="I60" i="1"/>
  <c r="D66" i="1"/>
  <c r="D67" i="1"/>
  <c r="E66" i="1"/>
  <c r="E51" i="1"/>
  <c r="K25" i="1"/>
  <c r="J25" i="1"/>
  <c r="I25" i="1"/>
  <c r="H25" i="1"/>
  <c r="G25" i="1"/>
  <c r="F25" i="1"/>
  <c r="E33" i="1"/>
  <c r="E32" i="1"/>
  <c r="E31" i="1"/>
  <c r="E30" i="1"/>
  <c r="E29" i="1"/>
  <c r="E28" i="1"/>
  <c r="E27" i="1"/>
  <c r="D33" i="1"/>
  <c r="D32" i="1"/>
  <c r="D31" i="1"/>
  <c r="D30" i="1"/>
  <c r="D29" i="1"/>
  <c r="D28" i="1"/>
  <c r="D27" i="1"/>
  <c r="E24" i="1"/>
  <c r="D24" i="1"/>
  <c r="K21" i="1"/>
  <c r="J21" i="1"/>
  <c r="I21" i="1"/>
  <c r="H21" i="1"/>
  <c r="G21" i="1"/>
  <c r="F21" i="1"/>
  <c r="D63" i="1" l="1"/>
  <c r="K13" i="1"/>
  <c r="K118" i="1" s="1"/>
  <c r="J13" i="1"/>
  <c r="J118" i="1" s="1"/>
  <c r="I13" i="1"/>
  <c r="H13" i="1"/>
  <c r="H118" i="1" s="1"/>
  <c r="G13" i="1"/>
  <c r="F13" i="1"/>
  <c r="E20" i="1"/>
  <c r="E19" i="1"/>
  <c r="E18" i="1"/>
  <c r="E17" i="1"/>
  <c r="E16" i="1"/>
  <c r="D20" i="1"/>
  <c r="D19" i="1"/>
  <c r="D18" i="1"/>
  <c r="D17" i="1"/>
  <c r="D16" i="1"/>
  <c r="E15" i="1"/>
  <c r="D15" i="1"/>
  <c r="D13" i="1" l="1"/>
  <c r="E13" i="1"/>
  <c r="E78" i="1" l="1"/>
  <c r="D48" i="1"/>
  <c r="E67" i="1" l="1"/>
  <c r="D85" i="1"/>
  <c r="D82" i="1" s="1"/>
  <c r="E106" i="1"/>
  <c r="E104" i="1" s="1"/>
  <c r="E103" i="1"/>
  <c r="E99" i="1" s="1"/>
  <c r="E90" i="1"/>
  <c r="E86" i="1" s="1"/>
  <c r="E85" i="1"/>
  <c r="E82" i="1" s="1"/>
  <c r="E75" i="1"/>
  <c r="E74" i="1"/>
  <c r="E70" i="1"/>
  <c r="E68" i="1" s="1"/>
  <c r="E62" i="1"/>
  <c r="E49" i="1"/>
  <c r="E48" i="1"/>
  <c r="E39" i="1"/>
  <c r="D106" i="1"/>
  <c r="D104" i="1" s="1"/>
  <c r="D103" i="1"/>
  <c r="D99" i="1" s="1"/>
  <c r="D90" i="1"/>
  <c r="D86" i="1" s="1"/>
  <c r="D75" i="1"/>
  <c r="D74" i="1"/>
  <c r="D70" i="1"/>
  <c r="D68" i="1" s="1"/>
  <c r="D62" i="1"/>
  <c r="D50" i="1"/>
  <c r="D49" i="1"/>
  <c r="D39" i="1"/>
  <c r="F60" i="1"/>
  <c r="F118" i="1" s="1"/>
  <c r="D118" i="1" s="1"/>
  <c r="E46" i="1" l="1"/>
  <c r="D46" i="1"/>
  <c r="D72" i="1"/>
  <c r="D34" i="1"/>
  <c r="E34" i="1"/>
  <c r="E65" i="1"/>
  <c r="E63" i="1" s="1"/>
  <c r="G60" i="1"/>
  <c r="G118" i="1" s="1"/>
  <c r="D21" i="1"/>
  <c r="E21" i="1"/>
  <c r="D60" i="1"/>
  <c r="E25" i="1"/>
  <c r="D25" i="1"/>
  <c r="E60" i="1" l="1"/>
  <c r="E79" i="1"/>
  <c r="E76" i="1" s="1"/>
  <c r="E72" i="1" s="1"/>
  <c r="I76" i="1"/>
  <c r="I72" i="1" s="1"/>
  <c r="I118" i="1" s="1"/>
  <c r="E118" i="1" s="1"/>
</calcChain>
</file>

<file path=xl/sharedStrings.xml><?xml version="1.0" encoding="utf-8"?>
<sst xmlns="http://schemas.openxmlformats.org/spreadsheetml/2006/main" count="214" uniqueCount="114">
  <si>
    <t>НА РЕАЛИЗАЦИЮ МУНИЦИПАЛЬНЫХ ПРОГРАММ</t>
  </si>
  <si>
    <t>№ п/п</t>
  </si>
  <si>
    <t>Наименование муниципальной программы/ подпрограммы/ведомственной целевой программы</t>
  </si>
  <si>
    <t>ГРБС</t>
  </si>
  <si>
    <t>Финансирование за отчетный период</t>
  </si>
  <si>
    <t>ВСЕГО</t>
  </si>
  <si>
    <t>в том числе:</t>
  </si>
  <si>
    <t>Местный бюджет</t>
  </si>
  <si>
    <t>Областной бюджет</t>
  </si>
  <si>
    <t>Федеральный бюджет</t>
  </si>
  <si>
    <t>Кассовый расход</t>
  </si>
  <si>
    <t>ИТОГО по муниципальным программам</t>
  </si>
  <si>
    <t>Мероприятия</t>
  </si>
  <si>
    <t>Подпрограмма 1 "Развитие жилищного строительства"</t>
  </si>
  <si>
    <t>Подпрограмма 1 "Энергосбережение и повышение энергетической эффективности"</t>
  </si>
  <si>
    <t>Подпрограмма 2 "Модернизация объектов коммунальной инфраструктуры"</t>
  </si>
  <si>
    <t>Подпрограмма 3 "Управление муниципальным долгом муниципального образования "Городской округ Ногликский"</t>
  </si>
  <si>
    <t>Администрация</t>
  </si>
  <si>
    <t>Финуправление</t>
  </si>
  <si>
    <t>х</t>
  </si>
  <si>
    <t>Администрация, КУМИ</t>
  </si>
  <si>
    <t>в том числе мероприятия:</t>
  </si>
  <si>
    <t>Обеспечение доступности и качества общего образования</t>
  </si>
  <si>
    <t>Летний отдых и  оздоровление  детей</t>
  </si>
  <si>
    <t>Развитие ресурсной и материально-технической базы образовательных учреждений</t>
  </si>
  <si>
    <t>Сфера физической культуры и спорта</t>
  </si>
  <si>
    <t>Сфера молодежной полиики</t>
  </si>
  <si>
    <t>Пополнение и обеспечение сохранности библиотечного фонда документов</t>
  </si>
  <si>
    <t>Поддержка и развитие детского и молодежного творчества, образования в сфере культуры</t>
  </si>
  <si>
    <t>Поддержка и развитие художественно-творческой деятельности. Сохранение и развитие традиций народной культуры</t>
  </si>
  <si>
    <t>Развитие  материально-технической базы учреждений культуры</t>
  </si>
  <si>
    <t>Комплексная безопасность учреждений культуры</t>
  </si>
  <si>
    <t>Развитие кадрового потенциала</t>
  </si>
  <si>
    <t>Сохранение культурного наследия и расширение доступа к культурным ценностям и информации</t>
  </si>
  <si>
    <t>Поддержка на улучшение жилищных условий молодых семей</t>
  </si>
  <si>
    <t>Приобретение служебного жилья для врачей-специалистов ГБУЗ "Ногликская ЦРБ"</t>
  </si>
  <si>
    <t>Подпрограмма 3 "Комплексный капитальный ремонт и реконструкция жилищного фонда"</t>
  </si>
  <si>
    <t>Мероприятия по формированию в коммунальном секторе благоприятных условий для реализации инвестиционных проектов</t>
  </si>
  <si>
    <t>Мероприятия по регулированию численности безнадзорных животных</t>
  </si>
  <si>
    <t>Развитие систем газификации</t>
  </si>
  <si>
    <t>Профилактика правонарушений в муниципальном образовании</t>
  </si>
  <si>
    <t>Профилактика терроризма и экстремизма</t>
  </si>
  <si>
    <t>Подготовка и переподготовка специалистов в области профилактики наркомании</t>
  </si>
  <si>
    <t>Профилактика злоупотребления наркотическими средствами и психотропными веществами</t>
  </si>
  <si>
    <t>Дорожное хозяйство</t>
  </si>
  <si>
    <t>Благоустройство</t>
  </si>
  <si>
    <t>Информационное общество</t>
  </si>
  <si>
    <t>Поддержка некоммерческих организаций (формирование активной гражданской позиции населения)</t>
  </si>
  <si>
    <t xml:space="preserve">Кадровое обеспечение инвестиционной деятельности
</t>
  </si>
  <si>
    <t>Обеспечение беспрепятственного доступа инвалидов к объектам социальной инфраструктуры</t>
  </si>
  <si>
    <t>Привлечение инвалидов к культурно – массовым, спортивным мероприятиям</t>
  </si>
  <si>
    <t>Взаимодействие органов местного самоуправления с общественной организацией инвалидов</t>
  </si>
  <si>
    <t>КУМИ</t>
  </si>
  <si>
    <t>Проведение комплекса мероприятий по учету муниципального имущества, формирование в отношении него полных и достоверных сведений в рамках инвентаризации муниципального имущества</t>
  </si>
  <si>
    <t>Проведение мероприятий по оформлению в установленном порядке прав на объекты недвижимости, включая внесение сведений о них в Реестр муниципальной собственности муниципального образования "Городской округ Ногликский"</t>
  </si>
  <si>
    <t>Обеспечение рационального и эффективного использования имущества и земельных участков, находящихся в муниципальной собственности</t>
  </si>
  <si>
    <t>Обеспечение поступлений неналоговых доходов в местный бюджет от использовании имущества и земельных участков, находящихся в муниципальной собственности муниципального образования "Городской округ Ногликский"</t>
  </si>
  <si>
    <t xml:space="preserve"> Поддержка населения муниципального образования "Городской округ Ногликский" при газификации жилищного фонда</t>
  </si>
  <si>
    <t>Приобретение жилых помещений для специализированного  муниципального жилого фонда</t>
  </si>
  <si>
    <t>Создание условий для предоставления населению транспортных услуг автомобильным транспортом общего пользования и организация транспортного обслуживания населения на территории муниципального образования "Городской округ Ногликский"</t>
  </si>
  <si>
    <t>Мероприятия:</t>
  </si>
  <si>
    <t>Повышение эффективности управления</t>
  </si>
  <si>
    <t xml:space="preserve">Обеспечение беспрепятственного доступа инвалидов к информации </t>
  </si>
  <si>
    <t>Обучение и воспитание детей-инвалидов</t>
  </si>
  <si>
    <t>Подпрограмма 2 "Нормативно-методическое обеспечение и организация бюджетного процесса"</t>
  </si>
  <si>
    <t>Продвижение инвестиционных проектов муниципального образования</t>
  </si>
  <si>
    <t>Администрация, Департамент соцполитики</t>
  </si>
  <si>
    <t>Администрация, Департамент соцполитики, КУМИ</t>
  </si>
  <si>
    <t>Департамент соцполитики</t>
  </si>
  <si>
    <t>Департамент соцполитики, КУМИ</t>
  </si>
  <si>
    <t xml:space="preserve"> Департамент соцполитики</t>
  </si>
  <si>
    <t xml:space="preserve">Администрация </t>
  </si>
  <si>
    <t xml:space="preserve"> КУМИ</t>
  </si>
  <si>
    <t>Подпрограмма 4 "Инфраструктурное развитие территории муниципального образования "Городской округ Ногликский"</t>
  </si>
  <si>
    <t xml:space="preserve"> Содействие развитию инфраструктуры торговли, основанной на принципах достижения установленных нормативов обеспеченности населения муниципального образования площадью торговых объектов</t>
  </si>
  <si>
    <t xml:space="preserve"> Капитальный ремонт дворовых территорий многоквартирных домов</t>
  </si>
  <si>
    <t>Благоустройство общественных территорий</t>
  </si>
  <si>
    <t xml:space="preserve">                                                                                                                                                         (тыс.руб.)</t>
  </si>
  <si>
    <t>Развитие системы воспитания, дополнительного образования и социальной защиты детей</t>
  </si>
  <si>
    <t>Снос ветхого и аварийного жилья, производственных и непроизводственных зданий</t>
  </si>
  <si>
    <t>Подпрограмма 2 "Переселение граждан из аварийного жилищного фонда"</t>
  </si>
  <si>
    <t>Мероприятия по возмещению недополученных доходов и (или) финансового обеспечения (возмещения) затрат в связи с производством (реализацией) товаров, выполнением работ, оказанием услуг в сфере жилищно-коммунального хозяйства</t>
  </si>
  <si>
    <t xml:space="preserve">Подпрограмма 1 "Повышение безопасности дорожного движения в муниципальном образовании "Городской округ Ногликский" </t>
  </si>
  <si>
    <t>Снижение рисков от чрезвычайных ситуаций, создание и поддержание готовности системы оповещения об угрозе чрезвычайной ситуации в муниципальном образовании</t>
  </si>
  <si>
    <t xml:space="preserve">Подпрограмма 1 "Развитие малого и среднего предпринимательства в муниципальном образовании "Городской округ Ногликский" </t>
  </si>
  <si>
    <t xml:space="preserve">Подпрограмма 2 "Развитие сельского хозяйства и регулирование рынков сельскохозяйственной продукции, сырья и продовольствия муниципального образования "Городской округ Ногликский" </t>
  </si>
  <si>
    <t>Создание условий для наиболее полного удовлетворения спроса населения на потребительские товары и услуги по доступным ценам в пределах территориальной доступности, повышение качества торгового обслуживания</t>
  </si>
  <si>
    <t>"Развитие инвестиционного потенциала муниципального образования "Городской округ Ногликский"  - ВСЕГО,</t>
  </si>
  <si>
    <t>"Совершенствование системы управления муниципальным имуществом муниципального образования "Городской округ Ногликский"  - ВСЕГО,</t>
  </si>
  <si>
    <t xml:space="preserve"> Формирование современной городской среды в муниципальном образовании "Городской округ Ногликский" - ВСЕГО,</t>
  </si>
  <si>
    <t>Обеспечение качества и доступности дошкольного образования</t>
  </si>
  <si>
    <t xml:space="preserve"> </t>
  </si>
  <si>
    <t xml:space="preserve"> Подпрограмма 3 "Повышение сейсмоустойчивости жилых домов, основных объектов и систем жизнеобеспечения"</t>
  </si>
  <si>
    <t>Финансовая поддержка гражданам, ведущим самостоятельную трудовую деятельность и зарегистрированным в качестве самозанятых</t>
  </si>
  <si>
    <t>за 2020 год</t>
  </si>
  <si>
    <t>СВЕДЕНИЯ ОБ ИСПОЛЬЗОВАНИИ СРЕДСТВ</t>
  </si>
  <si>
    <t>Уточненные плановые назначения</t>
  </si>
  <si>
    <t>Подпрограмма 1 "Долгосрочное финансовое планирование"</t>
  </si>
  <si>
    <t>ПРЕДУСМОТРЕННЫХ В БЮДЖЕТЕ МО "ГОРОДСКОЙ ОКРУГ НОГЛИКСКИЙ",</t>
  </si>
  <si>
    <t>"Развитие образования в муниципальном образовании  "Городской округ Ногликский"   - ВСЕГО,</t>
  </si>
  <si>
    <t>"Развитие физической культуры, спорта и молодежной политики в муниципальном образовании "Городской округ Ногликский"  - ВСЕГО,</t>
  </si>
  <si>
    <t>"Развитие культуры в муниципальном образовании "Городской округ Ногликский"  - ВСЕГО,</t>
  </si>
  <si>
    <t>"Обеспечение населения муниципального образования "Городской округ Ногликский" качественным жильем " - ВСЕГО,</t>
  </si>
  <si>
    <t>"Обеспечение населения муниципального образования "Городской округ Ногликский" качественными услугами жилищно-коммунального хозяйства" - ВСЕГО,</t>
  </si>
  <si>
    <t>"Газификация муниципального образования "Городской округ Ногликский"  - ВСЕГО,</t>
  </si>
  <si>
    <t>"Обеспечение безопасности жизнедеятельности населения в муниципальном образовании "Городской округ Ногликский"  -  ВСЕГО,</t>
  </si>
  <si>
    <t>Муниципальная программа "Комплексные меры противодействия злоупотреблению наркотикам и их незаконному обороту в муниципальном образовании Городской округ Ногликский" - ВСЕГО,</t>
  </si>
  <si>
    <t>"Стимулирование экономической активности в муниципальном образовании   "Городской округ Ногликский"  - ВСЕГО,</t>
  </si>
  <si>
    <t>"Развитие инфраструктуры и благоустройство населенных пунктов  муниципального образования "Городской округ Ногликский"  -  ВСЕГО,</t>
  </si>
  <si>
    <t>"Совершенствование системы муниципального управления в муниципальном образовании "Городской округ Ногликский" -  ВСЕГО,</t>
  </si>
  <si>
    <t>Защита исконной среды обитания, традиционных образа жизни, хозяйствования и промыслов коренных малочисленных народов Севера, проживающих на территории муниципального образования "Городской округ Ногликский"</t>
  </si>
  <si>
    <t>"Доступная среда в муниципальном образовании "Городской округ Ногликский"  - ВСЕГО,</t>
  </si>
  <si>
    <t>"Управление муниципальными финансами муниципального образования "Городской округ Ногликский"  - ВСЕГО,</t>
  </si>
  <si>
    <t>К отчету об исполнении бюджета МО "Городской округ Ногликский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</si>
</sst>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1" fillId="0" borderId="0"/>
    <xf numFmtId="49" fontId="1" fillId="0" borderId="7">
      <alignment horizontal="center" vertical="top" shrinkToFit="1"/>
    </xf>
    <xf numFmtId="4" fontId="2" fillId="2" borderId="7">
      <alignment horizontal="right" vertical="top" shrinkToFit="1"/>
    </xf>
    <xf numFmtId="0" fontId="1" fillId="0" borderId="7">
      <alignment horizontal="center" vertical="center" wrapText="1"/>
    </xf>
    <xf numFmtId="0" fontId="1" fillId="0" borderId="0">
      <alignment horizontal="left" wrapText="1"/>
    </xf>
    <xf numFmtId="10" fontId="2" fillId="2" borderId="7">
      <alignment horizontal="right" vertical="top" shrinkToFit="1"/>
    </xf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7">
      <alignment vertical="top" wrapText="1"/>
    </xf>
    <xf numFmtId="4" fontId="2" fillId="3" borderId="7">
      <alignment horizontal="right" vertical="top" shrinkToFit="1"/>
    </xf>
    <xf numFmtId="10" fontId="2" fillId="3" borderId="7">
      <alignment horizontal="right" vertical="top" shrinkToFit="1"/>
    </xf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1" fillId="4" borderId="0"/>
    <xf numFmtId="0" fontId="1" fillId="0" borderId="0">
      <alignment wrapText="1"/>
    </xf>
    <xf numFmtId="0" fontId="3" fillId="0" borderId="0">
      <alignment horizontal="center" wrapText="1"/>
    </xf>
    <xf numFmtId="0" fontId="3" fillId="0" borderId="0">
      <alignment horizontal="center"/>
    </xf>
    <xf numFmtId="0" fontId="1" fillId="0" borderId="0">
      <alignment horizontal="right"/>
    </xf>
    <xf numFmtId="0" fontId="1" fillId="4" borderId="8"/>
    <xf numFmtId="0" fontId="1" fillId="0" borderId="7">
      <alignment horizontal="center" vertical="center" wrapText="1"/>
    </xf>
    <xf numFmtId="0" fontId="1" fillId="4" borderId="9"/>
    <xf numFmtId="49" fontId="1" fillId="0" borderId="7">
      <alignment horizontal="left" vertical="top" wrapText="1" indent="2"/>
    </xf>
    <xf numFmtId="0" fontId="2" fillId="0" borderId="7">
      <alignment horizontal="left"/>
    </xf>
    <xf numFmtId="0" fontId="1" fillId="4" borderId="10"/>
    <xf numFmtId="0" fontId="1" fillId="0" borderId="0">
      <alignment horizontal="left" wrapText="1"/>
    </xf>
    <xf numFmtId="4" fontId="1" fillId="0" borderId="7">
      <alignment horizontal="right" vertical="top" shrinkToFit="1"/>
    </xf>
    <xf numFmtId="10" fontId="1" fillId="0" borderId="7">
      <alignment horizontal="right" vertical="top" shrinkToFit="1"/>
    </xf>
    <xf numFmtId="0" fontId="7" fillId="0" borderId="0"/>
    <xf numFmtId="0" fontId="1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1" fillId="0" borderId="0">
      <alignment horizontal="right"/>
    </xf>
    <xf numFmtId="0" fontId="1" fillId="0" borderId="7">
      <alignment horizontal="center" vertical="center" wrapText="1"/>
    </xf>
    <xf numFmtId="49" fontId="1" fillId="0" borderId="7">
      <alignment horizontal="center" vertical="top" shrinkToFit="1"/>
    </xf>
    <xf numFmtId="0" fontId="2" fillId="0" borderId="7">
      <alignment horizontal="left"/>
    </xf>
    <xf numFmtId="10" fontId="2" fillId="2" borderId="7">
      <alignment horizontal="right" vertical="top" shrinkToFit="1"/>
    </xf>
    <xf numFmtId="0" fontId="1" fillId="0" borderId="0">
      <alignment horizontal="left" wrapText="1"/>
    </xf>
    <xf numFmtId="0" fontId="2" fillId="0" borderId="7">
      <alignment vertical="top" wrapText="1"/>
    </xf>
    <xf numFmtId="4" fontId="2" fillId="3" borderId="7">
      <alignment horizontal="right" vertical="top" shrinkToFit="1"/>
    </xf>
    <xf numFmtId="10" fontId="2" fillId="3" borderId="7">
      <alignment horizontal="right" vertical="top" shrinkToFit="1"/>
    </xf>
    <xf numFmtId="0" fontId="1" fillId="0" borderId="0"/>
    <xf numFmtId="0" fontId="1" fillId="0" borderId="0"/>
    <xf numFmtId="0" fontId="1" fillId="5" borderId="0"/>
    <xf numFmtId="0" fontId="1" fillId="5" borderId="8"/>
    <xf numFmtId="0" fontId="1" fillId="5" borderId="9"/>
    <xf numFmtId="49" fontId="1" fillId="0" borderId="7">
      <alignment horizontal="left" vertical="top" wrapText="1" indent="2"/>
    </xf>
    <xf numFmtId="4" fontId="1" fillId="0" borderId="7">
      <alignment horizontal="right" vertical="top" shrinkToFit="1"/>
    </xf>
    <xf numFmtId="10" fontId="1" fillId="0" borderId="7">
      <alignment horizontal="right" vertical="top" shrinkToFit="1"/>
    </xf>
    <xf numFmtId="0" fontId="1" fillId="5" borderId="9">
      <alignment shrinkToFit="1"/>
    </xf>
    <xf numFmtId="0" fontId="1" fillId="5" borderId="10"/>
    <xf numFmtId="0" fontId="1" fillId="5" borderId="9">
      <alignment horizontal="center"/>
    </xf>
    <xf numFmtId="0" fontId="1" fillId="5" borderId="9">
      <alignment horizontal="left"/>
    </xf>
    <xf numFmtId="0" fontId="1" fillId="5" borderId="10">
      <alignment horizontal="center"/>
    </xf>
    <xf numFmtId="0" fontId="1" fillId="5" borderId="10">
      <alignment horizontal="left"/>
    </xf>
    <xf numFmtId="0" fontId="2" fillId="0" borderId="7">
      <alignment vertical="top" wrapText="1"/>
    </xf>
    <xf numFmtId="0" fontId="2" fillId="0" borderId="7">
      <alignment vertical="top" wrapText="1"/>
    </xf>
  </cellStyleXfs>
  <cellXfs count="59">
    <xf numFmtId="0" fontId="0" fillId="0" borderId="0" xfId="0"/>
    <xf numFmtId="0" fontId="6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center" vertical="top" wrapText="1"/>
    </xf>
    <xf numFmtId="164" fontId="6" fillId="6" borderId="1" xfId="0" applyNumberFormat="1" applyFont="1" applyFill="1" applyBorder="1" applyAlignment="1">
      <alignment horizontal="right" vertical="top" wrapText="1"/>
    </xf>
    <xf numFmtId="0" fontId="6" fillId="6" borderId="1" xfId="0" applyFont="1" applyFill="1" applyBorder="1" applyAlignment="1">
      <alignment horizontal="center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0" xfId="0" applyFont="1" applyFill="1"/>
    <xf numFmtId="164" fontId="6" fillId="6" borderId="0" xfId="0" applyNumberFormat="1" applyFont="1" applyFill="1"/>
    <xf numFmtId="0" fontId="11" fillId="6" borderId="0" xfId="0" applyFont="1" applyFill="1"/>
    <xf numFmtId="164" fontId="11" fillId="6" borderId="0" xfId="0" applyNumberFormat="1" applyFont="1" applyFill="1"/>
    <xf numFmtId="0" fontId="6" fillId="6" borderId="0" xfId="0" applyFont="1" applyFill="1" applyAlignment="1"/>
    <xf numFmtId="0" fontId="6" fillId="6" borderId="0" xfId="0" applyFont="1" applyFill="1" applyAlignment="1">
      <alignment horizontal="center" vertical="top"/>
    </xf>
    <xf numFmtId="164" fontId="6" fillId="6" borderId="0" xfId="0" applyNumberFormat="1" applyFont="1" applyFill="1" applyAlignment="1">
      <alignment vertical="top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justify" vertical="top"/>
    </xf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top" wrapText="1"/>
    </xf>
    <xf numFmtId="0" fontId="12" fillId="6" borderId="7" xfId="58" applyNumberFormat="1" applyFont="1" applyFill="1" applyAlignment="1" applyProtection="1">
      <alignment vertical="top" wrapText="1"/>
    </xf>
    <xf numFmtId="0" fontId="12" fillId="6" borderId="1" xfId="0" applyFont="1" applyFill="1" applyBorder="1" applyAlignment="1">
      <alignment horizontal="center" vertical="top" wrapText="1"/>
    </xf>
    <xf numFmtId="164" fontId="12" fillId="6" borderId="1" xfId="0" applyNumberFormat="1" applyFont="1" applyFill="1" applyBorder="1" applyAlignment="1">
      <alignment horizontal="right" vertical="top" wrapText="1"/>
    </xf>
    <xf numFmtId="0" fontId="6" fillId="6" borderId="7" xfId="58" applyNumberFormat="1" applyFont="1" applyFill="1" applyAlignment="1" applyProtection="1">
      <alignment vertical="top" wrapText="1"/>
    </xf>
    <xf numFmtId="0" fontId="12" fillId="6" borderId="1" xfId="0" applyFont="1" applyFill="1" applyBorder="1" applyAlignment="1">
      <alignment horizontal="justify" vertical="top" wrapText="1"/>
    </xf>
    <xf numFmtId="164" fontId="8" fillId="6" borderId="1" xfId="0" applyNumberFormat="1" applyFont="1" applyFill="1" applyBorder="1" applyAlignment="1">
      <alignment horizontal="right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7" xfId="59" applyNumberFormat="1" applyFont="1" applyFill="1" applyAlignment="1" applyProtection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7" xfId="41" applyNumberFormat="1" applyFont="1" applyFill="1" applyAlignment="1" applyProtection="1">
      <alignment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justify" vertical="top"/>
    </xf>
    <xf numFmtId="0" fontId="6" fillId="6" borderId="1" xfId="0" applyFont="1" applyFill="1" applyBorder="1" applyAlignment="1">
      <alignment vertical="top"/>
    </xf>
    <xf numFmtId="164" fontId="6" fillId="6" borderId="1" xfId="0" applyNumberFormat="1" applyFont="1" applyFill="1" applyBorder="1" applyAlignment="1">
      <alignment vertical="top"/>
    </xf>
    <xf numFmtId="165" fontId="6" fillId="6" borderId="1" xfId="0" applyNumberFormat="1" applyFont="1" applyFill="1" applyBorder="1" applyAlignment="1">
      <alignment vertical="top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center"/>
    </xf>
    <xf numFmtId="0" fontId="6" fillId="6" borderId="1" xfId="0" applyFont="1" applyFill="1" applyBorder="1" applyAlignment="1">
      <alignment horizontal="center" vertical="top" wrapText="1"/>
    </xf>
    <xf numFmtId="0" fontId="6" fillId="6" borderId="3" xfId="0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right" vertical="top"/>
    </xf>
    <xf numFmtId="0" fontId="6" fillId="6" borderId="1" xfId="0" applyFont="1" applyFill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6" fillId="6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6" fillId="6" borderId="6" xfId="0" applyFont="1" applyFill="1" applyBorder="1" applyAlignment="1">
      <alignment horizontal="left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6" fillId="6" borderId="13" xfId="0" applyFont="1" applyFill="1" applyBorder="1" applyAlignment="1">
      <alignment horizontal="center" vertical="top" wrapText="1"/>
    </xf>
    <xf numFmtId="0" fontId="6" fillId="6" borderId="14" xfId="0" applyFont="1" applyFill="1" applyBorder="1" applyAlignment="1">
      <alignment horizontal="center" vertical="top" wrapText="1"/>
    </xf>
    <xf numFmtId="0" fontId="6" fillId="6" borderId="15" xfId="0" applyFont="1" applyFill="1" applyBorder="1" applyAlignment="1">
      <alignment horizontal="center" vertical="top" wrapText="1"/>
    </xf>
  </cellXfs>
  <cellStyles count="60">
    <cellStyle name="br" xfId="12"/>
    <cellStyle name="col" xfId="13"/>
    <cellStyle name="style0" xfId="14"/>
    <cellStyle name="style0 2" xfId="44"/>
    <cellStyle name="td" xfId="15"/>
    <cellStyle name="td 2" xfId="45"/>
    <cellStyle name="tr" xfId="16"/>
    <cellStyle name="xl21" xfId="17"/>
    <cellStyle name="xl21 2" xfId="46"/>
    <cellStyle name="xl22" xfId="18"/>
    <cellStyle name="xl23" xfId="19"/>
    <cellStyle name="xl23 2" xfId="32"/>
    <cellStyle name="xl24" xfId="20"/>
    <cellStyle name="xl24 2" xfId="33"/>
    <cellStyle name="xl25" xfId="21"/>
    <cellStyle name="xl25 2" xfId="34"/>
    <cellStyle name="xl26" xfId="22"/>
    <cellStyle name="xl26 2" xfId="35"/>
    <cellStyle name="xl27" xfId="23"/>
    <cellStyle name="xl27 2" xfId="47"/>
    <cellStyle name="xl28" xfId="24"/>
    <cellStyle name="xl28 2" xfId="36"/>
    <cellStyle name="xl29" xfId="25"/>
    <cellStyle name="xl29 2" xfId="48"/>
    <cellStyle name="xl30" xfId="26"/>
    <cellStyle name="xl30 2" xfId="49"/>
    <cellStyle name="xl31" xfId="27"/>
    <cellStyle name="xl31 2" xfId="37"/>
    <cellStyle name="xl32" xfId="1"/>
    <cellStyle name="xl32 2" xfId="50"/>
    <cellStyle name="xl33" xfId="28"/>
    <cellStyle name="xl33 2" xfId="51"/>
    <cellStyle name="xl34" xfId="2"/>
    <cellStyle name="xl34 2" xfId="52"/>
    <cellStyle name="xl35" xfId="29"/>
    <cellStyle name="xl35 2" xfId="38"/>
    <cellStyle name="xl36" xfId="3"/>
    <cellStyle name="xl37" xfId="4"/>
    <cellStyle name="xl37 2" xfId="39"/>
    <cellStyle name="xl38" xfId="5"/>
    <cellStyle name="xl38 2" xfId="53"/>
    <cellStyle name="xl39" xfId="30"/>
    <cellStyle name="xl39 2" xfId="40"/>
    <cellStyle name="xl40" xfId="6"/>
    <cellStyle name="xl40 2" xfId="41"/>
    <cellStyle name="xl41" xfId="7"/>
    <cellStyle name="xl41 2" xfId="42"/>
    <cellStyle name="xl42" xfId="8"/>
    <cellStyle name="xl42 2" xfId="43"/>
    <cellStyle name="xl43" xfId="9"/>
    <cellStyle name="xl43 2" xfId="54"/>
    <cellStyle name="xl44" xfId="10"/>
    <cellStyle name="xl44 2" xfId="55"/>
    <cellStyle name="xl45" xfId="11"/>
    <cellStyle name="xl45 2" xfId="56"/>
    <cellStyle name="xl46" xfId="57"/>
    <cellStyle name="xl60" xfId="58"/>
    <cellStyle name="xl61" xfId="59"/>
    <cellStyle name="Обычный" xfId="0" builtinId="0"/>
    <cellStyle name="Обычный 2" xfId="31"/>
  </cellStyles>
  <dxfs count="0"/>
  <tableStyles count="0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9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4" sqref="A14"/>
      <selection pane="bottomRight" activeCell="A7" sqref="A7:XFD7"/>
    </sheetView>
  </sheetViews>
  <sheetFormatPr defaultColWidth="9.140625" defaultRowHeight="15.75" x14ac:dyDescent="0.25"/>
  <cols>
    <col min="1" max="1" width="4.42578125" style="15" customWidth="1"/>
    <col min="2" max="2" width="53.140625" style="16" customWidth="1"/>
    <col min="3" max="3" width="17.5703125" style="12" customWidth="1"/>
    <col min="4" max="4" width="13.5703125" style="14" customWidth="1"/>
    <col min="5" max="5" width="13.140625" style="14" customWidth="1"/>
    <col min="6" max="6" width="13.28515625" style="14" customWidth="1"/>
    <col min="7" max="7" width="12.85546875" style="14" customWidth="1"/>
    <col min="8" max="8" width="14.42578125" style="14" customWidth="1"/>
    <col min="9" max="9" width="12.85546875" style="14" customWidth="1"/>
    <col min="10" max="10" width="13.5703125" style="14" customWidth="1"/>
    <col min="11" max="11" width="13.7109375" style="14" customWidth="1"/>
    <col min="12" max="12" width="10.140625" style="7" bestFit="1" customWidth="1"/>
    <col min="13" max="13" width="10.42578125" style="7" customWidth="1"/>
    <col min="14" max="16384" width="9.140625" style="7"/>
  </cols>
  <sheetData>
    <row r="1" spans="1:14" x14ac:dyDescent="0.25">
      <c r="A1" s="48" t="s">
        <v>113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4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4" ht="20.25" customHeight="1" x14ac:dyDescent="0.25">
      <c r="A3" s="17"/>
      <c r="B3" s="39" t="s">
        <v>95</v>
      </c>
      <c r="C3" s="49"/>
      <c r="D3" s="49"/>
      <c r="E3" s="49"/>
      <c r="F3" s="49"/>
      <c r="G3" s="49"/>
      <c r="H3" s="49"/>
      <c r="I3" s="49"/>
      <c r="J3" s="49"/>
      <c r="K3" s="49"/>
    </row>
    <row r="4" spans="1:14" ht="18" customHeight="1" x14ac:dyDescent="0.25">
      <c r="A4" s="39" t="s">
        <v>98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4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x14ac:dyDescent="0.25">
      <c r="A6" s="39" t="s">
        <v>94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x14ac:dyDescent="0.25">
      <c r="A7" s="44" t="s">
        <v>77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4" x14ac:dyDescent="0.25">
      <c r="A8" s="40" t="s">
        <v>1</v>
      </c>
      <c r="B8" s="41" t="s">
        <v>2</v>
      </c>
      <c r="C8" s="41" t="s">
        <v>3</v>
      </c>
      <c r="D8" s="40" t="s">
        <v>4</v>
      </c>
      <c r="E8" s="40"/>
      <c r="F8" s="40"/>
      <c r="G8" s="40"/>
      <c r="H8" s="40"/>
      <c r="I8" s="40"/>
      <c r="J8" s="40"/>
      <c r="K8" s="40"/>
    </row>
    <row r="9" spans="1:14" x14ac:dyDescent="0.25">
      <c r="A9" s="40"/>
      <c r="B9" s="42"/>
      <c r="C9" s="42"/>
      <c r="D9" s="46" t="s">
        <v>5</v>
      </c>
      <c r="E9" s="47"/>
      <c r="F9" s="40" t="s">
        <v>6</v>
      </c>
      <c r="G9" s="40"/>
      <c r="H9" s="40"/>
      <c r="I9" s="40"/>
      <c r="J9" s="40"/>
      <c r="K9" s="40"/>
    </row>
    <row r="10" spans="1:14" x14ac:dyDescent="0.25">
      <c r="A10" s="40"/>
      <c r="B10" s="42"/>
      <c r="C10" s="42"/>
      <c r="D10" s="42" t="s">
        <v>96</v>
      </c>
      <c r="E10" s="42" t="s">
        <v>10</v>
      </c>
      <c r="F10" s="45" t="s">
        <v>7</v>
      </c>
      <c r="G10" s="45"/>
      <c r="H10" s="40" t="s">
        <v>8</v>
      </c>
      <c r="I10" s="40"/>
      <c r="J10" s="40" t="s">
        <v>9</v>
      </c>
      <c r="K10" s="40"/>
    </row>
    <row r="11" spans="1:14" ht="70.5" customHeight="1" x14ac:dyDescent="0.25">
      <c r="A11" s="40"/>
      <c r="B11" s="43"/>
      <c r="C11" s="43"/>
      <c r="D11" s="43"/>
      <c r="E11" s="43"/>
      <c r="F11" s="2" t="s">
        <v>96</v>
      </c>
      <c r="G11" s="2" t="s">
        <v>10</v>
      </c>
      <c r="H11" s="2" t="s">
        <v>96</v>
      </c>
      <c r="I11" s="2" t="s">
        <v>10</v>
      </c>
      <c r="J11" s="2" t="s">
        <v>96</v>
      </c>
      <c r="K11" s="2" t="s">
        <v>10</v>
      </c>
    </row>
    <row r="12" spans="1:14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</row>
    <row r="13" spans="1:14" ht="63" x14ac:dyDescent="0.25">
      <c r="A13" s="41">
        <v>1</v>
      </c>
      <c r="B13" s="1" t="s">
        <v>99</v>
      </c>
      <c r="C13" s="28" t="s">
        <v>67</v>
      </c>
      <c r="D13" s="3">
        <f>D15+D16+D17+D18+D19+D20</f>
        <v>1029205.0000000001</v>
      </c>
      <c r="E13" s="3">
        <f>E15+E16+E17+E18+E19+E20</f>
        <v>1017914.5000000001</v>
      </c>
      <c r="F13" s="3">
        <f t="shared" ref="F13:K13" si="0">F15+F16+F17+F18+F19+F20</f>
        <v>269826.3</v>
      </c>
      <c r="G13" s="3">
        <f t="shared" si="0"/>
        <v>260809</v>
      </c>
      <c r="H13" s="3">
        <f t="shared" si="0"/>
        <v>685290.5</v>
      </c>
      <c r="I13" s="3">
        <f t="shared" si="0"/>
        <v>683686.5</v>
      </c>
      <c r="J13" s="3">
        <f t="shared" si="0"/>
        <v>74088.2</v>
      </c>
      <c r="K13" s="3">
        <f t="shared" si="0"/>
        <v>73419</v>
      </c>
      <c r="M13" s="8"/>
      <c r="N13" s="8"/>
    </row>
    <row r="14" spans="1:14" x14ac:dyDescent="0.25">
      <c r="A14" s="43"/>
      <c r="B14" s="1" t="s">
        <v>21</v>
      </c>
      <c r="C14" s="28"/>
      <c r="D14" s="3"/>
      <c r="E14" s="3"/>
      <c r="F14" s="3"/>
      <c r="G14" s="3"/>
      <c r="H14" s="3"/>
      <c r="I14" s="3"/>
      <c r="J14" s="3"/>
      <c r="K14" s="3"/>
    </row>
    <row r="15" spans="1:14" ht="31.5" x14ac:dyDescent="0.25">
      <c r="A15" s="29"/>
      <c r="B15" s="1" t="s">
        <v>90</v>
      </c>
      <c r="C15" s="28" t="s">
        <v>68</v>
      </c>
      <c r="D15" s="3">
        <f>F15+H15+J15</f>
        <v>243273</v>
      </c>
      <c r="E15" s="3">
        <f>G15+I15+K15</f>
        <v>242891.4</v>
      </c>
      <c r="F15" s="3">
        <v>63451</v>
      </c>
      <c r="G15" s="3">
        <v>63069.4</v>
      </c>
      <c r="H15" s="3">
        <v>179822</v>
      </c>
      <c r="I15" s="3">
        <v>179822</v>
      </c>
      <c r="J15" s="3">
        <v>0</v>
      </c>
      <c r="K15" s="3">
        <v>0</v>
      </c>
    </row>
    <row r="16" spans="1:14" ht="31.5" x14ac:dyDescent="0.25">
      <c r="A16" s="29"/>
      <c r="B16" s="1" t="s">
        <v>22</v>
      </c>
      <c r="C16" s="28" t="s">
        <v>68</v>
      </c>
      <c r="D16" s="3">
        <f t="shared" ref="D16:D20" si="1">F16+H16+J16</f>
        <v>387731.3</v>
      </c>
      <c r="E16" s="3">
        <f t="shared" ref="E16:E20" si="2">G16+I16+K16</f>
        <v>386192.9</v>
      </c>
      <c r="F16" s="3">
        <v>40601.4</v>
      </c>
      <c r="G16" s="3">
        <v>39379</v>
      </c>
      <c r="H16" s="3">
        <v>342674.3</v>
      </c>
      <c r="I16" s="3">
        <v>342674.2</v>
      </c>
      <c r="J16" s="3">
        <v>4455.6000000000004</v>
      </c>
      <c r="K16" s="3">
        <v>4139.7</v>
      </c>
    </row>
    <row r="17" spans="1:18" ht="47.25" x14ac:dyDescent="0.25">
      <c r="A17" s="29"/>
      <c r="B17" s="1" t="s">
        <v>78</v>
      </c>
      <c r="C17" s="28" t="s">
        <v>69</v>
      </c>
      <c r="D17" s="3">
        <f t="shared" si="1"/>
        <v>190273.5</v>
      </c>
      <c r="E17" s="3">
        <f t="shared" si="2"/>
        <v>188572.9</v>
      </c>
      <c r="F17" s="3">
        <v>121556.6</v>
      </c>
      <c r="G17" s="3">
        <v>121155.6</v>
      </c>
      <c r="H17" s="3">
        <f>68716.9-1377.9</f>
        <v>67339</v>
      </c>
      <c r="I17" s="3">
        <f>67417.3-1024.6</f>
        <v>66392.7</v>
      </c>
      <c r="J17" s="3">
        <v>1377.9</v>
      </c>
      <c r="K17" s="3">
        <v>1024.5999999999999</v>
      </c>
      <c r="L17" s="8"/>
    </row>
    <row r="18" spans="1:18" ht="47.25" x14ac:dyDescent="0.25">
      <c r="A18" s="29"/>
      <c r="B18" s="1" t="s">
        <v>24</v>
      </c>
      <c r="C18" s="28" t="s">
        <v>66</v>
      </c>
      <c r="D18" s="3">
        <f t="shared" si="1"/>
        <v>185949.3</v>
      </c>
      <c r="E18" s="3">
        <f t="shared" si="2"/>
        <v>178507.40000000002</v>
      </c>
      <c r="F18" s="3">
        <v>36664.5</v>
      </c>
      <c r="G18" s="3">
        <v>29850.6</v>
      </c>
      <c r="H18" s="3">
        <v>81030.100000000006</v>
      </c>
      <c r="I18" s="3">
        <v>80402.100000000006</v>
      </c>
      <c r="J18" s="3">
        <v>68254.7</v>
      </c>
      <c r="K18" s="3">
        <v>68254.7</v>
      </c>
      <c r="R18" s="7" t="s">
        <v>91</v>
      </c>
    </row>
    <row r="19" spans="1:18" ht="31.5" x14ac:dyDescent="0.25">
      <c r="A19" s="29"/>
      <c r="B19" s="1" t="s">
        <v>23</v>
      </c>
      <c r="C19" s="28" t="s">
        <v>68</v>
      </c>
      <c r="D19" s="3">
        <f t="shared" si="1"/>
        <v>6536.6</v>
      </c>
      <c r="E19" s="3">
        <f t="shared" si="2"/>
        <v>6530.8</v>
      </c>
      <c r="F19" s="3">
        <v>6536.6</v>
      </c>
      <c r="G19" s="3">
        <v>6530.8</v>
      </c>
      <c r="H19" s="3">
        <v>0</v>
      </c>
      <c r="I19" s="3">
        <v>0</v>
      </c>
      <c r="J19" s="3">
        <v>0</v>
      </c>
      <c r="K19" s="3">
        <v>0</v>
      </c>
    </row>
    <row r="20" spans="1:18" ht="31.5" x14ac:dyDescent="0.25">
      <c r="A20" s="29"/>
      <c r="B20" s="1" t="s">
        <v>32</v>
      </c>
      <c r="C20" s="28" t="s">
        <v>68</v>
      </c>
      <c r="D20" s="3">
        <f t="shared" si="1"/>
        <v>15441.300000000001</v>
      </c>
      <c r="E20" s="3">
        <f t="shared" si="2"/>
        <v>15219.1</v>
      </c>
      <c r="F20" s="3">
        <v>1016.2</v>
      </c>
      <c r="G20" s="3">
        <v>823.6</v>
      </c>
      <c r="H20" s="3">
        <v>14425.1</v>
      </c>
      <c r="I20" s="3">
        <v>14395.5</v>
      </c>
      <c r="J20" s="3">
        <v>0</v>
      </c>
      <c r="K20" s="3">
        <v>0</v>
      </c>
    </row>
    <row r="21" spans="1:18" ht="63" x14ac:dyDescent="0.25">
      <c r="A21" s="41">
        <v>2</v>
      </c>
      <c r="B21" s="1" t="s">
        <v>100</v>
      </c>
      <c r="C21" s="26" t="s">
        <v>66</v>
      </c>
      <c r="D21" s="3">
        <f t="shared" ref="D21:E113" si="3">F21+H21+J21</f>
        <v>206322.59999999998</v>
      </c>
      <c r="E21" s="3">
        <f t="shared" ref="E21:E111" si="4">G21+I21+K21</f>
        <v>201233.8</v>
      </c>
      <c r="F21" s="3">
        <f>F23+F24</f>
        <v>50483.3</v>
      </c>
      <c r="G21" s="3">
        <f t="shared" ref="G21" si="5">G23+G24</f>
        <v>45409.7</v>
      </c>
      <c r="H21" s="3">
        <f>H23+H24</f>
        <v>155839.29999999999</v>
      </c>
      <c r="I21" s="3">
        <f t="shared" ref="I21:K21" si="6">I23+I24</f>
        <v>155824.09999999998</v>
      </c>
      <c r="J21" s="3">
        <f t="shared" si="6"/>
        <v>0</v>
      </c>
      <c r="K21" s="3">
        <f t="shared" si="6"/>
        <v>0</v>
      </c>
    </row>
    <row r="22" spans="1:18" x14ac:dyDescent="0.25">
      <c r="A22" s="42"/>
      <c r="B22" s="1" t="s">
        <v>21</v>
      </c>
      <c r="C22" s="26"/>
      <c r="D22" s="3"/>
      <c r="E22" s="3"/>
      <c r="F22" s="3"/>
      <c r="G22" s="3"/>
      <c r="H22" s="3"/>
      <c r="I22" s="3"/>
      <c r="J22" s="3"/>
      <c r="K22" s="3"/>
    </row>
    <row r="23" spans="1:18" ht="47.25" x14ac:dyDescent="0.25">
      <c r="A23" s="42"/>
      <c r="B23" s="30" t="s">
        <v>25</v>
      </c>
      <c r="C23" s="26" t="s">
        <v>66</v>
      </c>
      <c r="D23" s="3">
        <f>F23+H23+J23</f>
        <v>181593.9</v>
      </c>
      <c r="E23" s="3">
        <f>G23+I23+K23</f>
        <v>177242.9</v>
      </c>
      <c r="F23" s="3">
        <v>41886.6</v>
      </c>
      <c r="G23" s="3">
        <v>37535.599999999999</v>
      </c>
      <c r="H23" s="3">
        <v>139707.29999999999</v>
      </c>
      <c r="I23" s="3">
        <v>139707.29999999999</v>
      </c>
      <c r="J23" s="3">
        <v>0</v>
      </c>
      <c r="K23" s="3">
        <v>0</v>
      </c>
      <c r="L23" s="8"/>
    </row>
    <row r="24" spans="1:18" ht="47.25" x14ac:dyDescent="0.25">
      <c r="A24" s="43"/>
      <c r="B24" s="1" t="s">
        <v>26</v>
      </c>
      <c r="C24" s="26" t="s">
        <v>66</v>
      </c>
      <c r="D24" s="3">
        <f t="shared" ref="D24" si="7">F24+H24+J24</f>
        <v>24728.7</v>
      </c>
      <c r="E24" s="3">
        <f t="shared" ref="E24" si="8">G24+I24+K24</f>
        <v>23990.9</v>
      </c>
      <c r="F24" s="3">
        <v>8596.7000000000007</v>
      </c>
      <c r="G24" s="3">
        <v>7874.1</v>
      </c>
      <c r="H24" s="3">
        <v>16132</v>
      </c>
      <c r="I24" s="3">
        <v>16116.8</v>
      </c>
      <c r="J24" s="3">
        <v>0</v>
      </c>
      <c r="K24" s="3">
        <v>0</v>
      </c>
    </row>
    <row r="25" spans="1:18" ht="31.5" x14ac:dyDescent="0.25">
      <c r="A25" s="41">
        <v>3</v>
      </c>
      <c r="B25" s="1" t="s">
        <v>101</v>
      </c>
      <c r="C25" s="31" t="s">
        <v>70</v>
      </c>
      <c r="D25" s="3">
        <f t="shared" si="3"/>
        <v>126169.89999999998</v>
      </c>
      <c r="E25" s="3">
        <f t="shared" si="4"/>
        <v>124398.39999999999</v>
      </c>
      <c r="F25" s="3">
        <f>F27+F28+F29+F30+F31+F32+F33</f>
        <v>125951.69999999998</v>
      </c>
      <c r="G25" s="3">
        <f t="shared" ref="G25:K25" si="9">G27+G28+G29+G30+G31+G32+G33</f>
        <v>124180.2</v>
      </c>
      <c r="H25" s="3">
        <f t="shared" si="9"/>
        <v>218.2</v>
      </c>
      <c r="I25" s="3">
        <f t="shared" si="9"/>
        <v>218.2</v>
      </c>
      <c r="J25" s="3">
        <f t="shared" si="9"/>
        <v>0</v>
      </c>
      <c r="K25" s="3">
        <f t="shared" si="9"/>
        <v>0</v>
      </c>
    </row>
    <row r="26" spans="1:18" x14ac:dyDescent="0.25">
      <c r="A26" s="42"/>
      <c r="B26" s="1" t="s">
        <v>21</v>
      </c>
      <c r="C26" s="31"/>
      <c r="D26" s="3"/>
      <c r="E26" s="3"/>
      <c r="F26" s="3"/>
      <c r="G26" s="3"/>
      <c r="H26" s="3"/>
      <c r="I26" s="3"/>
      <c r="J26" s="3"/>
      <c r="K26" s="3"/>
    </row>
    <row r="27" spans="1:18" ht="31.5" x14ac:dyDescent="0.25">
      <c r="A27" s="42"/>
      <c r="B27" s="1" t="s">
        <v>33</v>
      </c>
      <c r="C27" s="31" t="s">
        <v>68</v>
      </c>
      <c r="D27" s="3">
        <f t="shared" si="3"/>
        <v>13924.5</v>
      </c>
      <c r="E27" s="3">
        <f t="shared" si="4"/>
        <v>13866.7</v>
      </c>
      <c r="F27" s="3">
        <v>13924.5</v>
      </c>
      <c r="G27" s="3">
        <v>13866.7</v>
      </c>
      <c r="H27" s="3">
        <v>0</v>
      </c>
      <c r="I27" s="3">
        <v>0</v>
      </c>
      <c r="J27" s="3">
        <v>0</v>
      </c>
      <c r="K27" s="3">
        <v>0</v>
      </c>
    </row>
    <row r="28" spans="1:18" ht="31.5" x14ac:dyDescent="0.25">
      <c r="A28" s="42"/>
      <c r="B28" s="1" t="s">
        <v>27</v>
      </c>
      <c r="C28" s="31" t="s">
        <v>68</v>
      </c>
      <c r="D28" s="3">
        <f t="shared" si="3"/>
        <v>51257.4</v>
      </c>
      <c r="E28" s="3">
        <f t="shared" si="4"/>
        <v>51066.9</v>
      </c>
      <c r="F28" s="3">
        <v>51257.4</v>
      </c>
      <c r="G28" s="3">
        <v>51066.9</v>
      </c>
      <c r="H28" s="3">
        <v>0</v>
      </c>
      <c r="I28" s="3">
        <v>0</v>
      </c>
      <c r="J28" s="3">
        <v>0</v>
      </c>
      <c r="K28" s="3">
        <v>0</v>
      </c>
    </row>
    <row r="29" spans="1:18" ht="31.5" x14ac:dyDescent="0.25">
      <c r="A29" s="42"/>
      <c r="B29" s="33" t="s">
        <v>28</v>
      </c>
      <c r="C29" s="31" t="s">
        <v>68</v>
      </c>
      <c r="D29" s="3">
        <f t="shared" si="3"/>
        <v>175.2</v>
      </c>
      <c r="E29" s="3">
        <f t="shared" si="4"/>
        <v>175.2</v>
      </c>
      <c r="F29" s="3">
        <v>175.2</v>
      </c>
      <c r="G29" s="3">
        <v>175.2</v>
      </c>
      <c r="H29" s="3">
        <v>0</v>
      </c>
      <c r="I29" s="3">
        <v>0</v>
      </c>
      <c r="J29" s="35">
        <v>0</v>
      </c>
      <c r="K29" s="35">
        <v>0</v>
      </c>
    </row>
    <row r="30" spans="1:18" ht="47.25" x14ac:dyDescent="0.25">
      <c r="A30" s="42"/>
      <c r="B30" s="33" t="s">
        <v>29</v>
      </c>
      <c r="C30" s="31" t="s">
        <v>68</v>
      </c>
      <c r="D30" s="3">
        <f t="shared" si="3"/>
        <v>53241.599999999999</v>
      </c>
      <c r="E30" s="3">
        <f t="shared" si="4"/>
        <v>52202.1</v>
      </c>
      <c r="F30" s="3">
        <v>53241.599999999999</v>
      </c>
      <c r="G30" s="3">
        <v>52202.1</v>
      </c>
      <c r="H30" s="3">
        <v>0</v>
      </c>
      <c r="I30" s="3">
        <v>0</v>
      </c>
      <c r="J30" s="35">
        <v>0</v>
      </c>
      <c r="K30" s="35">
        <v>0</v>
      </c>
    </row>
    <row r="31" spans="1:18" ht="47.25" x14ac:dyDescent="0.25">
      <c r="A31" s="42"/>
      <c r="B31" s="33" t="s">
        <v>30</v>
      </c>
      <c r="C31" s="31" t="s">
        <v>66</v>
      </c>
      <c r="D31" s="3">
        <f t="shared" si="3"/>
        <v>4723.8999999999996</v>
      </c>
      <c r="E31" s="3">
        <f t="shared" si="4"/>
        <v>4714.6000000000004</v>
      </c>
      <c r="F31" s="3">
        <v>4723.8999999999996</v>
      </c>
      <c r="G31" s="3">
        <v>4714.6000000000004</v>
      </c>
      <c r="H31" s="3">
        <v>0</v>
      </c>
      <c r="I31" s="3">
        <v>0</v>
      </c>
      <c r="J31" s="35">
        <v>0</v>
      </c>
      <c r="K31" s="35">
        <v>0</v>
      </c>
    </row>
    <row r="32" spans="1:18" ht="31.5" x14ac:dyDescent="0.25">
      <c r="A32" s="42"/>
      <c r="B32" s="33" t="s">
        <v>31</v>
      </c>
      <c r="C32" s="31" t="s">
        <v>68</v>
      </c>
      <c r="D32" s="3">
        <f t="shared" si="3"/>
        <v>153.4</v>
      </c>
      <c r="E32" s="3">
        <f t="shared" si="4"/>
        <v>153.30000000000001</v>
      </c>
      <c r="F32" s="3">
        <v>153.4</v>
      </c>
      <c r="G32" s="3">
        <v>153.30000000000001</v>
      </c>
      <c r="H32" s="3">
        <v>0</v>
      </c>
      <c r="I32" s="3">
        <v>0</v>
      </c>
      <c r="J32" s="35">
        <v>0</v>
      </c>
      <c r="K32" s="35">
        <v>0</v>
      </c>
    </row>
    <row r="33" spans="1:11" ht="31.5" x14ac:dyDescent="0.25">
      <c r="A33" s="43"/>
      <c r="B33" s="33" t="s">
        <v>32</v>
      </c>
      <c r="C33" s="31" t="s">
        <v>68</v>
      </c>
      <c r="D33" s="3">
        <f t="shared" si="3"/>
        <v>2693.8999999999996</v>
      </c>
      <c r="E33" s="3">
        <f t="shared" si="4"/>
        <v>2219.6</v>
      </c>
      <c r="F33" s="3">
        <v>2475.6999999999998</v>
      </c>
      <c r="G33" s="3">
        <v>2001.4</v>
      </c>
      <c r="H33" s="34">
        <v>218.2</v>
      </c>
      <c r="I33" s="36">
        <v>218.2</v>
      </c>
      <c r="J33" s="35">
        <v>0</v>
      </c>
      <c r="K33" s="35">
        <v>0</v>
      </c>
    </row>
    <row r="34" spans="1:11" s="9" customFormat="1" ht="48.75" customHeight="1" x14ac:dyDescent="0.25">
      <c r="A34" s="56">
        <v>4</v>
      </c>
      <c r="B34" s="23" t="s">
        <v>102</v>
      </c>
      <c r="C34" s="20" t="s">
        <v>71</v>
      </c>
      <c r="D34" s="21">
        <f>D36+D37+D39+D40+D38</f>
        <v>74117.3</v>
      </c>
      <c r="E34" s="21">
        <f t="shared" ref="E34:G34" si="10">E36+E37+E39+E40+E38</f>
        <v>50723.1</v>
      </c>
      <c r="F34" s="21">
        <f t="shared" si="10"/>
        <v>20143.2</v>
      </c>
      <c r="G34" s="21">
        <f t="shared" si="10"/>
        <v>13678.4</v>
      </c>
      <c r="H34" s="21">
        <f>H36+H37+H39+H40+H38</f>
        <v>52688.600000000006</v>
      </c>
      <c r="I34" s="21">
        <f t="shared" ref="I34:K34" si="11">I36+I37+I39+I40+I38</f>
        <v>35759.199999999997</v>
      </c>
      <c r="J34" s="21">
        <f t="shared" si="11"/>
        <v>1285.5</v>
      </c>
      <c r="K34" s="21">
        <f t="shared" si="11"/>
        <v>1285.5</v>
      </c>
    </row>
    <row r="35" spans="1:11" x14ac:dyDescent="0.25">
      <c r="A35" s="57"/>
      <c r="B35" s="1" t="s">
        <v>6</v>
      </c>
      <c r="C35" s="25"/>
      <c r="D35" s="24"/>
      <c r="E35" s="24"/>
      <c r="F35" s="3"/>
      <c r="G35" s="3"/>
      <c r="H35" s="3"/>
      <c r="I35" s="3"/>
      <c r="J35" s="3"/>
      <c r="K35" s="3"/>
    </row>
    <row r="36" spans="1:11" ht="30.75" customHeight="1" x14ac:dyDescent="0.25">
      <c r="A36" s="57"/>
      <c r="B36" s="1" t="s">
        <v>13</v>
      </c>
      <c r="C36" s="25" t="s">
        <v>17</v>
      </c>
      <c r="D36" s="3">
        <f t="shared" si="3"/>
        <v>1313.9</v>
      </c>
      <c r="E36" s="3">
        <f t="shared" ref="E36:E38" si="12">G36+I36+K36</f>
        <v>1311.6</v>
      </c>
      <c r="F36" s="3">
        <v>17</v>
      </c>
      <c r="G36" s="3">
        <v>14.8</v>
      </c>
      <c r="H36" s="3">
        <v>1296.9000000000001</v>
      </c>
      <c r="I36" s="3">
        <v>1296.8</v>
      </c>
      <c r="J36" s="3">
        <v>0</v>
      </c>
      <c r="K36" s="3">
        <v>0</v>
      </c>
    </row>
    <row r="37" spans="1:11" ht="31.5" x14ac:dyDescent="0.25">
      <c r="A37" s="57"/>
      <c r="B37" s="1" t="s">
        <v>80</v>
      </c>
      <c r="C37" s="25" t="s">
        <v>17</v>
      </c>
      <c r="D37" s="3">
        <f t="shared" si="3"/>
        <v>45881.8</v>
      </c>
      <c r="E37" s="3">
        <f t="shared" si="12"/>
        <v>28758.2</v>
      </c>
      <c r="F37" s="3">
        <v>1494.4</v>
      </c>
      <c r="G37" s="3">
        <v>1299.8</v>
      </c>
      <c r="H37" s="3">
        <v>44387.4</v>
      </c>
      <c r="I37" s="3">
        <v>27458.400000000001</v>
      </c>
      <c r="J37" s="3">
        <v>0</v>
      </c>
      <c r="K37" s="3">
        <v>0</v>
      </c>
    </row>
    <row r="38" spans="1:11" ht="47.25" x14ac:dyDescent="0.25">
      <c r="A38" s="57"/>
      <c r="B38" s="22" t="s">
        <v>92</v>
      </c>
      <c r="C38" s="25" t="s">
        <v>17</v>
      </c>
      <c r="D38" s="3">
        <f t="shared" si="3"/>
        <v>18548</v>
      </c>
      <c r="E38" s="3">
        <f t="shared" si="12"/>
        <v>12280</v>
      </c>
      <c r="F38" s="3">
        <v>18548</v>
      </c>
      <c r="G38" s="3">
        <v>12280</v>
      </c>
      <c r="H38" s="3">
        <v>0</v>
      </c>
      <c r="I38" s="3">
        <v>0</v>
      </c>
      <c r="J38" s="3">
        <v>0</v>
      </c>
      <c r="K38" s="3">
        <v>0</v>
      </c>
    </row>
    <row r="39" spans="1:11" ht="47.25" x14ac:dyDescent="0.25">
      <c r="A39" s="57"/>
      <c r="B39" s="1" t="s">
        <v>73</v>
      </c>
      <c r="C39" s="25" t="s">
        <v>17</v>
      </c>
      <c r="D39" s="3">
        <f t="shared" si="3"/>
        <v>0</v>
      </c>
      <c r="E39" s="3">
        <f t="shared" si="4"/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ht="31.5" x14ac:dyDescent="0.25">
      <c r="A40" s="57"/>
      <c r="B40" s="1" t="s">
        <v>12</v>
      </c>
      <c r="C40" s="25" t="s">
        <v>20</v>
      </c>
      <c r="D40" s="3">
        <f>F40+H40+J40</f>
        <v>8373.5999999999985</v>
      </c>
      <c r="E40" s="3">
        <f>G40+I40+K40</f>
        <v>8373.2999999999993</v>
      </c>
      <c r="F40" s="3">
        <f>F42+F43+F44+F45</f>
        <v>83.800000000000011</v>
      </c>
      <c r="G40" s="3">
        <f t="shared" ref="G40:K40" si="13">G42+G43+G44+G45</f>
        <v>83.800000000000011</v>
      </c>
      <c r="H40" s="3">
        <f t="shared" si="13"/>
        <v>7004.2999999999993</v>
      </c>
      <c r="I40" s="3">
        <f t="shared" si="13"/>
        <v>7004</v>
      </c>
      <c r="J40" s="3">
        <f t="shared" si="13"/>
        <v>1285.5</v>
      </c>
      <c r="K40" s="3">
        <f t="shared" si="13"/>
        <v>1285.5</v>
      </c>
    </row>
    <row r="41" spans="1:11" x14ac:dyDescent="0.25">
      <c r="A41" s="57"/>
      <c r="B41" s="1" t="s">
        <v>6</v>
      </c>
      <c r="C41" s="25"/>
      <c r="D41" s="24"/>
      <c r="E41" s="24"/>
      <c r="F41" s="3"/>
      <c r="G41" s="3"/>
      <c r="H41" s="3"/>
      <c r="I41" s="3"/>
      <c r="J41" s="3"/>
      <c r="K41" s="3"/>
    </row>
    <row r="42" spans="1:11" ht="31.5" x14ac:dyDescent="0.25">
      <c r="A42" s="57"/>
      <c r="B42" s="27" t="s">
        <v>79</v>
      </c>
      <c r="C42" s="25" t="s">
        <v>17</v>
      </c>
      <c r="D42" s="3">
        <f t="shared" si="3"/>
        <v>4917.3999999999996</v>
      </c>
      <c r="E42" s="3">
        <f>G42+I42+K42</f>
        <v>4917.3</v>
      </c>
      <c r="F42" s="3">
        <v>49.2</v>
      </c>
      <c r="G42" s="3">
        <v>49.2</v>
      </c>
      <c r="H42" s="3">
        <v>4868.2</v>
      </c>
      <c r="I42" s="3">
        <v>4868.1000000000004</v>
      </c>
      <c r="J42" s="3">
        <v>0</v>
      </c>
      <c r="K42" s="3">
        <v>0</v>
      </c>
    </row>
    <row r="43" spans="1:11" ht="31.5" x14ac:dyDescent="0.25">
      <c r="A43" s="57"/>
      <c r="B43" s="1" t="s">
        <v>34</v>
      </c>
      <c r="C43" s="25" t="s">
        <v>17</v>
      </c>
      <c r="D43" s="3">
        <f t="shared" si="3"/>
        <v>3456.2</v>
      </c>
      <c r="E43" s="3">
        <f>G43+I43+K43</f>
        <v>3456</v>
      </c>
      <c r="F43" s="3">
        <v>34.6</v>
      </c>
      <c r="G43" s="3">
        <v>34.6</v>
      </c>
      <c r="H43" s="3">
        <f>3421.6-1285.5</f>
        <v>2136.1</v>
      </c>
      <c r="I43" s="3">
        <f>3421.4-1285.5</f>
        <v>2135.9</v>
      </c>
      <c r="J43" s="3">
        <v>1285.5</v>
      </c>
      <c r="K43" s="3">
        <v>1285.5</v>
      </c>
    </row>
    <row r="44" spans="1:11" ht="31.5" x14ac:dyDescent="0.25">
      <c r="A44" s="57"/>
      <c r="B44" s="1" t="s">
        <v>35</v>
      </c>
      <c r="C44" s="25" t="s">
        <v>72</v>
      </c>
      <c r="D44" s="3">
        <f t="shared" si="3"/>
        <v>0</v>
      </c>
      <c r="E44" s="3">
        <f t="shared" si="4"/>
        <v>0</v>
      </c>
      <c r="F44" s="3">
        <v>0</v>
      </c>
      <c r="G44" s="3">
        <v>0</v>
      </c>
      <c r="H44" s="3">
        <f>5600-5600</f>
        <v>0</v>
      </c>
      <c r="I44" s="3">
        <v>0</v>
      </c>
      <c r="J44" s="3">
        <v>0</v>
      </c>
      <c r="K44" s="3">
        <v>0</v>
      </c>
    </row>
    <row r="45" spans="1:11" ht="47.25" x14ac:dyDescent="0.25">
      <c r="A45" s="58"/>
      <c r="B45" s="1" t="s">
        <v>58</v>
      </c>
      <c r="C45" s="25" t="s">
        <v>52</v>
      </c>
      <c r="D45" s="3">
        <f t="shared" si="3"/>
        <v>0</v>
      </c>
      <c r="E45" s="3">
        <f t="shared" si="4"/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</row>
    <row r="46" spans="1:11" s="9" customFormat="1" ht="63" x14ac:dyDescent="0.25">
      <c r="A46" s="41">
        <v>5</v>
      </c>
      <c r="B46" s="23" t="s">
        <v>103</v>
      </c>
      <c r="C46" s="20" t="s">
        <v>20</v>
      </c>
      <c r="D46" s="21">
        <f>D48+D49+D50+D51</f>
        <v>545578.5</v>
      </c>
      <c r="E46" s="21">
        <f>E48+E49+E50+E51</f>
        <v>535886</v>
      </c>
      <c r="F46" s="21">
        <f t="shared" ref="F46:K46" si="14">F48+F49+F50+F51</f>
        <v>73964.2</v>
      </c>
      <c r="G46" s="21">
        <f t="shared" si="14"/>
        <v>65050.299999999996</v>
      </c>
      <c r="H46" s="21">
        <f t="shared" si="14"/>
        <v>394938.9</v>
      </c>
      <c r="I46" s="21">
        <f t="shared" si="14"/>
        <v>394160.3</v>
      </c>
      <c r="J46" s="21">
        <f t="shared" si="14"/>
        <v>76675.399999999994</v>
      </c>
      <c r="K46" s="21">
        <f t="shared" si="14"/>
        <v>76675.399999999994</v>
      </c>
    </row>
    <row r="47" spans="1:11" x14ac:dyDescent="0.25">
      <c r="A47" s="42"/>
      <c r="B47" s="1" t="s">
        <v>6</v>
      </c>
      <c r="C47" s="25"/>
      <c r="D47" s="24"/>
      <c r="E47" s="24"/>
      <c r="F47" s="3"/>
      <c r="G47" s="3"/>
      <c r="H47" s="3"/>
      <c r="I47" s="3"/>
      <c r="J47" s="3"/>
      <c r="K47" s="3"/>
    </row>
    <row r="48" spans="1:11" ht="31.5" x14ac:dyDescent="0.25">
      <c r="A48" s="42"/>
      <c r="B48" s="1" t="s">
        <v>14</v>
      </c>
      <c r="C48" s="25" t="s">
        <v>68</v>
      </c>
      <c r="D48" s="3">
        <f>F48+H48+J48</f>
        <v>4681</v>
      </c>
      <c r="E48" s="3">
        <f t="shared" si="4"/>
        <v>4398.3999999999996</v>
      </c>
      <c r="F48" s="3">
        <v>4681</v>
      </c>
      <c r="G48" s="3">
        <v>4398.3999999999996</v>
      </c>
      <c r="H48" s="3">
        <v>0</v>
      </c>
      <c r="I48" s="3">
        <v>0</v>
      </c>
      <c r="J48" s="3">
        <v>0</v>
      </c>
      <c r="K48" s="3">
        <v>0</v>
      </c>
    </row>
    <row r="49" spans="1:14" ht="31.5" x14ac:dyDescent="0.25">
      <c r="A49" s="42"/>
      <c r="B49" s="1" t="s">
        <v>15</v>
      </c>
      <c r="C49" s="25" t="s">
        <v>17</v>
      </c>
      <c r="D49" s="3">
        <f t="shared" si="3"/>
        <v>0</v>
      </c>
      <c r="E49" s="3">
        <f t="shared" si="4"/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</row>
    <row r="50" spans="1:14" ht="31.5" x14ac:dyDescent="0.25">
      <c r="A50" s="42"/>
      <c r="B50" s="1" t="s">
        <v>36</v>
      </c>
      <c r="C50" s="25" t="s">
        <v>20</v>
      </c>
      <c r="D50" s="3">
        <f t="shared" si="3"/>
        <v>35806.199999999997</v>
      </c>
      <c r="E50" s="3">
        <f>G50+I50+K50</f>
        <v>35596.9</v>
      </c>
      <c r="F50" s="3">
        <v>18251.3</v>
      </c>
      <c r="G50" s="3">
        <v>18042</v>
      </c>
      <c r="H50" s="3">
        <v>17554.900000000001</v>
      </c>
      <c r="I50" s="3">
        <v>17554.900000000001</v>
      </c>
      <c r="J50" s="3">
        <v>0</v>
      </c>
      <c r="K50" s="3">
        <v>0</v>
      </c>
      <c r="M50" s="8"/>
    </row>
    <row r="51" spans="1:14" x14ac:dyDescent="0.25">
      <c r="A51" s="42"/>
      <c r="B51" s="1" t="s">
        <v>12</v>
      </c>
      <c r="C51" s="25" t="s">
        <v>17</v>
      </c>
      <c r="D51" s="3">
        <f>D53+D54+D55</f>
        <v>505091.30000000005</v>
      </c>
      <c r="E51" s="3">
        <f t="shared" ref="E51:K51" si="15">E53+E54+E55</f>
        <v>495890.69999999995</v>
      </c>
      <c r="F51" s="3">
        <f t="shared" si="15"/>
        <v>51031.9</v>
      </c>
      <c r="G51" s="3">
        <f t="shared" si="15"/>
        <v>42609.899999999994</v>
      </c>
      <c r="H51" s="3">
        <f t="shared" si="15"/>
        <v>377384</v>
      </c>
      <c r="I51" s="3">
        <f t="shared" si="15"/>
        <v>376605.39999999997</v>
      </c>
      <c r="J51" s="3">
        <f t="shared" si="15"/>
        <v>76675.399999999994</v>
      </c>
      <c r="K51" s="3">
        <f t="shared" si="15"/>
        <v>76675.399999999994</v>
      </c>
    </row>
    <row r="52" spans="1:14" x14ac:dyDescent="0.25">
      <c r="A52" s="42"/>
      <c r="B52" s="1" t="s">
        <v>6</v>
      </c>
      <c r="C52" s="25"/>
      <c r="D52" s="24"/>
      <c r="E52" s="24"/>
      <c r="F52" s="3"/>
      <c r="G52" s="3"/>
      <c r="H52" s="3"/>
      <c r="I52" s="3"/>
      <c r="J52" s="3"/>
      <c r="K52" s="3"/>
    </row>
    <row r="53" spans="1:14" ht="47.25" x14ac:dyDescent="0.25">
      <c r="A53" s="42"/>
      <c r="B53" s="1" t="s">
        <v>37</v>
      </c>
      <c r="C53" s="25" t="s">
        <v>17</v>
      </c>
      <c r="D53" s="3">
        <f>F53+H53+J53</f>
        <v>479196.9</v>
      </c>
      <c r="E53" s="3">
        <f t="shared" ref="D53:E55" si="16">G53+I53+K53</f>
        <v>470302.1</v>
      </c>
      <c r="F53" s="3">
        <v>25860.5</v>
      </c>
      <c r="G53" s="3">
        <v>17610.099999999999</v>
      </c>
      <c r="H53" s="3">
        <v>376661</v>
      </c>
      <c r="I53" s="3">
        <v>376016.6</v>
      </c>
      <c r="J53" s="3">
        <v>76675.399999999994</v>
      </c>
      <c r="K53" s="3">
        <v>76675.399999999994</v>
      </c>
      <c r="M53" s="8"/>
      <c r="N53" s="8"/>
    </row>
    <row r="54" spans="1:14" ht="94.5" x14ac:dyDescent="0.25">
      <c r="A54" s="42"/>
      <c r="B54" s="1" t="s">
        <v>81</v>
      </c>
      <c r="C54" s="25" t="s">
        <v>17</v>
      </c>
      <c r="D54" s="3">
        <f t="shared" si="16"/>
        <v>25171.4</v>
      </c>
      <c r="E54" s="3">
        <f t="shared" si="16"/>
        <v>24999.8</v>
      </c>
      <c r="F54" s="3">
        <v>25171.4</v>
      </c>
      <c r="G54" s="3">
        <v>24999.8</v>
      </c>
      <c r="H54" s="3">
        <v>0</v>
      </c>
      <c r="I54" s="3">
        <v>0</v>
      </c>
      <c r="J54" s="3">
        <v>0</v>
      </c>
      <c r="K54" s="3">
        <v>0</v>
      </c>
    </row>
    <row r="55" spans="1:14" ht="31.5" x14ac:dyDescent="0.25">
      <c r="A55" s="43"/>
      <c r="B55" s="1" t="s">
        <v>38</v>
      </c>
      <c r="C55" s="25" t="s">
        <v>17</v>
      </c>
      <c r="D55" s="3">
        <f t="shared" si="16"/>
        <v>723</v>
      </c>
      <c r="E55" s="3">
        <f t="shared" si="16"/>
        <v>588.79999999999995</v>
      </c>
      <c r="F55" s="3">
        <v>0</v>
      </c>
      <c r="G55" s="3">
        <v>0</v>
      </c>
      <c r="H55" s="3">
        <v>723</v>
      </c>
      <c r="I55" s="3">
        <v>588.79999999999995</v>
      </c>
      <c r="J55" s="3">
        <v>0</v>
      </c>
      <c r="K55" s="3">
        <v>0</v>
      </c>
    </row>
    <row r="56" spans="1:14" s="9" customFormat="1" ht="31.5" x14ac:dyDescent="0.25">
      <c r="A56" s="56">
        <v>6</v>
      </c>
      <c r="B56" s="23" t="s">
        <v>104</v>
      </c>
      <c r="C56" s="20" t="s">
        <v>17</v>
      </c>
      <c r="D56" s="21">
        <f t="shared" ref="D56:G56" si="17">D58+D59</f>
        <v>1093.4000000000001</v>
      </c>
      <c r="E56" s="21">
        <f t="shared" si="17"/>
        <v>1093.4000000000001</v>
      </c>
      <c r="F56" s="21">
        <f t="shared" si="17"/>
        <v>11</v>
      </c>
      <c r="G56" s="21">
        <f t="shared" si="17"/>
        <v>11</v>
      </c>
      <c r="H56" s="21">
        <f>H58+H59</f>
        <v>1082.4000000000001</v>
      </c>
      <c r="I56" s="21">
        <f t="shared" ref="I56:J56" si="18">I58+I59</f>
        <v>1082.4000000000001</v>
      </c>
      <c r="J56" s="21">
        <f t="shared" si="18"/>
        <v>0</v>
      </c>
      <c r="K56" s="21">
        <f>K59</f>
        <v>0</v>
      </c>
    </row>
    <row r="57" spans="1:14" x14ac:dyDescent="0.25">
      <c r="A57" s="57"/>
      <c r="B57" s="1" t="s">
        <v>21</v>
      </c>
      <c r="C57" s="25"/>
      <c r="D57" s="24"/>
      <c r="E57" s="24"/>
      <c r="F57" s="3"/>
      <c r="G57" s="3"/>
      <c r="H57" s="3"/>
      <c r="I57" s="3"/>
      <c r="J57" s="3"/>
      <c r="K57" s="3"/>
    </row>
    <row r="58" spans="1:14" x14ac:dyDescent="0.25">
      <c r="A58" s="57"/>
      <c r="B58" s="1" t="s">
        <v>39</v>
      </c>
      <c r="C58" s="25" t="s">
        <v>17</v>
      </c>
      <c r="D58" s="3">
        <f>F58+H58+J58</f>
        <v>0</v>
      </c>
      <c r="E58" s="3">
        <f>G58+I58+K58</f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</row>
    <row r="59" spans="1:14" ht="47.25" x14ac:dyDescent="0.25">
      <c r="A59" s="58"/>
      <c r="B59" s="22" t="s">
        <v>57</v>
      </c>
      <c r="C59" s="25" t="s">
        <v>17</v>
      </c>
      <c r="D59" s="3">
        <f>F59+H59+J59</f>
        <v>1093.4000000000001</v>
      </c>
      <c r="E59" s="3">
        <f>G59+I59+K59</f>
        <v>1093.4000000000001</v>
      </c>
      <c r="F59" s="3">
        <v>11</v>
      </c>
      <c r="G59" s="3">
        <v>11</v>
      </c>
      <c r="H59" s="3">
        <v>1082.4000000000001</v>
      </c>
      <c r="I59" s="3">
        <v>1082.4000000000001</v>
      </c>
      <c r="J59" s="3">
        <v>0</v>
      </c>
      <c r="K59" s="3">
        <v>0</v>
      </c>
    </row>
    <row r="60" spans="1:14" ht="48.75" customHeight="1" x14ac:dyDescent="0.25">
      <c r="A60" s="41">
        <v>7</v>
      </c>
      <c r="B60" s="1" t="s">
        <v>105</v>
      </c>
      <c r="C60" s="32" t="s">
        <v>66</v>
      </c>
      <c r="D60" s="3">
        <f t="shared" si="3"/>
        <v>15965.8</v>
      </c>
      <c r="E60" s="3">
        <f t="shared" si="4"/>
        <v>15868.5</v>
      </c>
      <c r="F60" s="3">
        <f t="shared" ref="F60:K60" si="19">F62+F63</f>
        <v>15965.8</v>
      </c>
      <c r="G60" s="3">
        <f t="shared" si="19"/>
        <v>15868.5</v>
      </c>
      <c r="H60" s="3">
        <f t="shared" si="19"/>
        <v>0</v>
      </c>
      <c r="I60" s="3">
        <f t="shared" si="19"/>
        <v>0</v>
      </c>
      <c r="J60" s="3">
        <f t="shared" si="19"/>
        <v>0</v>
      </c>
      <c r="K60" s="3">
        <f t="shared" si="19"/>
        <v>0</v>
      </c>
    </row>
    <row r="61" spans="1:14" x14ac:dyDescent="0.25">
      <c r="A61" s="42"/>
      <c r="B61" s="1" t="s">
        <v>6</v>
      </c>
      <c r="C61" s="32"/>
      <c r="D61" s="24"/>
      <c r="E61" s="24"/>
      <c r="F61" s="3"/>
      <c r="G61" s="3"/>
      <c r="H61" s="3"/>
      <c r="I61" s="3"/>
      <c r="J61" s="3"/>
      <c r="K61" s="3"/>
    </row>
    <row r="62" spans="1:14" ht="48.75" customHeight="1" x14ac:dyDescent="0.25">
      <c r="A62" s="42"/>
      <c r="B62" s="1" t="s">
        <v>82</v>
      </c>
      <c r="C62" s="32" t="s">
        <v>17</v>
      </c>
      <c r="D62" s="3">
        <f t="shared" si="3"/>
        <v>0</v>
      </c>
      <c r="E62" s="3">
        <f t="shared" si="4"/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</row>
    <row r="63" spans="1:14" ht="47.25" x14ac:dyDescent="0.25">
      <c r="A63" s="42"/>
      <c r="B63" s="1" t="s">
        <v>12</v>
      </c>
      <c r="C63" s="32" t="s">
        <v>66</v>
      </c>
      <c r="D63" s="3">
        <f>D65+D66+D67</f>
        <v>15965.8</v>
      </c>
      <c r="E63" s="3">
        <f t="shared" ref="E63:K63" si="20">E65+E66+E67</f>
        <v>15868.5</v>
      </c>
      <c r="F63" s="3">
        <f>F65+F66+F67</f>
        <v>15965.8</v>
      </c>
      <c r="G63" s="3">
        <f t="shared" si="20"/>
        <v>15868.5</v>
      </c>
      <c r="H63" s="3">
        <f t="shared" si="20"/>
        <v>0</v>
      </c>
      <c r="I63" s="3">
        <f t="shared" si="20"/>
        <v>0</v>
      </c>
      <c r="J63" s="3">
        <f t="shared" si="20"/>
        <v>0</v>
      </c>
      <c r="K63" s="3">
        <f t="shared" si="20"/>
        <v>0</v>
      </c>
    </row>
    <row r="64" spans="1:14" x14ac:dyDescent="0.25">
      <c r="A64" s="42"/>
      <c r="B64" s="1" t="s">
        <v>6</v>
      </c>
      <c r="C64" s="32"/>
      <c r="D64" s="3"/>
      <c r="E64" s="3"/>
      <c r="F64" s="3"/>
      <c r="G64" s="3"/>
      <c r="H64" s="3"/>
      <c r="I64" s="3"/>
      <c r="J64" s="3"/>
      <c r="K64" s="3"/>
    </row>
    <row r="65" spans="1:11" ht="47.25" x14ac:dyDescent="0.25">
      <c r="A65" s="42"/>
      <c r="B65" s="1" t="s">
        <v>40</v>
      </c>
      <c r="C65" s="32" t="s">
        <v>66</v>
      </c>
      <c r="D65" s="3">
        <f t="shared" ref="D65:E67" si="21">F65+H65+J65</f>
        <v>498.3</v>
      </c>
      <c r="E65" s="3">
        <f t="shared" si="21"/>
        <v>417.7</v>
      </c>
      <c r="F65" s="3">
        <v>498.3</v>
      </c>
      <c r="G65" s="3">
        <v>417.7</v>
      </c>
      <c r="H65" s="3">
        <v>0</v>
      </c>
      <c r="I65" s="3">
        <v>0</v>
      </c>
      <c r="J65" s="3">
        <v>0</v>
      </c>
      <c r="K65" s="3">
        <v>0</v>
      </c>
    </row>
    <row r="66" spans="1:11" x14ac:dyDescent="0.25">
      <c r="A66" s="42"/>
      <c r="B66" s="1" t="s">
        <v>41</v>
      </c>
      <c r="C66" s="32" t="s">
        <v>17</v>
      </c>
      <c r="D66" s="3">
        <f t="shared" si="21"/>
        <v>21</v>
      </c>
      <c r="E66" s="3">
        <f t="shared" si="21"/>
        <v>21</v>
      </c>
      <c r="F66" s="3">
        <v>21</v>
      </c>
      <c r="G66" s="3">
        <v>21</v>
      </c>
      <c r="H66" s="3">
        <v>0</v>
      </c>
      <c r="I66" s="3">
        <v>0</v>
      </c>
      <c r="J66" s="3">
        <v>0</v>
      </c>
      <c r="K66" s="3">
        <v>0</v>
      </c>
    </row>
    <row r="67" spans="1:11" ht="63" x14ac:dyDescent="0.25">
      <c r="A67" s="43"/>
      <c r="B67" s="1" t="s">
        <v>83</v>
      </c>
      <c r="C67" s="32" t="s">
        <v>17</v>
      </c>
      <c r="D67" s="3">
        <f t="shared" si="21"/>
        <v>15446.5</v>
      </c>
      <c r="E67" s="3">
        <f t="shared" si="21"/>
        <v>15429.8</v>
      </c>
      <c r="F67" s="3">
        <v>15446.5</v>
      </c>
      <c r="G67" s="3">
        <v>15429.8</v>
      </c>
      <c r="H67" s="3">
        <v>0</v>
      </c>
      <c r="I67" s="3">
        <v>0</v>
      </c>
      <c r="J67" s="3">
        <v>0</v>
      </c>
      <c r="K67" s="3">
        <v>0</v>
      </c>
    </row>
    <row r="68" spans="1:11" ht="65.25" customHeight="1" x14ac:dyDescent="0.25">
      <c r="A68" s="41">
        <v>8</v>
      </c>
      <c r="B68" s="1" t="s">
        <v>106</v>
      </c>
      <c r="C68" s="32" t="s">
        <v>68</v>
      </c>
      <c r="D68" s="3">
        <f>D70+D71</f>
        <v>96.3</v>
      </c>
      <c r="E68" s="3">
        <f t="shared" ref="E68:K68" si="22">E70+E71</f>
        <v>95.9</v>
      </c>
      <c r="F68" s="3">
        <f t="shared" si="22"/>
        <v>96.3</v>
      </c>
      <c r="G68" s="3">
        <f t="shared" si="22"/>
        <v>95.9</v>
      </c>
      <c r="H68" s="3">
        <f t="shared" si="22"/>
        <v>0</v>
      </c>
      <c r="I68" s="3">
        <f t="shared" si="22"/>
        <v>0</v>
      </c>
      <c r="J68" s="3">
        <f t="shared" si="22"/>
        <v>0</v>
      </c>
      <c r="K68" s="3">
        <f t="shared" si="22"/>
        <v>0</v>
      </c>
    </row>
    <row r="69" spans="1:11" x14ac:dyDescent="0.25">
      <c r="A69" s="42"/>
      <c r="B69" s="1" t="s">
        <v>21</v>
      </c>
      <c r="C69" s="32"/>
      <c r="D69" s="3"/>
      <c r="E69" s="3"/>
      <c r="F69" s="3"/>
      <c r="G69" s="3"/>
      <c r="H69" s="3"/>
      <c r="I69" s="3"/>
      <c r="J69" s="3"/>
      <c r="K69" s="3"/>
    </row>
    <row r="70" spans="1:11" ht="31.5" x14ac:dyDescent="0.25">
      <c r="A70" s="42"/>
      <c r="B70" s="1" t="s">
        <v>42</v>
      </c>
      <c r="C70" s="32" t="s">
        <v>68</v>
      </c>
      <c r="D70" s="3">
        <f t="shared" si="3"/>
        <v>43.5</v>
      </c>
      <c r="E70" s="3">
        <f t="shared" si="4"/>
        <v>43.2</v>
      </c>
      <c r="F70" s="3">
        <v>43.5</v>
      </c>
      <c r="G70" s="3">
        <v>43.2</v>
      </c>
      <c r="H70" s="3">
        <v>0</v>
      </c>
      <c r="I70" s="3">
        <v>0</v>
      </c>
      <c r="J70" s="3">
        <v>0</v>
      </c>
      <c r="K70" s="3">
        <v>0</v>
      </c>
    </row>
    <row r="71" spans="1:11" ht="31.5" x14ac:dyDescent="0.25">
      <c r="A71" s="43"/>
      <c r="B71" s="1" t="s">
        <v>43</v>
      </c>
      <c r="C71" s="32" t="s">
        <v>68</v>
      </c>
      <c r="D71" s="3">
        <f t="shared" ref="D71" si="23">F71+H71+J71</f>
        <v>52.8</v>
      </c>
      <c r="E71" s="3">
        <f t="shared" ref="E71" si="24">G71+I71+K71</f>
        <v>52.7</v>
      </c>
      <c r="F71" s="3">
        <v>52.8</v>
      </c>
      <c r="G71" s="3">
        <v>52.7</v>
      </c>
      <c r="H71" s="3">
        <v>0</v>
      </c>
      <c r="I71" s="3">
        <v>0</v>
      </c>
      <c r="J71" s="3">
        <v>0</v>
      </c>
      <c r="K71" s="3">
        <v>0</v>
      </c>
    </row>
    <row r="72" spans="1:11" s="9" customFormat="1" ht="47.25" x14ac:dyDescent="0.25">
      <c r="A72" s="56">
        <v>9</v>
      </c>
      <c r="B72" s="23" t="s">
        <v>107</v>
      </c>
      <c r="C72" s="20" t="s">
        <v>17</v>
      </c>
      <c r="D72" s="21">
        <f>D74+D75+D76</f>
        <v>28942.699999999997</v>
      </c>
      <c r="E72" s="21">
        <f>E74+E75+E76</f>
        <v>28875</v>
      </c>
      <c r="F72" s="21">
        <f t="shared" ref="F72:K72" si="25">F74+F75+F76</f>
        <v>24993.199999999997</v>
      </c>
      <c r="G72" s="21">
        <f t="shared" si="25"/>
        <v>24925.5</v>
      </c>
      <c r="H72" s="21">
        <f t="shared" si="25"/>
        <v>3949.5</v>
      </c>
      <c r="I72" s="21">
        <f t="shared" si="25"/>
        <v>3949.5</v>
      </c>
      <c r="J72" s="21">
        <f t="shared" si="25"/>
        <v>0</v>
      </c>
      <c r="K72" s="21">
        <f t="shared" si="25"/>
        <v>0</v>
      </c>
    </row>
    <row r="73" spans="1:11" x14ac:dyDescent="0.25">
      <c r="A73" s="57"/>
      <c r="B73" s="1" t="s">
        <v>6</v>
      </c>
      <c r="C73" s="25"/>
      <c r="D73" s="24"/>
      <c r="E73" s="24"/>
      <c r="F73" s="3"/>
      <c r="G73" s="3"/>
      <c r="H73" s="3"/>
      <c r="I73" s="3"/>
      <c r="J73" s="3"/>
      <c r="K73" s="3"/>
    </row>
    <row r="74" spans="1:11" ht="47.25" x14ac:dyDescent="0.25">
      <c r="A74" s="57"/>
      <c r="B74" s="1" t="s">
        <v>84</v>
      </c>
      <c r="C74" s="25" t="s">
        <v>17</v>
      </c>
      <c r="D74" s="3">
        <f t="shared" si="3"/>
        <v>4427.5</v>
      </c>
      <c r="E74" s="3">
        <f t="shared" si="4"/>
        <v>4427.3999999999996</v>
      </c>
      <c r="F74" s="3">
        <v>727.5</v>
      </c>
      <c r="G74" s="3">
        <v>727.4</v>
      </c>
      <c r="H74" s="3">
        <f>3500+200</f>
        <v>3700</v>
      </c>
      <c r="I74" s="3">
        <f>3500+200</f>
        <v>3700</v>
      </c>
      <c r="J74" s="3">
        <v>0</v>
      </c>
      <c r="K74" s="3">
        <v>0</v>
      </c>
    </row>
    <row r="75" spans="1:11" ht="78.75" x14ac:dyDescent="0.25">
      <c r="A75" s="57"/>
      <c r="B75" s="1" t="s">
        <v>85</v>
      </c>
      <c r="C75" s="25" t="s">
        <v>17</v>
      </c>
      <c r="D75" s="3">
        <f t="shared" si="3"/>
        <v>402.3</v>
      </c>
      <c r="E75" s="3">
        <f t="shared" si="4"/>
        <v>401.6</v>
      </c>
      <c r="F75" s="3">
        <v>152.80000000000001</v>
      </c>
      <c r="G75" s="3">
        <v>152.1</v>
      </c>
      <c r="H75" s="3">
        <v>249.5</v>
      </c>
      <c r="I75" s="3">
        <v>249.5</v>
      </c>
      <c r="J75" s="3">
        <v>0</v>
      </c>
      <c r="K75" s="3">
        <v>0</v>
      </c>
    </row>
    <row r="76" spans="1:11" x14ac:dyDescent="0.25">
      <c r="A76" s="57"/>
      <c r="B76" s="1" t="s">
        <v>60</v>
      </c>
      <c r="C76" s="25"/>
      <c r="D76" s="3">
        <f>SUM(D78:D81)</f>
        <v>24112.899999999998</v>
      </c>
      <c r="E76" s="3">
        <f t="shared" ref="E76:K76" si="26">SUM(E78:E81)</f>
        <v>24046</v>
      </c>
      <c r="F76" s="3">
        <f t="shared" si="26"/>
        <v>24112.899999999998</v>
      </c>
      <c r="G76" s="3">
        <f t="shared" si="26"/>
        <v>24046</v>
      </c>
      <c r="H76" s="3">
        <f t="shared" si="26"/>
        <v>0</v>
      </c>
      <c r="I76" s="3">
        <f t="shared" si="26"/>
        <v>0</v>
      </c>
      <c r="J76" s="3">
        <f t="shared" si="26"/>
        <v>0</v>
      </c>
      <c r="K76" s="3">
        <f t="shared" si="26"/>
        <v>0</v>
      </c>
    </row>
    <row r="77" spans="1:11" x14ac:dyDescent="0.25">
      <c r="A77" s="57"/>
      <c r="B77" s="1" t="s">
        <v>6</v>
      </c>
      <c r="C77" s="25"/>
      <c r="D77" s="3"/>
      <c r="E77" s="3"/>
      <c r="F77" s="3"/>
      <c r="G77" s="3"/>
      <c r="H77" s="3"/>
      <c r="I77" s="3"/>
      <c r="J77" s="3"/>
      <c r="K77" s="3"/>
    </row>
    <row r="78" spans="1:11" ht="78.75" x14ac:dyDescent="0.25">
      <c r="A78" s="57"/>
      <c r="B78" s="1" t="s">
        <v>86</v>
      </c>
      <c r="C78" s="25" t="s">
        <v>17</v>
      </c>
      <c r="D78" s="3">
        <f t="shared" ref="D78:D79" si="27">F78+H78+J78</f>
        <v>441.8</v>
      </c>
      <c r="E78" s="3">
        <f t="shared" ref="E78:E79" si="28">G78+I78+K78</f>
        <v>375</v>
      </c>
      <c r="F78" s="3">
        <v>441.8</v>
      </c>
      <c r="G78" s="3">
        <v>375</v>
      </c>
      <c r="H78" s="3">
        <v>0</v>
      </c>
      <c r="I78" s="3">
        <v>0</v>
      </c>
      <c r="J78" s="3">
        <v>0</v>
      </c>
      <c r="K78" s="3">
        <v>0</v>
      </c>
    </row>
    <row r="79" spans="1:11" ht="78.75" x14ac:dyDescent="0.25">
      <c r="A79" s="57"/>
      <c r="B79" s="22" t="s">
        <v>74</v>
      </c>
      <c r="C79" s="25" t="s">
        <v>17</v>
      </c>
      <c r="D79" s="3">
        <f t="shared" si="27"/>
        <v>0</v>
      </c>
      <c r="E79" s="3">
        <f t="shared" si="28"/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</row>
    <row r="80" spans="1:11" ht="94.5" x14ac:dyDescent="0.25">
      <c r="A80" s="57"/>
      <c r="B80" s="1" t="s">
        <v>59</v>
      </c>
      <c r="C80" s="25" t="s">
        <v>17</v>
      </c>
      <c r="D80" s="3">
        <f t="shared" ref="D80" si="29">F80+H80+J80</f>
        <v>23421.1</v>
      </c>
      <c r="E80" s="3">
        <f t="shared" ref="E80" si="30">G80+I80+K80</f>
        <v>23421</v>
      </c>
      <c r="F80" s="3">
        <v>23421.1</v>
      </c>
      <c r="G80" s="3">
        <v>23421</v>
      </c>
      <c r="H80" s="3">
        <v>0</v>
      </c>
      <c r="I80" s="3">
        <v>0</v>
      </c>
      <c r="J80" s="3">
        <v>0</v>
      </c>
      <c r="K80" s="3">
        <v>0</v>
      </c>
    </row>
    <row r="81" spans="1:13" ht="47.25" x14ac:dyDescent="0.25">
      <c r="A81" s="58"/>
      <c r="B81" s="1" t="s">
        <v>93</v>
      </c>
      <c r="C81" s="25" t="s">
        <v>17</v>
      </c>
      <c r="D81" s="3">
        <f t="shared" ref="D81" si="31">F81+H81+J81</f>
        <v>250</v>
      </c>
      <c r="E81" s="3">
        <f t="shared" ref="E81" si="32">G81+I81+K81</f>
        <v>250</v>
      </c>
      <c r="F81" s="3">
        <v>250</v>
      </c>
      <c r="G81" s="3">
        <v>250</v>
      </c>
      <c r="H81" s="3">
        <v>0</v>
      </c>
      <c r="I81" s="3">
        <v>0</v>
      </c>
      <c r="J81" s="3">
        <v>0</v>
      </c>
      <c r="K81" s="3">
        <v>0</v>
      </c>
    </row>
    <row r="82" spans="1:13" s="9" customFormat="1" ht="47.25" x14ac:dyDescent="0.25">
      <c r="A82" s="41">
        <v>10</v>
      </c>
      <c r="B82" s="23" t="s">
        <v>108</v>
      </c>
      <c r="C82" s="20" t="s">
        <v>17</v>
      </c>
      <c r="D82" s="21">
        <f>D84+D85</f>
        <v>211497.1</v>
      </c>
      <c r="E82" s="21">
        <f t="shared" ref="E82:K82" si="33">E84+E85</f>
        <v>200123.40000000002</v>
      </c>
      <c r="F82" s="21">
        <f t="shared" si="33"/>
        <v>111370</v>
      </c>
      <c r="G82" s="21">
        <f t="shared" si="33"/>
        <v>99996.4</v>
      </c>
      <c r="H82" s="21">
        <f t="shared" si="33"/>
        <v>100127.1</v>
      </c>
      <c r="I82" s="21">
        <f t="shared" si="33"/>
        <v>100127</v>
      </c>
      <c r="J82" s="21">
        <f t="shared" si="33"/>
        <v>0</v>
      </c>
      <c r="K82" s="21">
        <f t="shared" si="33"/>
        <v>0</v>
      </c>
    </row>
    <row r="83" spans="1:13" x14ac:dyDescent="0.25">
      <c r="A83" s="42"/>
      <c r="B83" s="1" t="s">
        <v>21</v>
      </c>
      <c r="C83" s="18"/>
      <c r="D83" s="24"/>
      <c r="E83" s="24"/>
      <c r="F83" s="3"/>
      <c r="G83" s="3"/>
      <c r="H83" s="3"/>
      <c r="I83" s="3"/>
      <c r="J83" s="3"/>
      <c r="K83" s="3"/>
    </row>
    <row r="84" spans="1:13" x14ac:dyDescent="0.25">
      <c r="A84" s="42"/>
      <c r="B84" s="1" t="s">
        <v>44</v>
      </c>
      <c r="C84" s="18" t="s">
        <v>17</v>
      </c>
      <c r="D84" s="3">
        <f t="shared" ref="D84" si="34">F84+H84+J84</f>
        <v>126385.4</v>
      </c>
      <c r="E84" s="3">
        <f t="shared" ref="E84" si="35">G84+I84+K84</f>
        <v>120707.8</v>
      </c>
      <c r="F84" s="3">
        <v>63434.3</v>
      </c>
      <c r="G84" s="3">
        <v>57756.800000000003</v>
      </c>
      <c r="H84" s="3">
        <v>62951.1</v>
      </c>
      <c r="I84" s="3">
        <v>62951</v>
      </c>
      <c r="J84" s="3">
        <v>0</v>
      </c>
      <c r="K84" s="3">
        <v>0</v>
      </c>
      <c r="M84" s="8"/>
    </row>
    <row r="85" spans="1:13" x14ac:dyDescent="0.25">
      <c r="A85" s="43"/>
      <c r="B85" s="1" t="s">
        <v>45</v>
      </c>
      <c r="C85" s="18" t="s">
        <v>17</v>
      </c>
      <c r="D85" s="3">
        <f t="shared" si="3"/>
        <v>85111.700000000012</v>
      </c>
      <c r="E85" s="3">
        <f t="shared" si="4"/>
        <v>79415.600000000006</v>
      </c>
      <c r="F85" s="3">
        <f>47543.8+391.9</f>
        <v>47935.700000000004</v>
      </c>
      <c r="G85" s="3">
        <f>41847.7+391.9</f>
        <v>42239.6</v>
      </c>
      <c r="H85" s="3">
        <f>7176+30000</f>
        <v>37176</v>
      </c>
      <c r="I85" s="3">
        <f>7176+30000</f>
        <v>37176</v>
      </c>
      <c r="J85" s="3">
        <v>0</v>
      </c>
      <c r="K85" s="3">
        <v>0</v>
      </c>
      <c r="M85" s="8"/>
    </row>
    <row r="86" spans="1:13" ht="47.25" x14ac:dyDescent="0.25">
      <c r="A86" s="41">
        <v>11</v>
      </c>
      <c r="B86" s="1" t="s">
        <v>109</v>
      </c>
      <c r="C86" s="37" t="s">
        <v>66</v>
      </c>
      <c r="D86" s="3">
        <f>SUM(D88:D91)</f>
        <v>114467.59999999999</v>
      </c>
      <c r="E86" s="3">
        <f t="shared" ref="E86:K86" si="36">SUM(E88:E91)</f>
        <v>111628.6</v>
      </c>
      <c r="F86" s="3">
        <f t="shared" si="36"/>
        <v>111203</v>
      </c>
      <c r="G86" s="3">
        <f t="shared" si="36"/>
        <v>108424.6</v>
      </c>
      <c r="H86" s="3">
        <f t="shared" si="36"/>
        <v>3264.6</v>
      </c>
      <c r="I86" s="3">
        <f t="shared" si="36"/>
        <v>3204</v>
      </c>
      <c r="J86" s="3">
        <f t="shared" si="36"/>
        <v>0</v>
      </c>
      <c r="K86" s="3">
        <f t="shared" si="36"/>
        <v>0</v>
      </c>
    </row>
    <row r="87" spans="1:13" x14ac:dyDescent="0.25">
      <c r="A87" s="42"/>
      <c r="B87" s="1" t="s">
        <v>21</v>
      </c>
      <c r="C87" s="37"/>
      <c r="D87" s="3"/>
      <c r="E87" s="3"/>
      <c r="F87" s="3"/>
      <c r="G87" s="3"/>
      <c r="H87" s="3"/>
      <c r="I87" s="3"/>
      <c r="J87" s="3"/>
      <c r="K87" s="3"/>
    </row>
    <row r="88" spans="1:13" x14ac:dyDescent="0.25">
      <c r="A88" s="42"/>
      <c r="B88" s="1" t="s">
        <v>46</v>
      </c>
      <c r="C88" s="37" t="s">
        <v>17</v>
      </c>
      <c r="D88" s="3">
        <f t="shared" ref="D88" si="37">F88+H88+J88</f>
        <v>9489.1</v>
      </c>
      <c r="E88" s="3">
        <f t="shared" ref="E88" si="38">G88+I88+K88</f>
        <v>9489</v>
      </c>
      <c r="F88" s="3">
        <v>9489.1</v>
      </c>
      <c r="G88" s="3">
        <v>9489</v>
      </c>
      <c r="H88" s="3">
        <v>0</v>
      </c>
      <c r="I88" s="3">
        <v>0</v>
      </c>
      <c r="J88" s="3">
        <v>0</v>
      </c>
      <c r="K88" s="3">
        <v>0</v>
      </c>
    </row>
    <row r="89" spans="1:13" ht="47.25" x14ac:dyDescent="0.25">
      <c r="A89" s="42"/>
      <c r="B89" s="1" t="s">
        <v>47</v>
      </c>
      <c r="C89" s="37" t="s">
        <v>17</v>
      </c>
      <c r="D89" s="3">
        <f t="shared" ref="D89" si="39">F89+H89+J89</f>
        <v>197</v>
      </c>
      <c r="E89" s="3">
        <f t="shared" ref="E89" si="40">G89+I89+K89</f>
        <v>197</v>
      </c>
      <c r="F89" s="3">
        <v>197</v>
      </c>
      <c r="G89" s="3">
        <v>197</v>
      </c>
      <c r="H89" s="3">
        <v>0</v>
      </c>
      <c r="I89" s="3">
        <v>0</v>
      </c>
      <c r="J89" s="3">
        <v>0</v>
      </c>
      <c r="K89" s="3">
        <v>0</v>
      </c>
    </row>
    <row r="90" spans="1:13" ht="78.75" x14ac:dyDescent="0.25">
      <c r="A90" s="42"/>
      <c r="B90" s="1" t="s">
        <v>110</v>
      </c>
      <c r="C90" s="37" t="s">
        <v>68</v>
      </c>
      <c r="D90" s="3">
        <f t="shared" si="3"/>
        <v>3264.6</v>
      </c>
      <c r="E90" s="3">
        <f t="shared" si="4"/>
        <v>3204</v>
      </c>
      <c r="F90" s="3">
        <v>0</v>
      </c>
      <c r="G90" s="3">
        <v>0</v>
      </c>
      <c r="H90" s="3">
        <v>3264.6</v>
      </c>
      <c r="I90" s="3">
        <v>3204</v>
      </c>
      <c r="J90" s="3">
        <v>0</v>
      </c>
      <c r="K90" s="3">
        <v>0</v>
      </c>
    </row>
    <row r="91" spans="1:13" ht="31.5" x14ac:dyDescent="0.25">
      <c r="A91" s="43"/>
      <c r="B91" s="1" t="s">
        <v>61</v>
      </c>
      <c r="C91" s="37" t="s">
        <v>68</v>
      </c>
      <c r="D91" s="3">
        <f t="shared" ref="D91" si="41">F91+H91+J91</f>
        <v>101516.9</v>
      </c>
      <c r="E91" s="3">
        <f t="shared" ref="E91" si="42">G91+I91+K91</f>
        <v>98738.6</v>
      </c>
      <c r="F91" s="3">
        <v>101516.9</v>
      </c>
      <c r="G91" s="3">
        <v>98738.6</v>
      </c>
      <c r="H91" s="3">
        <v>0</v>
      </c>
      <c r="I91" s="3">
        <v>0</v>
      </c>
      <c r="J91" s="3">
        <v>0</v>
      </c>
      <c r="K91" s="3">
        <v>0</v>
      </c>
    </row>
    <row r="92" spans="1:13" ht="31.5" x14ac:dyDescent="0.25">
      <c r="A92" s="41">
        <v>12</v>
      </c>
      <c r="B92" s="1" t="s">
        <v>111</v>
      </c>
      <c r="C92" s="37" t="s">
        <v>68</v>
      </c>
      <c r="D92" s="3">
        <f>SUM(D94:D98)</f>
        <v>1128.4000000000001</v>
      </c>
      <c r="E92" s="3">
        <f t="shared" ref="E92:K92" si="43">SUM(E94:E98)</f>
        <v>965.3</v>
      </c>
      <c r="F92" s="3">
        <f t="shared" si="43"/>
        <v>1128.4000000000001</v>
      </c>
      <c r="G92" s="3">
        <f t="shared" si="43"/>
        <v>965.3</v>
      </c>
      <c r="H92" s="3">
        <f t="shared" si="43"/>
        <v>0</v>
      </c>
      <c r="I92" s="3">
        <f t="shared" si="43"/>
        <v>0</v>
      </c>
      <c r="J92" s="3">
        <f t="shared" si="43"/>
        <v>0</v>
      </c>
      <c r="K92" s="3">
        <f t="shared" si="43"/>
        <v>0</v>
      </c>
    </row>
    <row r="93" spans="1:13" x14ac:dyDescent="0.25">
      <c r="A93" s="42"/>
      <c r="B93" s="1" t="s">
        <v>21</v>
      </c>
      <c r="C93" s="37"/>
      <c r="D93" s="3"/>
      <c r="E93" s="3"/>
      <c r="F93" s="3"/>
      <c r="G93" s="3"/>
      <c r="H93" s="3"/>
      <c r="I93" s="3"/>
      <c r="J93" s="3"/>
      <c r="K93" s="3"/>
    </row>
    <row r="94" spans="1:13" ht="31.5" x14ac:dyDescent="0.25">
      <c r="A94" s="42"/>
      <c r="B94" s="1" t="s">
        <v>62</v>
      </c>
      <c r="C94" s="37" t="s">
        <v>68</v>
      </c>
      <c r="D94" s="3">
        <f t="shared" ref="D94" si="44">F94+H94+J94</f>
        <v>30.7</v>
      </c>
      <c r="E94" s="3">
        <f t="shared" ref="E94" si="45">G94+I94+K94</f>
        <v>30.7</v>
      </c>
      <c r="F94" s="3">
        <v>30.7</v>
      </c>
      <c r="G94" s="3">
        <v>30.7</v>
      </c>
      <c r="H94" s="3">
        <v>0</v>
      </c>
      <c r="I94" s="3">
        <v>0</v>
      </c>
      <c r="J94" s="3">
        <v>0</v>
      </c>
      <c r="K94" s="3">
        <v>0</v>
      </c>
    </row>
    <row r="95" spans="1:13" ht="31.5" x14ac:dyDescent="0.25">
      <c r="A95" s="42"/>
      <c r="B95" s="1" t="s">
        <v>49</v>
      </c>
      <c r="C95" s="37" t="s">
        <v>68</v>
      </c>
      <c r="D95" s="3">
        <f t="shared" ref="D95:E98" si="46">F95+H95+J95</f>
        <v>600</v>
      </c>
      <c r="E95" s="3">
        <f t="shared" si="46"/>
        <v>586</v>
      </c>
      <c r="F95" s="3">
        <v>600</v>
      </c>
      <c r="G95" s="3">
        <v>586</v>
      </c>
      <c r="H95" s="3">
        <v>0</v>
      </c>
      <c r="I95" s="3">
        <v>0</v>
      </c>
      <c r="J95" s="3">
        <v>0</v>
      </c>
      <c r="K95" s="3">
        <v>0</v>
      </c>
    </row>
    <row r="96" spans="1:13" ht="31.5" x14ac:dyDescent="0.25">
      <c r="A96" s="42"/>
      <c r="B96" s="1" t="s">
        <v>63</v>
      </c>
      <c r="C96" s="37" t="s">
        <v>68</v>
      </c>
      <c r="D96" s="3">
        <f t="shared" ref="D96" si="47">F96+H96+J96</f>
        <v>7.8</v>
      </c>
      <c r="E96" s="3">
        <f t="shared" ref="E96" si="48">G96+I96+K96</f>
        <v>7.8</v>
      </c>
      <c r="F96" s="3">
        <v>7.8</v>
      </c>
      <c r="G96" s="3">
        <v>7.8</v>
      </c>
      <c r="H96" s="3">
        <v>0</v>
      </c>
      <c r="I96" s="3">
        <v>0</v>
      </c>
      <c r="J96" s="3">
        <v>0</v>
      </c>
      <c r="K96" s="3">
        <v>0</v>
      </c>
    </row>
    <row r="97" spans="1:11" ht="31.5" x14ac:dyDescent="0.25">
      <c r="A97" s="42"/>
      <c r="B97" s="1" t="s">
        <v>50</v>
      </c>
      <c r="C97" s="37" t="s">
        <v>68</v>
      </c>
      <c r="D97" s="3">
        <f t="shared" ref="D97" si="49">F97+H97+J97</f>
        <v>266.10000000000002</v>
      </c>
      <c r="E97" s="3">
        <f t="shared" si="46"/>
        <v>205.5</v>
      </c>
      <c r="F97" s="3">
        <v>266.10000000000002</v>
      </c>
      <c r="G97" s="3">
        <v>205.5</v>
      </c>
      <c r="H97" s="3">
        <v>0</v>
      </c>
      <c r="I97" s="3">
        <v>0</v>
      </c>
      <c r="J97" s="3">
        <v>0</v>
      </c>
      <c r="K97" s="3">
        <v>0</v>
      </c>
    </row>
    <row r="98" spans="1:11" ht="31.5" x14ac:dyDescent="0.25">
      <c r="A98" s="42"/>
      <c r="B98" s="1" t="s">
        <v>51</v>
      </c>
      <c r="C98" s="37" t="s">
        <v>68</v>
      </c>
      <c r="D98" s="3">
        <f t="shared" ref="D98" si="50">F98+H98+J98</f>
        <v>223.8</v>
      </c>
      <c r="E98" s="3">
        <f t="shared" si="46"/>
        <v>135.30000000000001</v>
      </c>
      <c r="F98" s="3">
        <v>223.8</v>
      </c>
      <c r="G98" s="3">
        <v>135.30000000000001</v>
      </c>
      <c r="H98" s="3">
        <v>0</v>
      </c>
      <c r="I98" s="3">
        <v>0</v>
      </c>
      <c r="J98" s="3">
        <v>0</v>
      </c>
      <c r="K98" s="3">
        <v>0</v>
      </c>
    </row>
    <row r="99" spans="1:11" ht="47.25" x14ac:dyDescent="0.25">
      <c r="A99" s="41">
        <v>13</v>
      </c>
      <c r="B99" s="1" t="s">
        <v>112</v>
      </c>
      <c r="C99" s="37" t="s">
        <v>18</v>
      </c>
      <c r="D99" s="3">
        <f>SUM(D101:D103)</f>
        <v>22059.599999999999</v>
      </c>
      <c r="E99" s="3">
        <f t="shared" ref="E99:K99" si="51">SUM(E101:E103)</f>
        <v>21861.9</v>
      </c>
      <c r="F99" s="3">
        <f t="shared" si="51"/>
        <v>22059.599999999999</v>
      </c>
      <c r="G99" s="3">
        <f t="shared" si="51"/>
        <v>21861.9</v>
      </c>
      <c r="H99" s="3">
        <f t="shared" si="51"/>
        <v>0</v>
      </c>
      <c r="I99" s="3">
        <f t="shared" si="51"/>
        <v>0</v>
      </c>
      <c r="J99" s="3">
        <f t="shared" si="51"/>
        <v>0</v>
      </c>
      <c r="K99" s="3">
        <f t="shared" si="51"/>
        <v>0</v>
      </c>
    </row>
    <row r="100" spans="1:11" x14ac:dyDescent="0.25">
      <c r="A100" s="42"/>
      <c r="B100" s="1" t="s">
        <v>6</v>
      </c>
      <c r="C100" s="37"/>
      <c r="D100" s="3"/>
      <c r="E100" s="3"/>
      <c r="F100" s="3"/>
      <c r="G100" s="3"/>
      <c r="H100" s="3"/>
      <c r="I100" s="3"/>
      <c r="J100" s="3"/>
      <c r="K100" s="3"/>
    </row>
    <row r="101" spans="1:11" ht="31.5" x14ac:dyDescent="0.25">
      <c r="A101" s="42"/>
      <c r="B101" s="1" t="s">
        <v>97</v>
      </c>
      <c r="C101" s="38" t="s">
        <v>18</v>
      </c>
      <c r="D101" s="3">
        <f t="shared" ref="D101" si="52">F101+H101+J101</f>
        <v>0</v>
      </c>
      <c r="E101" s="3">
        <f>G101+I101+K101</f>
        <v>0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>
        <v>0</v>
      </c>
    </row>
    <row r="102" spans="1:11" ht="31.5" x14ac:dyDescent="0.25">
      <c r="A102" s="42"/>
      <c r="B102" s="1" t="s">
        <v>64</v>
      </c>
      <c r="C102" s="37" t="s">
        <v>18</v>
      </c>
      <c r="D102" s="3">
        <f t="shared" si="3"/>
        <v>22059.599999999999</v>
      </c>
      <c r="E102" s="3">
        <f>G102+I102+K102</f>
        <v>21861.9</v>
      </c>
      <c r="F102" s="3">
        <v>22059.599999999999</v>
      </c>
      <c r="G102" s="3">
        <v>21861.9</v>
      </c>
      <c r="H102" s="3">
        <v>0</v>
      </c>
      <c r="I102" s="3">
        <v>0</v>
      </c>
      <c r="J102" s="3">
        <v>0</v>
      </c>
      <c r="K102" s="3">
        <v>0</v>
      </c>
    </row>
    <row r="103" spans="1:11" ht="47.25" x14ac:dyDescent="0.25">
      <c r="A103" s="43"/>
      <c r="B103" s="1" t="s">
        <v>16</v>
      </c>
      <c r="C103" s="37" t="s">
        <v>18</v>
      </c>
      <c r="D103" s="3">
        <f t="shared" si="3"/>
        <v>0</v>
      </c>
      <c r="E103" s="3">
        <f t="shared" si="4"/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</row>
    <row r="104" spans="1:11" ht="47.25" x14ac:dyDescent="0.25">
      <c r="A104" s="41">
        <v>14</v>
      </c>
      <c r="B104" s="1" t="s">
        <v>87</v>
      </c>
      <c r="C104" s="18" t="s">
        <v>17</v>
      </c>
      <c r="D104" s="3">
        <f>SUM(D106:D107)</f>
        <v>22</v>
      </c>
      <c r="E104" s="3">
        <f t="shared" ref="E104:K104" si="53">SUM(E106:E107)</f>
        <v>22</v>
      </c>
      <c r="F104" s="3">
        <f t="shared" si="53"/>
        <v>22</v>
      </c>
      <c r="G104" s="3">
        <f t="shared" si="53"/>
        <v>22</v>
      </c>
      <c r="H104" s="3">
        <f t="shared" si="53"/>
        <v>0</v>
      </c>
      <c r="I104" s="3">
        <f t="shared" si="53"/>
        <v>0</v>
      </c>
      <c r="J104" s="3">
        <f t="shared" si="53"/>
        <v>0</v>
      </c>
      <c r="K104" s="3">
        <f t="shared" si="53"/>
        <v>0</v>
      </c>
    </row>
    <row r="105" spans="1:11" x14ac:dyDescent="0.25">
      <c r="A105" s="42"/>
      <c r="B105" s="1" t="s">
        <v>21</v>
      </c>
      <c r="C105" s="18"/>
      <c r="D105" s="3"/>
      <c r="E105" s="3"/>
      <c r="F105" s="3"/>
      <c r="G105" s="3"/>
      <c r="H105" s="3"/>
      <c r="I105" s="3"/>
      <c r="J105" s="3"/>
      <c r="K105" s="3"/>
    </row>
    <row r="106" spans="1:11" ht="31.5" customHeight="1" x14ac:dyDescent="0.25">
      <c r="A106" s="42"/>
      <c r="B106" s="1" t="s">
        <v>48</v>
      </c>
      <c r="C106" s="18" t="s">
        <v>17</v>
      </c>
      <c r="D106" s="3">
        <f t="shared" si="3"/>
        <v>22</v>
      </c>
      <c r="E106" s="3">
        <f t="shared" si="4"/>
        <v>22</v>
      </c>
      <c r="F106" s="3">
        <v>22</v>
      </c>
      <c r="G106" s="3">
        <v>22</v>
      </c>
      <c r="H106" s="3">
        <v>0</v>
      </c>
      <c r="I106" s="3">
        <v>0</v>
      </c>
      <c r="J106" s="3">
        <v>0</v>
      </c>
      <c r="K106" s="3">
        <v>0</v>
      </c>
    </row>
    <row r="107" spans="1:11" ht="31.5" x14ac:dyDescent="0.25">
      <c r="A107" s="43"/>
      <c r="B107" s="1" t="s">
        <v>65</v>
      </c>
      <c r="C107" s="18" t="s">
        <v>17</v>
      </c>
      <c r="D107" s="3">
        <f t="shared" ref="D107" si="54">F107+H107+J107</f>
        <v>0</v>
      </c>
      <c r="E107" s="3">
        <f t="shared" ref="E107" si="55">G107+I107+K107</f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</row>
    <row r="108" spans="1:11" ht="63" x14ac:dyDescent="0.25">
      <c r="A108" s="41">
        <v>15</v>
      </c>
      <c r="B108" s="1" t="s">
        <v>88</v>
      </c>
      <c r="C108" s="18" t="s">
        <v>52</v>
      </c>
      <c r="D108" s="3">
        <f>F108+H108+J108</f>
        <v>24001.399999999998</v>
      </c>
      <c r="E108" s="3">
        <f t="shared" si="4"/>
        <v>23714.6</v>
      </c>
      <c r="F108" s="3">
        <f t="shared" ref="F108:K108" si="56">F110+F111+F112+F113</f>
        <v>24001.399999999998</v>
      </c>
      <c r="G108" s="3">
        <f t="shared" si="56"/>
        <v>23714.6</v>
      </c>
      <c r="H108" s="3">
        <f t="shared" si="56"/>
        <v>0</v>
      </c>
      <c r="I108" s="3">
        <f t="shared" si="56"/>
        <v>0</v>
      </c>
      <c r="J108" s="3">
        <f>J110+J111+J112+J113</f>
        <v>0</v>
      </c>
      <c r="K108" s="3">
        <f t="shared" si="56"/>
        <v>0</v>
      </c>
    </row>
    <row r="109" spans="1:11" x14ac:dyDescent="0.25">
      <c r="A109" s="54"/>
      <c r="B109" s="1" t="s">
        <v>6</v>
      </c>
      <c r="C109" s="18"/>
      <c r="D109" s="3"/>
      <c r="E109" s="3"/>
      <c r="F109" s="3"/>
      <c r="G109" s="3"/>
      <c r="H109" s="3"/>
      <c r="I109" s="3"/>
      <c r="J109" s="3"/>
      <c r="K109" s="3"/>
    </row>
    <row r="110" spans="1:11" ht="63.75" customHeight="1" x14ac:dyDescent="0.25">
      <c r="A110" s="54"/>
      <c r="B110" s="1" t="s">
        <v>53</v>
      </c>
      <c r="C110" s="18" t="s">
        <v>52</v>
      </c>
      <c r="D110" s="3">
        <f t="shared" si="3"/>
        <v>0</v>
      </c>
      <c r="E110" s="3">
        <f t="shared" si="4"/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</row>
    <row r="111" spans="1:11" ht="94.5" x14ac:dyDescent="0.25">
      <c r="A111" s="54"/>
      <c r="B111" s="1" t="s">
        <v>54</v>
      </c>
      <c r="C111" s="18" t="s">
        <v>52</v>
      </c>
      <c r="D111" s="3">
        <f t="shared" si="3"/>
        <v>5197.8</v>
      </c>
      <c r="E111" s="3">
        <f t="shared" si="4"/>
        <v>4911</v>
      </c>
      <c r="F111" s="3">
        <f>2069.8+3128</f>
        <v>5197.8</v>
      </c>
      <c r="G111" s="3">
        <f>2888.6+2022.4</f>
        <v>4911</v>
      </c>
      <c r="H111" s="3">
        <v>0</v>
      </c>
      <c r="I111" s="3">
        <v>0</v>
      </c>
      <c r="J111" s="3">
        <v>0</v>
      </c>
      <c r="K111" s="3">
        <v>0</v>
      </c>
    </row>
    <row r="112" spans="1:11" ht="47.25" x14ac:dyDescent="0.25">
      <c r="A112" s="54"/>
      <c r="B112" s="1" t="s">
        <v>55</v>
      </c>
      <c r="C112" s="18" t="s">
        <v>52</v>
      </c>
      <c r="D112" s="3">
        <f t="shared" si="3"/>
        <v>18803.599999999999</v>
      </c>
      <c r="E112" s="3">
        <f t="shared" si="3"/>
        <v>18803.599999999999</v>
      </c>
      <c r="F112" s="3">
        <v>18803.599999999999</v>
      </c>
      <c r="G112" s="3">
        <v>18803.599999999999</v>
      </c>
      <c r="H112" s="3">
        <v>0</v>
      </c>
      <c r="I112" s="3">
        <v>0</v>
      </c>
      <c r="J112" s="3">
        <v>0</v>
      </c>
      <c r="K112" s="3">
        <v>0</v>
      </c>
    </row>
    <row r="113" spans="1:12" ht="78.75" x14ac:dyDescent="0.25">
      <c r="A113" s="55"/>
      <c r="B113" s="1" t="s">
        <v>56</v>
      </c>
      <c r="C113" s="18" t="s">
        <v>52</v>
      </c>
      <c r="D113" s="3">
        <f t="shared" si="3"/>
        <v>0</v>
      </c>
      <c r="E113" s="3">
        <f t="shared" si="3"/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</row>
    <row r="114" spans="1:12" s="9" customFormat="1" ht="47.25" x14ac:dyDescent="0.25">
      <c r="A114" s="51">
        <v>16</v>
      </c>
      <c r="B114" s="19" t="s">
        <v>89</v>
      </c>
      <c r="C114" s="20" t="s">
        <v>17</v>
      </c>
      <c r="D114" s="21">
        <f>D116+D117</f>
        <v>21103.5</v>
      </c>
      <c r="E114" s="21">
        <f t="shared" ref="E114:K114" si="57">E116+E117</f>
        <v>10121.799999999999</v>
      </c>
      <c r="F114" s="21">
        <f t="shared" si="57"/>
        <v>18988.099999999999</v>
      </c>
      <c r="G114" s="21">
        <f t="shared" si="57"/>
        <v>8006.4</v>
      </c>
      <c r="H114" s="21">
        <f t="shared" si="57"/>
        <v>2115.4</v>
      </c>
      <c r="I114" s="21">
        <f t="shared" si="57"/>
        <v>2115.4</v>
      </c>
      <c r="J114" s="21">
        <f t="shared" si="57"/>
        <v>0</v>
      </c>
      <c r="K114" s="21">
        <f t="shared" si="57"/>
        <v>0</v>
      </c>
      <c r="L114" s="10"/>
    </row>
    <row r="115" spans="1:12" x14ac:dyDescent="0.25">
      <c r="A115" s="52"/>
      <c r="B115" s="22" t="s">
        <v>6</v>
      </c>
      <c r="C115" s="18"/>
      <c r="D115" s="3"/>
      <c r="E115" s="3"/>
      <c r="F115" s="3"/>
      <c r="G115" s="3"/>
      <c r="H115" s="3"/>
      <c r="I115" s="3"/>
      <c r="J115" s="3"/>
      <c r="K115" s="3"/>
      <c r="L115" s="8"/>
    </row>
    <row r="116" spans="1:12" ht="31.5" x14ac:dyDescent="0.25">
      <c r="A116" s="52"/>
      <c r="B116" s="22" t="s">
        <v>75</v>
      </c>
      <c r="C116" s="18" t="s">
        <v>17</v>
      </c>
      <c r="D116" s="3">
        <f t="shared" ref="D116:D117" si="58">F116+H116+J116</f>
        <v>16003.5</v>
      </c>
      <c r="E116" s="3">
        <f t="shared" ref="E116:E117" si="59">G116+I116+K116</f>
        <v>5021.8</v>
      </c>
      <c r="F116" s="3">
        <f>13888.1</f>
        <v>13888.1</v>
      </c>
      <c r="G116" s="3">
        <f>2906.4</f>
        <v>2906.4</v>
      </c>
      <c r="H116" s="3">
        <v>2115.4</v>
      </c>
      <c r="I116" s="3">
        <v>2115.4</v>
      </c>
      <c r="J116" s="3">
        <v>0</v>
      </c>
      <c r="K116" s="3">
        <v>0</v>
      </c>
    </row>
    <row r="117" spans="1:12" x14ac:dyDescent="0.25">
      <c r="A117" s="53"/>
      <c r="B117" s="1" t="s">
        <v>76</v>
      </c>
      <c r="C117" s="18"/>
      <c r="D117" s="3">
        <f t="shared" si="58"/>
        <v>5100</v>
      </c>
      <c r="E117" s="3">
        <f t="shared" si="59"/>
        <v>5100</v>
      </c>
      <c r="F117" s="3">
        <v>5100</v>
      </c>
      <c r="G117" s="3">
        <v>5100</v>
      </c>
      <c r="H117" s="3">
        <v>0</v>
      </c>
      <c r="I117" s="3">
        <v>0</v>
      </c>
      <c r="J117" s="3">
        <v>0</v>
      </c>
      <c r="K117" s="3">
        <v>0</v>
      </c>
    </row>
    <row r="118" spans="1:12" s="11" customFormat="1" ht="21" customHeight="1" x14ac:dyDescent="0.25">
      <c r="A118" s="4"/>
      <c r="B118" s="1" t="s">
        <v>11</v>
      </c>
      <c r="C118" s="2" t="s">
        <v>19</v>
      </c>
      <c r="D118" s="3">
        <f>+F118+H118+J118</f>
        <v>2421771.1</v>
      </c>
      <c r="E118" s="3">
        <f>G118+I118+K118</f>
        <v>2344526.1999999997</v>
      </c>
      <c r="F118" s="3">
        <f t="shared" ref="F118:K118" si="60">F13+F21+F25+F34+F46+F56+F60+F68+F72+F82+F86+F92+F99+F104+F108+F114</f>
        <v>870207.5</v>
      </c>
      <c r="G118" s="3">
        <f t="shared" si="60"/>
        <v>813019.70000000019</v>
      </c>
      <c r="H118" s="3">
        <f t="shared" si="60"/>
        <v>1399514.5</v>
      </c>
      <c r="I118" s="3">
        <f t="shared" si="60"/>
        <v>1380126.5999999996</v>
      </c>
      <c r="J118" s="3">
        <f t="shared" si="60"/>
        <v>152049.09999999998</v>
      </c>
      <c r="K118" s="3">
        <f t="shared" si="60"/>
        <v>151379.9</v>
      </c>
    </row>
    <row r="119" spans="1:12" x14ac:dyDescent="0.25">
      <c r="A119" s="50"/>
      <c r="B119" s="50"/>
      <c r="D119" s="13"/>
      <c r="E119" s="13"/>
      <c r="F119" s="13"/>
      <c r="G119" s="13"/>
      <c r="H119" s="13"/>
      <c r="I119" s="13"/>
      <c r="J119" s="13"/>
      <c r="K119" s="13"/>
    </row>
  </sheetData>
  <mergeCells count="35">
    <mergeCell ref="A108:A113"/>
    <mergeCell ref="A104:A107"/>
    <mergeCell ref="A46:A55"/>
    <mergeCell ref="A56:A59"/>
    <mergeCell ref="A13:A14"/>
    <mergeCell ref="A21:A24"/>
    <mergeCell ref="A25:A33"/>
    <mergeCell ref="A99:A103"/>
    <mergeCell ref="A60:A67"/>
    <mergeCell ref="A68:A71"/>
    <mergeCell ref="A86:A91"/>
    <mergeCell ref="A92:A98"/>
    <mergeCell ref="A82:A85"/>
    <mergeCell ref="A72:A81"/>
    <mergeCell ref="A34:A45"/>
    <mergeCell ref="A119:B119"/>
    <mergeCell ref="A114:A117"/>
    <mergeCell ref="A1:K1"/>
    <mergeCell ref="A2:K2"/>
    <mergeCell ref="A4:K4"/>
    <mergeCell ref="A5:K5"/>
    <mergeCell ref="B3:K3"/>
    <mergeCell ref="A6:K6"/>
    <mergeCell ref="A8:A11"/>
    <mergeCell ref="B8:B11"/>
    <mergeCell ref="D8:K8"/>
    <mergeCell ref="F9:K9"/>
    <mergeCell ref="H10:I10"/>
    <mergeCell ref="A7:K7"/>
    <mergeCell ref="F10:G10"/>
    <mergeCell ref="C8:C11"/>
    <mergeCell ref="J10:K10"/>
    <mergeCell ref="D9:E9"/>
    <mergeCell ref="D10:D11"/>
    <mergeCell ref="E10:E11"/>
  </mergeCells>
  <pageMargins left="1.1811023622047245" right="0.59055118110236227" top="0.78740157480314965" bottom="0.78740157480314965" header="0.31496062992125984" footer="0.31496062992125984"/>
  <pageSetup paperSize="9" scale="69" fitToHeight="0" orientation="landscape" horizontalDpi="4294967295" verticalDpi="4294967295" r:id="rId1"/>
  <headerFooter differentFirst="1">
    <oddHeader>&amp;C&amp;P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lapkova</dc:creator>
  <cp:lastModifiedBy>Елена В. Петрушенко</cp:lastModifiedBy>
  <cp:lastPrinted>2021-04-28T01:05:41Z</cp:lastPrinted>
  <dcterms:created xsi:type="dcterms:W3CDTF">2016-07-04T07:01:49Z</dcterms:created>
  <dcterms:modified xsi:type="dcterms:W3CDTF">2021-04-28T01:05:46Z</dcterms:modified>
</cp:coreProperties>
</file>