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FCAA3E47-E67B-44A6-9FE2-E143DFA6DB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сполнение сметы" sheetId="9" r:id="rId1"/>
    <sheet name="Исполнение по источникам" sheetId="11" r:id="rId2"/>
  </sheets>
  <definedNames>
    <definedName name="_xlnm.Print_Titles" localSheetId="1">'Исполнение по источникам'!$11:$11</definedName>
    <definedName name="_xlnm.Print_Titles" localSheetId="0">'Исполнение сметы'!$9:$9</definedName>
    <definedName name="_xlnm.Print_Area" localSheetId="0">'Исполнение сметы'!$A$1:$E$31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9" l="1"/>
  <c r="E28" i="9"/>
  <c r="D28" i="9"/>
  <c r="E27" i="9"/>
  <c r="D27" i="9"/>
  <c r="E21" i="9"/>
  <c r="E18" i="9" s="1"/>
  <c r="D18" i="9"/>
  <c r="C18" i="9"/>
  <c r="D16" i="9"/>
  <c r="D45" i="11" l="1"/>
  <c r="C45" i="11"/>
  <c r="D44" i="11"/>
  <c r="C44" i="11"/>
  <c r="D43" i="11"/>
  <c r="C43" i="11"/>
  <c r="D23" i="11"/>
  <c r="D20" i="11" s="1"/>
  <c r="C20" i="11"/>
  <c r="E23" i="11" l="1"/>
  <c r="E25" i="9"/>
  <c r="E23" i="9" s="1"/>
  <c r="E10" i="9"/>
  <c r="D25" i="9"/>
  <c r="D23" i="9" s="1"/>
  <c r="D10" i="9"/>
  <c r="C23" i="9"/>
  <c r="C10" i="9"/>
  <c r="E31" i="9" l="1"/>
  <c r="D31" i="9"/>
  <c r="D32" i="11" l="1"/>
  <c r="E14" i="11" l="1"/>
  <c r="E15" i="11"/>
  <c r="E16" i="11"/>
  <c r="E17" i="11"/>
  <c r="E18" i="11"/>
  <c r="E19" i="11"/>
  <c r="E20" i="11"/>
  <c r="E21" i="11"/>
  <c r="E22" i="11"/>
  <c r="E24" i="11"/>
  <c r="E29" i="11"/>
  <c r="E30" i="11"/>
  <c r="E31" i="11"/>
  <c r="E33" i="11"/>
  <c r="E34" i="11"/>
  <c r="E35" i="11"/>
  <c r="E37" i="11"/>
  <c r="E38" i="11"/>
  <c r="E39" i="11"/>
  <c r="E42" i="11"/>
  <c r="D36" i="11"/>
  <c r="D28" i="11"/>
  <c r="D12" i="11"/>
  <c r="E45" i="11" l="1"/>
  <c r="E43" i="11"/>
  <c r="D41" i="11"/>
  <c r="D27" i="11"/>
  <c r="D25" i="11" s="1"/>
  <c r="C36" i="11"/>
  <c r="E36" i="11" s="1"/>
  <c r="C32" i="11"/>
  <c r="E32" i="11" s="1"/>
  <c r="E44" i="11" l="1"/>
  <c r="C41" i="11"/>
  <c r="C40" i="11" s="1"/>
  <c r="D40" i="11"/>
  <c r="E41" i="11" l="1"/>
  <c r="E40" i="11"/>
  <c r="C12" i="11"/>
  <c r="E12" i="11" s="1"/>
  <c r="C28" i="11" l="1"/>
  <c r="C27" i="11" l="1"/>
  <c r="C25" i="11" s="1"/>
  <c r="E28" i="11"/>
  <c r="E27" i="11" l="1"/>
  <c r="E25" i="11" s="1"/>
</calcChain>
</file>

<file path=xl/sharedStrings.xml><?xml version="1.0" encoding="utf-8"?>
<sst xmlns="http://schemas.openxmlformats.org/spreadsheetml/2006/main" count="113" uniqueCount="69">
  <si>
    <t>№ п/п</t>
  </si>
  <si>
    <t>Наименование</t>
  </si>
  <si>
    <t>1.</t>
  </si>
  <si>
    <t>2.</t>
  </si>
  <si>
    <t>3.</t>
  </si>
  <si>
    <t>в том числе:</t>
  </si>
  <si>
    <t>в том числе от следующих видов доходов:</t>
  </si>
  <si>
    <t xml:space="preserve">налога, взимаемого в связи с применением упрощенной системы налогообложения </t>
  </si>
  <si>
    <t>2.2.</t>
  </si>
  <si>
    <t>2.1.</t>
  </si>
  <si>
    <t>2.1.1.</t>
  </si>
  <si>
    <t>2.1.2.</t>
  </si>
  <si>
    <t xml:space="preserve">Часть общих доходов местного бюджета в размере, устанавливаемом решением о местном бюджете </t>
  </si>
  <si>
    <t xml:space="preserve">Содержание и ремонт автомобильных дорог местного значения  </t>
  </si>
  <si>
    <t>Обеспечение, реконструкция   капитального ремонта, содержание и ремонт автомобильных дорог  местного значения</t>
  </si>
  <si>
    <t xml:space="preserve">Капитальный ремонт и ремонт автомобильных дорог общего пользования населенных пунктов </t>
  </si>
  <si>
    <r>
      <t>Капитальный  ремонт  дворовых территорий многоквартирных домов</t>
    </r>
    <r>
      <rPr>
        <b/>
        <sz val="12"/>
        <rFont val="Times New Roman"/>
        <family val="1"/>
        <charset val="204"/>
      </rPr>
      <t xml:space="preserve"> </t>
    </r>
  </si>
  <si>
    <t>Исполнение сметы  доходов и расходов</t>
  </si>
  <si>
    <t xml:space="preserve"> муниципального дорожного фонда муниципального образования </t>
  </si>
  <si>
    <t>Отклонение ("-" неисполнено, "+" перевыполнено)</t>
  </si>
  <si>
    <t>2.3.</t>
  </si>
  <si>
    <t>Строительство и реконструкция автомобильных дорог общего пользования местного значения</t>
  </si>
  <si>
    <t>Исполнение сметы</t>
  </si>
  <si>
    <t xml:space="preserve"> доходов и расходов муниципального дорожного фонда муниципального образования </t>
  </si>
  <si>
    <t>(расходы с разбивкой по источникам финансирования)</t>
  </si>
  <si>
    <t>субсидии из областного бюджета</t>
  </si>
  <si>
    <t>Всего расходов по источникам финансирования</t>
  </si>
  <si>
    <t>Местный бюджет</t>
  </si>
  <si>
    <t>Областной бюджет</t>
  </si>
  <si>
    <t>Исполнено на 01.01.2021</t>
  </si>
  <si>
    <t>Остаток на 01.01.2021</t>
  </si>
  <si>
    <t>2.3.2.</t>
  </si>
  <si>
    <t>2.3.1.</t>
  </si>
  <si>
    <t>ДОХОДЫ - всего</t>
  </si>
  <si>
    <t>1.1.</t>
  </si>
  <si>
    <t>1.2.</t>
  </si>
  <si>
    <t>1.3.</t>
  </si>
  <si>
    <t>1.4.</t>
  </si>
  <si>
    <t>1.5.</t>
  </si>
  <si>
    <t>1.6.</t>
  </si>
  <si>
    <t>1.7.</t>
  </si>
  <si>
    <t>1.8.</t>
  </si>
  <si>
    <t>РАСХОДЫ</t>
  </si>
  <si>
    <t>1.7.1.</t>
  </si>
  <si>
    <t>х</t>
  </si>
  <si>
    <t>"Городской округ Ногликский" в 2021 году</t>
  </si>
  <si>
    <t>К отчету об исполнении бюджета МО "Городской округ Ногликский за 2021 год</t>
  </si>
  <si>
    <t xml:space="preserve">План уточненный согласно РС от 15.12.2020 № 18 (в ред. от 16.12.2021 № 190)    </t>
  </si>
  <si>
    <t>в тыс. рублей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</si>
  <si>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</t>
  </si>
  <si>
    <t>Поступления в виде субсидий и иных межбюджетных трансфертов из бюджетов бюджетной системы Российской Федерации в целях софинансирования расходов на осуществление дорожной деятельности в отношении автомобильных дорог общего пользования местного значения муниципального образования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</si>
  <si>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местный бюджет по установленным дифференцированным нормативам отчислений</t>
  </si>
  <si>
    <t>Транспортный налог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</si>
  <si>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</si>
  <si>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</si>
  <si>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иные налоги</t>
  </si>
  <si>
    <t>Содержание и ремонт автомобильных дорог местного значения</t>
  </si>
  <si>
    <t>Капитальный ремонт и ремонт автомобильных дорог общего пользования населенных пунктов</t>
  </si>
  <si>
    <t>Капитальный  ремонт и ремонт дворовых территорий и проездов к ним</t>
  </si>
  <si>
    <t xml:space="preserve">налоговые доходы 2021 </t>
  </si>
  <si>
    <t>остаток на 01.01.2021</t>
  </si>
  <si>
    <t>"Городской округ Ногликский" за 2021 год</t>
  </si>
  <si>
    <t>Первоначаль-ный план на 01.01.2021</t>
  </si>
  <si>
    <t>Уточненный план на 01.01.2022</t>
  </si>
  <si>
    <t xml:space="preserve">Исполнено на 01.01.2022 </t>
  </si>
  <si>
    <t>Остаток средств фонда на 01.01.2022</t>
  </si>
  <si>
    <t>Остаток средств фонда на 01.01.2021</t>
  </si>
  <si>
    <t xml:space="preserve">Налога, взимаемого в связи с применением упрощенной системы налогообложения </t>
  </si>
  <si>
    <t>иные налоги (НДФЛ)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</si>
</sst>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2"/>
      <color theme="1"/>
      <name val="Calibri"/>
      <family val="2"/>
      <charset val="204"/>
      <scheme val="minor"/>
    </font>
    <font>
      <b/>
      <sz val="12"/>
      <color rgb="FF230BB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" fontId="7" fillId="0" borderId="5">
      <alignment horizontal="right" shrinkToFit="1"/>
    </xf>
    <xf numFmtId="4" fontId="8" fillId="0" borderId="6">
      <alignment horizontal="right" shrinkToFit="1"/>
    </xf>
    <xf numFmtId="4" fontId="9" fillId="3" borderId="5">
      <alignment horizontal="right" vertical="top" shrinkToFit="1"/>
    </xf>
  </cellStyleXfs>
  <cellXfs count="7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164" fontId="1" fillId="2" borderId="1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justify" vertical="top"/>
    </xf>
    <xf numFmtId="164" fontId="2" fillId="2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4" fontId="1" fillId="2" borderId="0" xfId="0" applyNumberFormat="1" applyFont="1" applyFill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64" fontId="2" fillId="2" borderId="0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2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164" fontId="10" fillId="0" borderId="0" xfId="0" applyNumberFormat="1" applyFont="1" applyAlignment="1">
      <alignment vertical="top"/>
    </xf>
    <xf numFmtId="0" fontId="2" fillId="0" borderId="1" xfId="0" applyFont="1" applyBorder="1" applyAlignment="1">
      <alignment horizontal="center" vertical="top" textRotation="90"/>
    </xf>
    <xf numFmtId="0" fontId="10" fillId="0" borderId="0" xfId="0" applyFont="1" applyAlignment="1">
      <alignment horizontal="center" vertical="top"/>
    </xf>
    <xf numFmtId="0" fontId="10" fillId="0" borderId="0" xfId="0" applyFont="1" applyAlignment="1"/>
    <xf numFmtId="164" fontId="6" fillId="0" borderId="1" xfId="0" applyNumberFormat="1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horizontal="left" vertical="top"/>
    </xf>
    <xf numFmtId="164" fontId="11" fillId="0" borderId="0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4" fontId="11" fillId="0" borderId="0" xfId="0" applyNumberFormat="1" applyFont="1" applyBorder="1" applyAlignment="1">
      <alignment horizontal="left" vertical="top"/>
    </xf>
    <xf numFmtId="4" fontId="2" fillId="0" borderId="0" xfId="0" applyNumberFormat="1" applyFont="1" applyBorder="1" applyAlignment="1">
      <alignment vertical="top"/>
    </xf>
    <xf numFmtId="164" fontId="10" fillId="0" borderId="0" xfId="0" applyNumberFormat="1" applyFont="1" applyBorder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0" fillId="0" borderId="0" xfId="0" applyFont="1" applyAlignment="1"/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right"/>
    </xf>
    <xf numFmtId="0" fontId="2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</cellXfs>
  <cellStyles count="5">
    <cellStyle name="xl41" xfId="4" xr:uid="{00000000-0005-0000-0000-000000000000}"/>
    <cellStyle name="xl45" xfId="2" xr:uid="{00000000-0005-0000-0000-000001000000}"/>
    <cellStyle name="xl95" xfId="3" xr:uid="{00000000-0005-0000-0000-000002000000}"/>
    <cellStyle name="Обычный" xfId="0" builtinId="0"/>
    <cellStyle name="Обычный 2" xfId="1" xr:uid="{00000000-0005-0000-0000-000004000000}"/>
  </cellStyles>
  <dxfs count="0"/>
  <tableStyles count="0" defaultTableStyle="TableStyleMedium9" defaultPivotStyle="PivotStyleLight16"/>
  <colors>
    <mruColors>
      <color rgb="FF230BB5"/>
      <color rgb="FF220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selection activeCell="F10" sqref="F10"/>
    </sheetView>
  </sheetViews>
  <sheetFormatPr defaultColWidth="9.140625" defaultRowHeight="15.75" x14ac:dyDescent="0.25"/>
  <cols>
    <col min="1" max="1" width="5.5703125" style="40" customWidth="1"/>
    <col min="2" max="2" width="49.7109375" style="30" customWidth="1"/>
    <col min="3" max="3" width="14.140625" style="30" customWidth="1"/>
    <col min="4" max="4" width="14.28515625" style="30" customWidth="1"/>
    <col min="5" max="5" width="12.7109375" style="30" customWidth="1"/>
    <col min="6" max="6" width="20.7109375" style="30" customWidth="1"/>
    <col min="7" max="7" width="32.28515625" style="30" customWidth="1"/>
    <col min="8" max="16384" width="9.140625" style="30"/>
  </cols>
  <sheetData>
    <row r="1" spans="1:7" ht="21" customHeight="1" x14ac:dyDescent="0.25">
      <c r="A1" s="53" t="s">
        <v>46</v>
      </c>
      <c r="B1" s="53"/>
      <c r="C1" s="53"/>
      <c r="D1" s="53"/>
      <c r="E1" s="53"/>
    </row>
    <row r="2" spans="1:7" s="37" customFormat="1" ht="32.25" customHeight="1" x14ac:dyDescent="0.25">
      <c r="A2" s="54" t="s">
        <v>17</v>
      </c>
      <c r="B2" s="54"/>
      <c r="C2" s="54"/>
      <c r="D2" s="55"/>
      <c r="E2" s="55"/>
    </row>
    <row r="3" spans="1:7" x14ac:dyDescent="0.25">
      <c r="A3" s="56" t="s">
        <v>18</v>
      </c>
      <c r="B3" s="56"/>
      <c r="C3" s="56"/>
      <c r="D3" s="57"/>
      <c r="E3" s="57"/>
    </row>
    <row r="4" spans="1:7" x14ac:dyDescent="0.25">
      <c r="A4" s="56" t="s">
        <v>61</v>
      </c>
      <c r="B4" s="56"/>
      <c r="C4" s="56"/>
      <c r="D4" s="57"/>
      <c r="E4" s="57"/>
    </row>
    <row r="5" spans="1:7" s="37" customFormat="1" ht="29.25" customHeight="1" x14ac:dyDescent="0.25">
      <c r="A5" s="68" t="s">
        <v>48</v>
      </c>
      <c r="B5" s="68"/>
      <c r="C5" s="68"/>
      <c r="D5" s="68"/>
      <c r="E5" s="68"/>
    </row>
    <row r="6" spans="1:7" x14ac:dyDescent="0.25">
      <c r="A6" s="62" t="s">
        <v>0</v>
      </c>
      <c r="B6" s="65" t="s">
        <v>1</v>
      </c>
      <c r="C6" s="58" t="s">
        <v>62</v>
      </c>
      <c r="D6" s="60" t="s">
        <v>63</v>
      </c>
      <c r="E6" s="58" t="s">
        <v>64</v>
      </c>
    </row>
    <row r="7" spans="1:7" x14ac:dyDescent="0.25">
      <c r="A7" s="63"/>
      <c r="B7" s="66"/>
      <c r="C7" s="59"/>
      <c r="D7" s="61"/>
      <c r="E7" s="61"/>
      <c r="F7" s="26"/>
      <c r="G7" s="43"/>
    </row>
    <row r="8" spans="1:7" ht="24" customHeight="1" x14ac:dyDescent="0.25">
      <c r="A8" s="64"/>
      <c r="B8" s="67"/>
      <c r="C8" s="59"/>
      <c r="D8" s="61"/>
      <c r="E8" s="61"/>
      <c r="F8" s="44"/>
      <c r="G8" s="45"/>
    </row>
    <row r="9" spans="1:7" s="39" customFormat="1" x14ac:dyDescent="0.25">
      <c r="A9" s="41">
        <v>1</v>
      </c>
      <c r="B9" s="42">
        <v>2</v>
      </c>
      <c r="C9" s="22">
        <v>3</v>
      </c>
      <c r="D9" s="22">
        <v>4</v>
      </c>
      <c r="E9" s="22">
        <v>5</v>
      </c>
      <c r="F9" s="46"/>
      <c r="G9" s="47"/>
    </row>
    <row r="10" spans="1:7" ht="18" customHeight="1" x14ac:dyDescent="0.25">
      <c r="A10" s="22" t="s">
        <v>2</v>
      </c>
      <c r="B10" s="1" t="s">
        <v>33</v>
      </c>
      <c r="C10" s="13">
        <f>C12+C13+C14+C15+C16+C17+C18</f>
        <v>100121.4</v>
      </c>
      <c r="D10" s="8">
        <f>D12+D13+D14+D15+D16+D17+D18+D22</f>
        <v>143903.1</v>
      </c>
      <c r="E10" s="13">
        <f>SUM(E12+E13+E16+E18+E22)</f>
        <v>141468.20000000001</v>
      </c>
      <c r="F10" s="48"/>
      <c r="G10" s="43"/>
    </row>
    <row r="11" spans="1:7" x14ac:dyDescent="0.25">
      <c r="A11" s="22"/>
      <c r="B11" s="1" t="s">
        <v>5</v>
      </c>
      <c r="C11" s="49"/>
      <c r="D11" s="33"/>
      <c r="E11" s="13"/>
      <c r="F11" s="50"/>
      <c r="G11" s="45"/>
    </row>
    <row r="12" spans="1:7" ht="114.75" customHeight="1" x14ac:dyDescent="0.25">
      <c r="A12" s="22" t="s">
        <v>34</v>
      </c>
      <c r="B12" s="1" t="s">
        <v>51</v>
      </c>
      <c r="C12" s="13">
        <v>6829.5</v>
      </c>
      <c r="D12" s="7">
        <v>6698.9</v>
      </c>
      <c r="E12" s="10">
        <v>6827.7</v>
      </c>
      <c r="F12" s="48"/>
      <c r="G12" s="43"/>
    </row>
    <row r="13" spans="1:7" x14ac:dyDescent="0.25">
      <c r="A13" s="5" t="s">
        <v>35</v>
      </c>
      <c r="B13" s="1" t="s">
        <v>52</v>
      </c>
      <c r="C13" s="13">
        <v>22781</v>
      </c>
      <c r="D13" s="8">
        <v>22781</v>
      </c>
      <c r="E13" s="10">
        <v>19316.099999999999</v>
      </c>
      <c r="F13" s="48"/>
      <c r="G13" s="43"/>
    </row>
    <row r="14" spans="1:7" ht="81" customHeight="1" x14ac:dyDescent="0.25">
      <c r="A14" s="22" t="s">
        <v>36</v>
      </c>
      <c r="B14" s="1" t="s">
        <v>53</v>
      </c>
      <c r="C14" s="16">
        <v>0</v>
      </c>
      <c r="D14" s="8">
        <v>0</v>
      </c>
      <c r="E14" s="13">
        <v>0</v>
      </c>
      <c r="F14" s="51"/>
      <c r="G14" s="43"/>
    </row>
    <row r="15" spans="1:7" ht="94.5" x14ac:dyDescent="0.25">
      <c r="A15" s="22" t="s">
        <v>37</v>
      </c>
      <c r="B15" s="2" t="s">
        <v>54</v>
      </c>
      <c r="C15" s="13">
        <v>0</v>
      </c>
      <c r="D15" s="8">
        <v>0</v>
      </c>
      <c r="E15" s="13">
        <v>0</v>
      </c>
      <c r="F15" s="51"/>
      <c r="G15" s="43"/>
    </row>
    <row r="16" spans="1:7" ht="126" x14ac:dyDescent="0.25">
      <c r="A16" s="22" t="s">
        <v>38</v>
      </c>
      <c r="B16" s="1" t="s">
        <v>50</v>
      </c>
      <c r="C16" s="16">
        <v>17037.900000000001</v>
      </c>
      <c r="D16" s="8">
        <f>34485+4925.9</f>
        <v>39410.9</v>
      </c>
      <c r="E16" s="13">
        <v>39410.9</v>
      </c>
      <c r="F16" s="51"/>
      <c r="G16" s="43"/>
    </row>
    <row r="17" spans="1:7" ht="94.5" x14ac:dyDescent="0.25">
      <c r="A17" s="22" t="s">
        <v>39</v>
      </c>
      <c r="B17" s="2" t="s">
        <v>49</v>
      </c>
      <c r="C17" s="13">
        <v>0</v>
      </c>
      <c r="D17" s="8">
        <v>0</v>
      </c>
      <c r="E17" s="13">
        <v>0</v>
      </c>
      <c r="F17" s="51"/>
      <c r="G17" s="43"/>
    </row>
    <row r="18" spans="1:7" ht="47.25" x14ac:dyDescent="0.25">
      <c r="A18" s="22" t="s">
        <v>40</v>
      </c>
      <c r="B18" s="2" t="s">
        <v>12</v>
      </c>
      <c r="C18" s="13">
        <f>C20+C21</f>
        <v>53473</v>
      </c>
      <c r="D18" s="7">
        <f>D20+D21</f>
        <v>56019.6</v>
      </c>
      <c r="E18" s="7">
        <f>E20+E21</f>
        <v>56920.800000000003</v>
      </c>
      <c r="F18" s="24"/>
      <c r="G18" s="43"/>
    </row>
    <row r="19" spans="1:7" x14ac:dyDescent="0.25">
      <c r="A19" s="22"/>
      <c r="B19" s="2" t="s">
        <v>6</v>
      </c>
      <c r="C19" s="14"/>
      <c r="D19" s="9"/>
      <c r="E19" s="13"/>
      <c r="F19" s="51"/>
      <c r="G19" s="43"/>
    </row>
    <row r="20" spans="1:7" ht="31.5" x14ac:dyDescent="0.25">
      <c r="A20" s="22" t="s">
        <v>43</v>
      </c>
      <c r="B20" s="2" t="s">
        <v>67</v>
      </c>
      <c r="C20" s="10">
        <v>53473</v>
      </c>
      <c r="D20" s="7">
        <v>55976</v>
      </c>
      <c r="E20" s="12">
        <v>55976</v>
      </c>
      <c r="F20" s="51"/>
      <c r="G20" s="43"/>
    </row>
    <row r="21" spans="1:7" x14ac:dyDescent="0.25">
      <c r="A21" s="22"/>
      <c r="B21" s="2" t="s">
        <v>68</v>
      </c>
      <c r="C21" s="10">
        <v>0</v>
      </c>
      <c r="D21" s="10">
        <v>43.6</v>
      </c>
      <c r="E21" s="16">
        <f>43.6+901.2</f>
        <v>944.80000000000007</v>
      </c>
      <c r="F21" s="51"/>
      <c r="G21" s="43"/>
    </row>
    <row r="22" spans="1:7" ht="18" customHeight="1" x14ac:dyDescent="0.25">
      <c r="A22" s="22" t="s">
        <v>41</v>
      </c>
      <c r="B22" s="17" t="s">
        <v>66</v>
      </c>
      <c r="C22" s="10"/>
      <c r="D22" s="8">
        <v>18992.7</v>
      </c>
      <c r="E22" s="8">
        <v>18992.7</v>
      </c>
      <c r="F22" s="51"/>
      <c r="G22" s="43"/>
    </row>
    <row r="23" spans="1:7" x14ac:dyDescent="0.25">
      <c r="A23" s="25" t="s">
        <v>3</v>
      </c>
      <c r="B23" s="18" t="s">
        <v>42</v>
      </c>
      <c r="C23" s="8">
        <f>SUM(C25+C29)</f>
        <v>100121.4</v>
      </c>
      <c r="D23" s="8">
        <f>SUM(D25+D29+D30)</f>
        <v>143903.1</v>
      </c>
      <c r="E23" s="8">
        <f>SUM(E25+E29+E30)</f>
        <v>141468.20000000001</v>
      </c>
      <c r="F23" s="19"/>
      <c r="G23" s="52"/>
    </row>
    <row r="24" spans="1:7" x14ac:dyDescent="0.25">
      <c r="A24" s="22"/>
      <c r="B24" s="1" t="s">
        <v>5</v>
      </c>
      <c r="C24" s="10"/>
      <c r="D24" s="8"/>
      <c r="E24" s="13"/>
      <c r="F24" s="51"/>
      <c r="G24" s="43"/>
    </row>
    <row r="25" spans="1:7" ht="47.25" x14ac:dyDescent="0.25">
      <c r="A25" s="22" t="s">
        <v>9</v>
      </c>
      <c r="B25" s="11" t="s">
        <v>14</v>
      </c>
      <c r="C25" s="8">
        <f>SUM(C27:C28)</f>
        <v>59074.6</v>
      </c>
      <c r="D25" s="8">
        <f>SUM(D27:D28)</f>
        <v>99186.3</v>
      </c>
      <c r="E25" s="13">
        <f>SUM(E27:E28)</f>
        <v>96751.4</v>
      </c>
      <c r="F25" s="20"/>
      <c r="G25" s="52"/>
    </row>
    <row r="26" spans="1:7" x14ac:dyDescent="0.25">
      <c r="A26" s="22"/>
      <c r="B26" s="1" t="s">
        <v>5</v>
      </c>
      <c r="C26" s="8"/>
      <c r="D26" s="8"/>
      <c r="E26" s="13"/>
      <c r="F26" s="51"/>
      <c r="G26" s="43"/>
    </row>
    <row r="27" spans="1:7" ht="31.5" x14ac:dyDescent="0.25">
      <c r="A27" s="22" t="s">
        <v>10</v>
      </c>
      <c r="B27" s="11" t="s">
        <v>13</v>
      </c>
      <c r="C27" s="8">
        <v>55905.4</v>
      </c>
      <c r="D27" s="8">
        <f>58971.6+403+34485+351</f>
        <v>94210.6</v>
      </c>
      <c r="E27" s="13">
        <f>56539.4+403+34485+348.4</f>
        <v>91775.799999999988</v>
      </c>
      <c r="F27" s="51"/>
      <c r="G27" s="52"/>
    </row>
    <row r="28" spans="1:7" ht="31.5" x14ac:dyDescent="0.25">
      <c r="A28" s="22" t="s">
        <v>11</v>
      </c>
      <c r="B28" s="11" t="s">
        <v>15</v>
      </c>
      <c r="C28" s="16">
        <v>3169.2</v>
      </c>
      <c r="D28" s="10">
        <f>4925.9+49.8</f>
        <v>4975.7</v>
      </c>
      <c r="E28" s="13">
        <f>4925.9+49.7</f>
        <v>4975.5999999999995</v>
      </c>
      <c r="F28" s="51"/>
      <c r="G28" s="52"/>
    </row>
    <row r="29" spans="1:7" ht="31.5" x14ac:dyDescent="0.25">
      <c r="A29" s="22" t="s">
        <v>8</v>
      </c>
      <c r="B29" s="11" t="s">
        <v>16</v>
      </c>
      <c r="C29" s="16">
        <v>41046.800000000003</v>
      </c>
      <c r="D29" s="8">
        <v>44716.800000000003</v>
      </c>
      <c r="E29" s="13">
        <v>44716.800000000003</v>
      </c>
      <c r="F29" s="51"/>
      <c r="G29" s="52"/>
    </row>
    <row r="30" spans="1:7" ht="31.5" x14ac:dyDescent="0.25">
      <c r="A30" s="22" t="s">
        <v>20</v>
      </c>
      <c r="B30" s="11" t="s">
        <v>21</v>
      </c>
      <c r="C30" s="21">
        <v>0</v>
      </c>
      <c r="D30" s="12">
        <v>0</v>
      </c>
      <c r="E30" s="12">
        <v>0</v>
      </c>
      <c r="F30" s="51"/>
      <c r="G30" s="52"/>
    </row>
    <row r="31" spans="1:7" ht="19.5" customHeight="1" x14ac:dyDescent="0.25">
      <c r="A31" s="22" t="s">
        <v>4</v>
      </c>
      <c r="B31" s="23" t="s">
        <v>65</v>
      </c>
      <c r="C31" s="7" t="s">
        <v>44</v>
      </c>
      <c r="D31" s="8">
        <f>D10-D23</f>
        <v>0</v>
      </c>
      <c r="E31" s="13">
        <f>E10-E23</f>
        <v>0</v>
      </c>
      <c r="F31" s="51"/>
      <c r="G31" s="43"/>
    </row>
  </sheetData>
  <mergeCells count="10">
    <mergeCell ref="A1:E1"/>
    <mergeCell ref="A2:E2"/>
    <mergeCell ref="A3:E3"/>
    <mergeCell ref="A4:E4"/>
    <mergeCell ref="C6:C8"/>
    <mergeCell ref="D6:D8"/>
    <mergeCell ref="E6:E8"/>
    <mergeCell ref="A6:A8"/>
    <mergeCell ref="B6:B8"/>
    <mergeCell ref="A5:E5"/>
  </mergeCells>
  <pageMargins left="1.1811023622047245" right="0.59055118110236227" top="0.78740157480314965" bottom="0.78740157480314965" header="0.31496062992125984" footer="0.31496062992125984"/>
  <pageSetup paperSize="9" scale="85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80" zoomScaleNormal="80" workbookViewId="0">
      <selection activeCell="K15" sqref="K15"/>
    </sheetView>
  </sheetViews>
  <sheetFormatPr defaultColWidth="9.140625" defaultRowHeight="15.75" x14ac:dyDescent="0.25"/>
  <cols>
    <col min="1" max="1" width="5.7109375" style="36" customWidth="1"/>
    <col min="2" max="2" width="57.42578125" style="30" customWidth="1"/>
    <col min="3" max="3" width="17.42578125" style="30" customWidth="1"/>
    <col min="4" max="4" width="15" style="30" customWidth="1"/>
    <col min="5" max="5" width="17.85546875" style="30" customWidth="1"/>
    <col min="6" max="16384" width="9.140625" style="30"/>
  </cols>
  <sheetData>
    <row r="1" spans="1:5" x14ac:dyDescent="0.25">
      <c r="A1" s="53" t="s">
        <v>46</v>
      </c>
      <c r="B1" s="53"/>
      <c r="C1" s="53"/>
      <c r="D1" s="53"/>
      <c r="E1" s="53"/>
    </row>
    <row r="2" spans="1:5" s="37" customFormat="1" ht="38.25" customHeight="1" x14ac:dyDescent="0.25">
      <c r="A2" s="54" t="s">
        <v>22</v>
      </c>
      <c r="B2" s="76"/>
      <c r="C2" s="76"/>
      <c r="D2" s="76"/>
      <c r="E2" s="76"/>
    </row>
    <row r="3" spans="1:5" x14ac:dyDescent="0.25">
      <c r="A3" s="56" t="s">
        <v>23</v>
      </c>
      <c r="B3" s="77"/>
      <c r="C3" s="77"/>
      <c r="D3" s="77"/>
      <c r="E3" s="77"/>
    </row>
    <row r="4" spans="1:5" x14ac:dyDescent="0.25">
      <c r="A4" s="56" t="s">
        <v>45</v>
      </c>
      <c r="B4" s="77"/>
      <c r="C4" s="77"/>
      <c r="D4" s="77"/>
      <c r="E4" s="77"/>
    </row>
    <row r="5" spans="1:5" ht="20.25" customHeight="1" x14ac:dyDescent="0.25">
      <c r="A5" s="56" t="s">
        <v>24</v>
      </c>
      <c r="B5" s="77"/>
      <c r="C5" s="77"/>
      <c r="D5" s="77"/>
      <c r="E5" s="77"/>
    </row>
    <row r="6" spans="1:5" ht="30.75" customHeight="1" x14ac:dyDescent="0.25">
      <c r="A6" s="68" t="s">
        <v>48</v>
      </c>
      <c r="B6" s="68"/>
      <c r="C6" s="68"/>
      <c r="D6" s="68"/>
      <c r="E6" s="68"/>
    </row>
    <row r="7" spans="1:5" x14ac:dyDescent="0.25">
      <c r="A7" s="62" t="s">
        <v>0</v>
      </c>
      <c r="B7" s="65" t="s">
        <v>1</v>
      </c>
      <c r="C7" s="69" t="s">
        <v>47</v>
      </c>
      <c r="D7" s="72" t="s">
        <v>29</v>
      </c>
      <c r="E7" s="58" t="s">
        <v>19</v>
      </c>
    </row>
    <row r="8" spans="1:5" x14ac:dyDescent="0.25">
      <c r="A8" s="63"/>
      <c r="B8" s="66"/>
      <c r="C8" s="70"/>
      <c r="D8" s="73"/>
      <c r="E8" s="75"/>
    </row>
    <row r="9" spans="1:5" x14ac:dyDescent="0.25">
      <c r="A9" s="63"/>
      <c r="B9" s="66"/>
      <c r="C9" s="70"/>
      <c r="D9" s="73"/>
      <c r="E9" s="75"/>
    </row>
    <row r="10" spans="1:5" ht="67.5" customHeight="1" x14ac:dyDescent="0.25">
      <c r="A10" s="64"/>
      <c r="B10" s="67"/>
      <c r="C10" s="71"/>
      <c r="D10" s="74"/>
      <c r="E10" s="75"/>
    </row>
    <row r="11" spans="1:5" s="15" customFormat="1" x14ac:dyDescent="0.25">
      <c r="A11" s="27">
        <v>1</v>
      </c>
      <c r="B11" s="28">
        <v>2</v>
      </c>
      <c r="C11" s="31">
        <v>3</v>
      </c>
      <c r="D11" s="32">
        <v>4</v>
      </c>
      <c r="E11" s="29">
        <v>5</v>
      </c>
    </row>
    <row r="12" spans="1:5" x14ac:dyDescent="0.25">
      <c r="A12" s="22" t="s">
        <v>2</v>
      </c>
      <c r="B12" s="3" t="s">
        <v>33</v>
      </c>
      <c r="C12" s="8">
        <f>C14+C15+C16+C17+C18+C19+C20+C24</f>
        <v>143903.1</v>
      </c>
      <c r="D12" s="8">
        <f>D14+D15+D16+D17+D18+D19+D20+D24</f>
        <v>141468.20000000001</v>
      </c>
      <c r="E12" s="8">
        <f>SUM(D12-C12)</f>
        <v>-2434.8999999999942</v>
      </c>
    </row>
    <row r="13" spans="1:5" x14ac:dyDescent="0.25">
      <c r="A13" s="22"/>
      <c r="B13" s="3" t="s">
        <v>5</v>
      </c>
      <c r="C13" s="33"/>
      <c r="D13" s="33"/>
      <c r="E13" s="6"/>
    </row>
    <row r="14" spans="1:5" ht="110.25" x14ac:dyDescent="0.25">
      <c r="A14" s="22" t="s">
        <v>34</v>
      </c>
      <c r="B14" s="3" t="s">
        <v>51</v>
      </c>
      <c r="C14" s="7">
        <v>6698.9</v>
      </c>
      <c r="D14" s="10">
        <v>6827.7</v>
      </c>
      <c r="E14" s="8">
        <f t="shared" ref="E14:E23" si="0">SUM(D14-C14)</f>
        <v>128.80000000000018</v>
      </c>
    </row>
    <row r="15" spans="1:5" x14ac:dyDescent="0.25">
      <c r="A15" s="5" t="s">
        <v>35</v>
      </c>
      <c r="B15" s="3" t="s">
        <v>52</v>
      </c>
      <c r="C15" s="8">
        <v>22781</v>
      </c>
      <c r="D15" s="10">
        <v>19316.099999999999</v>
      </c>
      <c r="E15" s="8">
        <f t="shared" si="0"/>
        <v>-3464.9000000000015</v>
      </c>
    </row>
    <row r="16" spans="1:5" ht="63" x14ac:dyDescent="0.25">
      <c r="A16" s="22" t="s">
        <v>36</v>
      </c>
      <c r="B16" s="3" t="s">
        <v>53</v>
      </c>
      <c r="C16" s="8">
        <v>0</v>
      </c>
      <c r="D16" s="13">
        <v>0</v>
      </c>
      <c r="E16" s="8">
        <f t="shared" si="0"/>
        <v>0</v>
      </c>
    </row>
    <row r="17" spans="1:9" ht="78.75" x14ac:dyDescent="0.25">
      <c r="A17" s="22" t="s">
        <v>37</v>
      </c>
      <c r="B17" s="4" t="s">
        <v>54</v>
      </c>
      <c r="C17" s="8">
        <v>0</v>
      </c>
      <c r="D17" s="13">
        <v>0</v>
      </c>
      <c r="E17" s="8">
        <f t="shared" si="0"/>
        <v>0</v>
      </c>
    </row>
    <row r="18" spans="1:9" ht="94.5" x14ac:dyDescent="0.25">
      <c r="A18" s="25" t="s">
        <v>38</v>
      </c>
      <c r="B18" s="3" t="s">
        <v>50</v>
      </c>
      <c r="C18" s="8">
        <v>39410.9</v>
      </c>
      <c r="D18" s="13">
        <v>39410.9</v>
      </c>
      <c r="E18" s="8">
        <f t="shared" si="0"/>
        <v>0</v>
      </c>
    </row>
    <row r="19" spans="1:9" ht="78.75" x14ac:dyDescent="0.25">
      <c r="A19" s="22" t="s">
        <v>39</v>
      </c>
      <c r="B19" s="4" t="s">
        <v>49</v>
      </c>
      <c r="C19" s="8">
        <v>0</v>
      </c>
      <c r="D19" s="8">
        <v>0</v>
      </c>
      <c r="E19" s="8">
        <f t="shared" si="0"/>
        <v>0</v>
      </c>
    </row>
    <row r="20" spans="1:9" ht="31.5" x14ac:dyDescent="0.25">
      <c r="A20" s="22" t="s">
        <v>40</v>
      </c>
      <c r="B20" s="4" t="s">
        <v>12</v>
      </c>
      <c r="C20" s="7">
        <f>C22+C23</f>
        <v>56019.6</v>
      </c>
      <c r="D20" s="7">
        <f>D22+D23</f>
        <v>56920.800000000003</v>
      </c>
      <c r="E20" s="8">
        <f t="shared" si="0"/>
        <v>901.20000000000437</v>
      </c>
    </row>
    <row r="21" spans="1:9" x14ac:dyDescent="0.25">
      <c r="A21" s="22"/>
      <c r="B21" s="4" t="s">
        <v>6</v>
      </c>
      <c r="C21" s="9"/>
      <c r="D21" s="9"/>
      <c r="E21" s="8">
        <f t="shared" si="0"/>
        <v>0</v>
      </c>
    </row>
    <row r="22" spans="1:9" ht="31.5" x14ac:dyDescent="0.25">
      <c r="A22" s="22" t="s">
        <v>43</v>
      </c>
      <c r="B22" s="4" t="s">
        <v>7</v>
      </c>
      <c r="C22" s="12">
        <v>55976</v>
      </c>
      <c r="D22" s="12">
        <v>55976</v>
      </c>
      <c r="E22" s="8">
        <f t="shared" si="0"/>
        <v>0</v>
      </c>
    </row>
    <row r="23" spans="1:9" x14ac:dyDescent="0.25">
      <c r="A23" s="22"/>
      <c r="B23" s="4" t="s">
        <v>55</v>
      </c>
      <c r="C23" s="10">
        <v>43.6</v>
      </c>
      <c r="D23" s="13">
        <f>43.6+901.2</f>
        <v>944.80000000000007</v>
      </c>
      <c r="E23" s="8">
        <f t="shared" si="0"/>
        <v>901.2</v>
      </c>
    </row>
    <row r="24" spans="1:9" x14ac:dyDescent="0.25">
      <c r="A24" s="22" t="s">
        <v>41</v>
      </c>
      <c r="B24" s="4" t="s">
        <v>30</v>
      </c>
      <c r="C24" s="8">
        <v>18992.7</v>
      </c>
      <c r="D24" s="8">
        <v>18992.7</v>
      </c>
      <c r="E24" s="8">
        <f>SUM(D24-C24)</f>
        <v>0</v>
      </c>
    </row>
    <row r="25" spans="1:9" x14ac:dyDescent="0.25">
      <c r="A25" s="25" t="s">
        <v>3</v>
      </c>
      <c r="B25" s="18" t="s">
        <v>42</v>
      </c>
      <c r="C25" s="8">
        <f>SUM(C27+C36)</f>
        <v>143903.1</v>
      </c>
      <c r="D25" s="8">
        <f t="shared" ref="D25:E25" si="1">SUM(D27+D36)</f>
        <v>141468.20000000001</v>
      </c>
      <c r="E25" s="8">
        <f t="shared" si="1"/>
        <v>-2434.8999999999942</v>
      </c>
    </row>
    <row r="26" spans="1:9" x14ac:dyDescent="0.25">
      <c r="A26" s="22"/>
      <c r="B26" s="3" t="s">
        <v>5</v>
      </c>
      <c r="C26" s="8"/>
      <c r="D26" s="8"/>
      <c r="E26" s="6"/>
    </row>
    <row r="27" spans="1:9" ht="47.25" x14ac:dyDescent="0.25">
      <c r="A27" s="22" t="s">
        <v>9</v>
      </c>
      <c r="B27" s="11" t="s">
        <v>14</v>
      </c>
      <c r="C27" s="8">
        <f>SUM(C28+C32)</f>
        <v>99186.3</v>
      </c>
      <c r="D27" s="8">
        <f>SUM(D28+D32)</f>
        <v>96751.400000000009</v>
      </c>
      <c r="E27" s="8">
        <f t="shared" ref="E27:E44" si="2">SUM(D27-C27)</f>
        <v>-2434.8999999999942</v>
      </c>
    </row>
    <row r="28" spans="1:9" ht="31.5" x14ac:dyDescent="0.25">
      <c r="A28" s="22" t="s">
        <v>10</v>
      </c>
      <c r="B28" s="11" t="s">
        <v>56</v>
      </c>
      <c r="C28" s="8">
        <f>SUM(C29:C31)</f>
        <v>94210.6</v>
      </c>
      <c r="D28" s="8">
        <f>SUM(D29:D31)</f>
        <v>91775.8</v>
      </c>
      <c r="E28" s="8">
        <f t="shared" si="2"/>
        <v>-2434.8000000000029</v>
      </c>
    </row>
    <row r="29" spans="1:9" x14ac:dyDescent="0.25">
      <c r="A29" s="22"/>
      <c r="B29" s="11" t="s">
        <v>59</v>
      </c>
      <c r="C29" s="8">
        <v>55879.3</v>
      </c>
      <c r="D29" s="16">
        <v>53444.5</v>
      </c>
      <c r="E29" s="8">
        <f t="shared" si="2"/>
        <v>-2434.8000000000029</v>
      </c>
      <c r="I29" s="34"/>
    </row>
    <row r="30" spans="1:9" x14ac:dyDescent="0.25">
      <c r="A30" s="22"/>
      <c r="B30" s="11" t="s">
        <v>60</v>
      </c>
      <c r="C30" s="8">
        <v>3846.3</v>
      </c>
      <c r="D30" s="8">
        <v>3846.3</v>
      </c>
      <c r="E30" s="8">
        <f t="shared" si="2"/>
        <v>0</v>
      </c>
      <c r="H30" s="34"/>
    </row>
    <row r="31" spans="1:9" x14ac:dyDescent="0.25">
      <c r="A31" s="22"/>
      <c r="B31" s="11" t="s">
        <v>25</v>
      </c>
      <c r="C31" s="8">
        <v>34485</v>
      </c>
      <c r="D31" s="8">
        <v>34485</v>
      </c>
      <c r="E31" s="8">
        <f t="shared" si="2"/>
        <v>0</v>
      </c>
    </row>
    <row r="32" spans="1:9" ht="31.5" x14ac:dyDescent="0.25">
      <c r="A32" s="22" t="s">
        <v>11</v>
      </c>
      <c r="B32" s="11" t="s">
        <v>57</v>
      </c>
      <c r="C32" s="8">
        <f>SUM(C33:C35)</f>
        <v>4975.7</v>
      </c>
      <c r="D32" s="8">
        <f>SUM(D33:D35)</f>
        <v>4975.5999999999995</v>
      </c>
      <c r="E32" s="8">
        <f t="shared" si="2"/>
        <v>-0.1000000000003638</v>
      </c>
    </row>
    <row r="33" spans="1:8" x14ac:dyDescent="0.25">
      <c r="A33" s="35"/>
      <c r="B33" s="11" t="s">
        <v>59</v>
      </c>
      <c r="C33" s="8">
        <v>49.8</v>
      </c>
      <c r="D33" s="16">
        <v>49.7</v>
      </c>
      <c r="E33" s="8">
        <f t="shared" si="2"/>
        <v>-9.9999999999994316E-2</v>
      </c>
      <c r="H33" s="34"/>
    </row>
    <row r="34" spans="1:8" x14ac:dyDescent="0.25">
      <c r="A34" s="35"/>
      <c r="B34" s="11" t="s">
        <v>60</v>
      </c>
      <c r="C34" s="8">
        <v>0</v>
      </c>
      <c r="D34" s="8">
        <v>0</v>
      </c>
      <c r="E34" s="8">
        <f t="shared" si="2"/>
        <v>0</v>
      </c>
    </row>
    <row r="35" spans="1:8" x14ac:dyDescent="0.25">
      <c r="A35" s="35"/>
      <c r="B35" s="11" t="s">
        <v>25</v>
      </c>
      <c r="C35" s="8">
        <v>4925.8999999999996</v>
      </c>
      <c r="D35" s="8">
        <v>4925.8999999999996</v>
      </c>
      <c r="E35" s="8">
        <f t="shared" si="2"/>
        <v>0</v>
      </c>
    </row>
    <row r="36" spans="1:8" ht="31.5" x14ac:dyDescent="0.25">
      <c r="A36" s="5" t="s">
        <v>8</v>
      </c>
      <c r="B36" s="11" t="s">
        <v>58</v>
      </c>
      <c r="C36" s="8">
        <f>SUM(C37:C39)</f>
        <v>44716.800000000003</v>
      </c>
      <c r="D36" s="8">
        <f>SUM(D37:D39)</f>
        <v>44716.800000000003</v>
      </c>
      <c r="E36" s="8">
        <f t="shared" si="2"/>
        <v>0</v>
      </c>
    </row>
    <row r="37" spans="1:8" x14ac:dyDescent="0.25">
      <c r="A37" s="5"/>
      <c r="B37" s="11" t="s">
        <v>59</v>
      </c>
      <c r="C37" s="8">
        <v>29570.400000000001</v>
      </c>
      <c r="D37" s="8">
        <v>29570.400000000001</v>
      </c>
      <c r="E37" s="8">
        <f t="shared" si="2"/>
        <v>0</v>
      </c>
    </row>
    <row r="38" spans="1:8" x14ac:dyDescent="0.25">
      <c r="A38" s="5"/>
      <c r="B38" s="11" t="s">
        <v>60</v>
      </c>
      <c r="C38" s="8">
        <v>15146.4</v>
      </c>
      <c r="D38" s="8">
        <v>15146.4</v>
      </c>
      <c r="E38" s="8">
        <f t="shared" si="2"/>
        <v>0</v>
      </c>
    </row>
    <row r="39" spans="1:8" x14ac:dyDescent="0.25">
      <c r="A39" s="5"/>
      <c r="B39" s="11" t="s">
        <v>25</v>
      </c>
      <c r="C39" s="8">
        <v>0</v>
      </c>
      <c r="D39" s="8">
        <v>0</v>
      </c>
      <c r="E39" s="8">
        <f t="shared" si="2"/>
        <v>0</v>
      </c>
    </row>
    <row r="40" spans="1:8" x14ac:dyDescent="0.25">
      <c r="A40" s="22" t="s">
        <v>20</v>
      </c>
      <c r="B40" s="11" t="s">
        <v>26</v>
      </c>
      <c r="C40" s="16">
        <f>SUM(C41+C45)</f>
        <v>143903.1</v>
      </c>
      <c r="D40" s="16">
        <f>SUM(D41+D45)</f>
        <v>141468.20000000001</v>
      </c>
      <c r="E40" s="8">
        <f t="shared" si="2"/>
        <v>-2434.8999999999942</v>
      </c>
    </row>
    <row r="41" spans="1:8" x14ac:dyDescent="0.25">
      <c r="A41" s="22" t="s">
        <v>32</v>
      </c>
      <c r="B41" s="1" t="s">
        <v>27</v>
      </c>
      <c r="C41" s="16">
        <f>SUM(C43+C44)</f>
        <v>104492.2</v>
      </c>
      <c r="D41" s="16">
        <f>SUM(D43+D44)</f>
        <v>102057.3</v>
      </c>
      <c r="E41" s="8">
        <f t="shared" si="2"/>
        <v>-2434.8999999999942</v>
      </c>
    </row>
    <row r="42" spans="1:8" x14ac:dyDescent="0.25">
      <c r="A42" s="22"/>
      <c r="B42" s="1" t="s">
        <v>5</v>
      </c>
      <c r="C42" s="38"/>
      <c r="D42" s="38"/>
      <c r="E42" s="8">
        <f t="shared" si="2"/>
        <v>0</v>
      </c>
    </row>
    <row r="43" spans="1:8" x14ac:dyDescent="0.25">
      <c r="A43" s="22"/>
      <c r="B43" s="11" t="s">
        <v>59</v>
      </c>
      <c r="C43" s="16">
        <f t="shared" ref="C43:D45" si="3">C29+C33+C37</f>
        <v>85499.5</v>
      </c>
      <c r="D43" s="16">
        <f t="shared" si="3"/>
        <v>83064.600000000006</v>
      </c>
      <c r="E43" s="13">
        <f t="shared" ref="E43" si="4">SUM(E37+E33+E29)</f>
        <v>-2434.9000000000028</v>
      </c>
    </row>
    <row r="44" spans="1:8" x14ac:dyDescent="0.25">
      <c r="A44" s="22"/>
      <c r="B44" s="11" t="s">
        <v>60</v>
      </c>
      <c r="C44" s="16">
        <f t="shared" si="3"/>
        <v>18992.7</v>
      </c>
      <c r="D44" s="16">
        <f t="shared" si="3"/>
        <v>18992.7</v>
      </c>
      <c r="E44" s="8">
        <f t="shared" si="2"/>
        <v>0</v>
      </c>
    </row>
    <row r="45" spans="1:8" x14ac:dyDescent="0.25">
      <c r="A45" s="22" t="s">
        <v>31</v>
      </c>
      <c r="B45" s="1" t="s">
        <v>28</v>
      </c>
      <c r="C45" s="8">
        <f t="shared" si="3"/>
        <v>39410.9</v>
      </c>
      <c r="D45" s="8">
        <f t="shared" si="3"/>
        <v>39410.9</v>
      </c>
      <c r="E45" s="8">
        <f t="shared" ref="E45" si="5">SUM(E39+E35+E31)</f>
        <v>0</v>
      </c>
    </row>
  </sheetData>
  <mergeCells count="11">
    <mergeCell ref="A1:E1"/>
    <mergeCell ref="A2:E2"/>
    <mergeCell ref="A3:E3"/>
    <mergeCell ref="A4:E4"/>
    <mergeCell ref="A5:E5"/>
    <mergeCell ref="A6:E6"/>
    <mergeCell ref="A7:A10"/>
    <mergeCell ref="B7:B10"/>
    <mergeCell ref="C7:C10"/>
    <mergeCell ref="D7:D10"/>
    <mergeCell ref="E7:E10"/>
  </mergeCells>
  <pageMargins left="1.1811023622047245" right="0.59055118110236227" top="0.78740157480314965" bottom="0.78740157480314965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Исполнение сметы</vt:lpstr>
      <vt:lpstr>Исполнение по источникам</vt:lpstr>
      <vt:lpstr>'Исполнение по источникам'!Заголовки_для_печати</vt:lpstr>
      <vt:lpstr>'Исполнение сметы'!Заголовки_для_печати</vt:lpstr>
      <vt:lpstr>'Исполнение сметы'!Область_печати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2022-04-28T05:51:14Z</dcterms:modified>
</cp:coreProperties>
</file>