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17-2019\Отчеты об исполнении бюджета\Годовой отчет\Доп.материал по открытому бюджету\"/>
    </mc:Choice>
  </mc:AlternateContent>
  <bookViews>
    <workbookView xWindow="120" yWindow="120" windowWidth="23250" windowHeight="12525"/>
  </bookViews>
  <sheets>
    <sheet name="Лист1" sheetId="1" r:id="rId1"/>
    <sheet name="Лист2" sheetId="2" state="hidden" r:id="rId2"/>
    <sheet name="Лист3" sheetId="3" state="hidden" r:id="rId3"/>
  </sheets>
  <definedNames>
    <definedName name="_xlnm.Print_Titles" localSheetId="0">Лист1!$7:$11</definedName>
    <definedName name="_xlnm.Print_Area" localSheetId="0">Лист1!$A$3:$K$108</definedName>
  </definedNames>
  <calcPr calcId="152511"/>
</workbook>
</file>

<file path=xl/calcChain.xml><?xml version="1.0" encoding="utf-8"?>
<calcChain xmlns="http://schemas.openxmlformats.org/spreadsheetml/2006/main">
  <c r="G38" i="1" l="1"/>
  <c r="I38" i="1"/>
  <c r="K38" i="1"/>
  <c r="F38" i="1"/>
  <c r="H40" i="1"/>
  <c r="H38" i="1" s="1"/>
  <c r="J42" i="1"/>
  <c r="J38" i="1" s="1"/>
  <c r="E43" i="1"/>
  <c r="D43" i="1"/>
  <c r="D38" i="1" l="1"/>
  <c r="H52" i="1"/>
  <c r="F54" i="1"/>
  <c r="G54" i="1"/>
  <c r="I54" i="1"/>
  <c r="K54" i="1"/>
  <c r="H54" i="1"/>
  <c r="D57" i="1"/>
  <c r="E57" i="1"/>
  <c r="J56" i="1"/>
  <c r="J54" i="1" s="1"/>
  <c r="H73" i="1"/>
  <c r="H72" i="1"/>
  <c r="E100" i="1" l="1"/>
  <c r="E99" i="1"/>
  <c r="E98" i="1"/>
  <c r="E97" i="1"/>
  <c r="D100" i="1"/>
  <c r="D99" i="1"/>
  <c r="D98" i="1"/>
  <c r="D97" i="1"/>
  <c r="K95" i="1"/>
  <c r="J95" i="1"/>
  <c r="I95" i="1"/>
  <c r="H95" i="1"/>
  <c r="G95" i="1"/>
  <c r="F95" i="1"/>
  <c r="D95" i="1" l="1"/>
  <c r="E95" i="1"/>
  <c r="K84" i="1"/>
  <c r="J84" i="1"/>
  <c r="I84" i="1"/>
  <c r="H84" i="1"/>
  <c r="G84" i="1"/>
  <c r="F84" i="1"/>
  <c r="E88" i="1"/>
  <c r="E87" i="1"/>
  <c r="E86" i="1"/>
  <c r="D86" i="1"/>
  <c r="D87" i="1"/>
  <c r="D88" i="1"/>
  <c r="K79" i="1"/>
  <c r="J79" i="1"/>
  <c r="I79" i="1"/>
  <c r="H79" i="1"/>
  <c r="G79" i="1"/>
  <c r="F79" i="1"/>
  <c r="E81" i="1"/>
  <c r="D81" i="1"/>
  <c r="E82" i="1"/>
  <c r="D82" i="1"/>
  <c r="K75" i="1"/>
  <c r="J75" i="1"/>
  <c r="I75" i="1"/>
  <c r="H75" i="1"/>
  <c r="G75" i="1"/>
  <c r="F75" i="1"/>
  <c r="E77" i="1"/>
  <c r="D77" i="1"/>
  <c r="D84" i="1" l="1"/>
  <c r="E84" i="1"/>
  <c r="K70" i="1"/>
  <c r="J70" i="1"/>
  <c r="I70" i="1"/>
  <c r="H70" i="1"/>
  <c r="G70" i="1"/>
  <c r="F70" i="1"/>
  <c r="F65" i="1" s="1"/>
  <c r="F63" i="1" s="1"/>
  <c r="K66" i="1"/>
  <c r="J66" i="1"/>
  <c r="I66" i="1"/>
  <c r="I64" i="1" s="1"/>
  <c r="H66" i="1"/>
  <c r="H64" i="1" s="1"/>
  <c r="G66" i="1"/>
  <c r="G64" i="1" s="1"/>
  <c r="F66" i="1"/>
  <c r="F64" i="1" s="1"/>
  <c r="E69" i="1"/>
  <c r="D69" i="1"/>
  <c r="K61" i="1"/>
  <c r="K58" i="1" s="1"/>
  <c r="J61" i="1"/>
  <c r="J58" i="1" s="1"/>
  <c r="E56" i="1"/>
  <c r="E54" i="1" s="1"/>
  <c r="D56" i="1"/>
  <c r="D54" i="1" s="1"/>
  <c r="E53" i="1"/>
  <c r="D53" i="1"/>
  <c r="E52" i="1"/>
  <c r="D52" i="1"/>
  <c r="E51" i="1"/>
  <c r="D51" i="1"/>
  <c r="K49" i="1"/>
  <c r="K44" i="1" s="1"/>
  <c r="J49" i="1"/>
  <c r="J44" i="1" s="1"/>
  <c r="I49" i="1"/>
  <c r="I44" i="1" s="1"/>
  <c r="H49" i="1"/>
  <c r="H44" i="1" s="1"/>
  <c r="G49" i="1"/>
  <c r="G44" i="1" s="1"/>
  <c r="F49" i="1"/>
  <c r="F44" i="1" s="1"/>
  <c r="H89" i="1"/>
  <c r="I89" i="1"/>
  <c r="J89" i="1"/>
  <c r="K89" i="1"/>
  <c r="H92" i="1"/>
  <c r="I92" i="1"/>
  <c r="J92" i="1"/>
  <c r="K92" i="1"/>
  <c r="E42" i="1"/>
  <c r="E41" i="1"/>
  <c r="E40" i="1"/>
  <c r="D42" i="1"/>
  <c r="D41" i="1"/>
  <c r="D40" i="1"/>
  <c r="H63" i="1" l="1"/>
  <c r="H61" i="1" s="1"/>
  <c r="H58" i="1" s="1"/>
  <c r="I63" i="1"/>
  <c r="I61" i="1" s="1"/>
  <c r="I58" i="1" s="1"/>
  <c r="D64" i="1"/>
  <c r="D65" i="1"/>
  <c r="E64" i="1"/>
  <c r="F61" i="1"/>
  <c r="D49" i="1"/>
  <c r="E49" i="1"/>
  <c r="K24" i="1"/>
  <c r="J24" i="1"/>
  <c r="I24" i="1"/>
  <c r="H24" i="1"/>
  <c r="G24" i="1"/>
  <c r="F24" i="1"/>
  <c r="E32" i="1"/>
  <c r="E31" i="1"/>
  <c r="E30" i="1"/>
  <c r="E29" i="1"/>
  <c r="E28" i="1"/>
  <c r="E27" i="1"/>
  <c r="E26" i="1"/>
  <c r="D32" i="1"/>
  <c r="D31" i="1"/>
  <c r="D30" i="1"/>
  <c r="D29" i="1"/>
  <c r="D28" i="1"/>
  <c r="D27" i="1"/>
  <c r="D26" i="1"/>
  <c r="E23" i="1"/>
  <c r="D23" i="1"/>
  <c r="E22" i="1"/>
  <c r="D22" i="1"/>
  <c r="K20" i="1"/>
  <c r="J20" i="1"/>
  <c r="I20" i="1"/>
  <c r="H20" i="1"/>
  <c r="G20" i="1"/>
  <c r="F20" i="1"/>
  <c r="D63" i="1" l="1"/>
  <c r="D61" i="1" s="1"/>
  <c r="K12" i="1"/>
  <c r="J12" i="1"/>
  <c r="I12" i="1"/>
  <c r="H12" i="1"/>
  <c r="G12" i="1"/>
  <c r="F12" i="1"/>
  <c r="E19" i="1"/>
  <c r="E18" i="1"/>
  <c r="E17" i="1"/>
  <c r="E16" i="1"/>
  <c r="E15" i="1"/>
  <c r="D19" i="1"/>
  <c r="D18" i="1"/>
  <c r="D17" i="1"/>
  <c r="D16" i="1"/>
  <c r="D15" i="1"/>
  <c r="E14" i="1"/>
  <c r="D14" i="1"/>
  <c r="D12" i="1" l="1"/>
  <c r="E12" i="1"/>
  <c r="G65" i="1" l="1"/>
  <c r="E74" i="1"/>
  <c r="D74" i="1"/>
  <c r="D46" i="1"/>
  <c r="E65" i="1" l="1"/>
  <c r="G63" i="1"/>
  <c r="D36" i="1"/>
  <c r="D78" i="1"/>
  <c r="D75" i="1" s="1"/>
  <c r="E94" i="1"/>
  <c r="E91" i="1"/>
  <c r="E83" i="1"/>
  <c r="E79" i="1" s="1"/>
  <c r="E78" i="1"/>
  <c r="E75" i="1" s="1"/>
  <c r="E73" i="1"/>
  <c r="E72" i="1"/>
  <c r="E68" i="1"/>
  <c r="E66" i="1" s="1"/>
  <c r="E60" i="1"/>
  <c r="E48" i="1"/>
  <c r="E47" i="1"/>
  <c r="E46" i="1"/>
  <c r="E38" i="1"/>
  <c r="E37" i="1"/>
  <c r="E36" i="1"/>
  <c r="E35" i="1"/>
  <c r="D94" i="1"/>
  <c r="D91" i="1"/>
  <c r="D83" i="1"/>
  <c r="D79" i="1" s="1"/>
  <c r="D73" i="1"/>
  <c r="D72" i="1"/>
  <c r="D68" i="1"/>
  <c r="D66" i="1" s="1"/>
  <c r="D60" i="1"/>
  <c r="D48" i="1"/>
  <c r="D47" i="1"/>
  <c r="D37" i="1"/>
  <c r="D35" i="1"/>
  <c r="G92" i="1"/>
  <c r="F92" i="1"/>
  <c r="G89" i="1"/>
  <c r="F89" i="1"/>
  <c r="F58" i="1"/>
  <c r="K33" i="1"/>
  <c r="K101" i="1" s="1"/>
  <c r="J33" i="1"/>
  <c r="J101" i="1" s="1"/>
  <c r="I33" i="1"/>
  <c r="I101" i="1" s="1"/>
  <c r="G33" i="1"/>
  <c r="F33" i="1"/>
  <c r="F101" i="1" s="1"/>
  <c r="E33" i="1" l="1"/>
  <c r="E70" i="1"/>
  <c r="D70" i="1"/>
  <c r="E63" i="1"/>
  <c r="E61" i="1" s="1"/>
  <c r="G61" i="1"/>
  <c r="G58" i="1" s="1"/>
  <c r="G101" i="1" s="1"/>
  <c r="E44" i="1"/>
  <c r="D44" i="1"/>
  <c r="H33" i="1"/>
  <c r="H101" i="1" s="1"/>
  <c r="D101" i="1" s="1"/>
  <c r="D20" i="1"/>
  <c r="D92" i="1"/>
  <c r="E20" i="1"/>
  <c r="E92" i="1"/>
  <c r="E89" i="1"/>
  <c r="D89" i="1"/>
  <c r="D58" i="1"/>
  <c r="E24" i="1"/>
  <c r="D24" i="1"/>
  <c r="E58" i="1" l="1"/>
  <c r="D33" i="1"/>
  <c r="E101" i="1"/>
</calcChain>
</file>

<file path=xl/sharedStrings.xml><?xml version="1.0" encoding="utf-8"?>
<sst xmlns="http://schemas.openxmlformats.org/spreadsheetml/2006/main" count="202" uniqueCount="115">
  <si>
    <t>НА РЕАЛИЗАЦИЮ МУНИЦИПАЛЬНЫХ ПРОГРАММ</t>
  </si>
  <si>
    <t>(тыс.руб.)</t>
  </si>
  <si>
    <t>№ п/п</t>
  </si>
  <si>
    <t>Наименование муниципальной программы/ подпрограммы/ведомственной целевой программы</t>
  </si>
  <si>
    <t>ГРБС</t>
  </si>
  <si>
    <t>Финансирование за отчетный период</t>
  </si>
  <si>
    <t>ВСЕГО</t>
  </si>
  <si>
    <t>в том числе:</t>
  </si>
  <si>
    <t>Местный бюджет</t>
  </si>
  <si>
    <t>Областной бюджет</t>
  </si>
  <si>
    <t>Федеральный бюджет</t>
  </si>
  <si>
    <t>Кассовый расход</t>
  </si>
  <si>
    <t>ИТОГО по муниципальным программам</t>
  </si>
  <si>
    <t>Уточнен-ные плановые назначения</t>
  </si>
  <si>
    <t>Мероприятия</t>
  </si>
  <si>
    <t>Подпрограмма 1 "Развитие жилищного строительства"</t>
  </si>
  <si>
    <t>Подпрограмма 2 "Переселение граждан из аварийного и ветхого жилья"</t>
  </si>
  <si>
    <t>Подпрограмма 3 "Повышение сейсмоустойчивости жилых домов, основных объектов и систем жизнеобеспечения"</t>
  </si>
  <si>
    <t>Подпрограмма 1 "Энергосбережение и повышение энергетической эффективности"</t>
  </si>
  <si>
    <t>Подпрограмма 2 "Модернизация объектов коммунальной инфраструктуры"</t>
  </si>
  <si>
    <t>Подпрограмма 1 "Повышение безопасности дорожного движения в муниципальном образовании "Городской округ Ногликский" на 2015-2020 годы"</t>
  </si>
  <si>
    <t>Муниципальная программа "Комплексные меры противодействия злоупотреблению наркотикам и их незаконному обороту в муниципальном образовании Городской округ Ногликский» на 2015-2020 годы" - ВСЕГО,</t>
  </si>
  <si>
    <t>Подпрограмма 1 "Развитие малого и среднего предпринимательства в муниципальном образовании "Городской округ Ногликский" на 2015-2020 годы"</t>
  </si>
  <si>
    <t>Подпрограмма 2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на 2015 - 2020 годы"</t>
  </si>
  <si>
    <t>"Развитие инфраструктуры и благоустройство населенных пунктов  муниципального образования «Городской округ Ногликский» на 2015-2020 годы" -  ВСЕГО,</t>
  </si>
  <si>
    <t>"Доступная среда в муниципальном образовании «Городской округ Ногликский» на 2015-2020 годы" - ВСЕГО,</t>
  </si>
  <si>
    <t>"Управление муниципальными финансами муниципального образования «Городской округ Ногликский» на период 2015-2020 годы" - ВСЕГО,</t>
  </si>
  <si>
    <t>Подпрограмма 3 "Управление муниципальным долгом муниципального образования "Городской округ Ногликский"</t>
  </si>
  <si>
    <t>"Развитие инвестиционного потенциала муниципального образования "Городской округ Ногликский" на 2015-2020 годы" - ВСЕГО,</t>
  </si>
  <si>
    <t>"Развитие образования в муниципальном образовании  «Городской округ Ногликский» на период 2015-2020 годы"  - ВСЕГО,</t>
  </si>
  <si>
    <t>"Развитие физической культуры, спорта и молодежной политики в муниципальном образовании «Городской округ Ногликский» на 2015-2020 годы" - ВСЕГО,</t>
  </si>
  <si>
    <t>"Развитие культуры в муниципальном образовании «Городской округ Ногликский» на 2015-2020 годы" - ВСЕГО,</t>
  </si>
  <si>
    <t>"Обеспечение населения муниципального образования «Городской округ Ногликский» качественным жильем на 2015-2020 годы" - ВСЕГО,</t>
  </si>
  <si>
    <t>"Обеспечение населения муниципального образования «Городской округ Ногликский» качественными услугами жилищно-коммунального хозяйства на 2015-2020 годы" - ВСЕГО,</t>
  </si>
  <si>
    <t>"Газификация муниципального образования «Городской округ Ногликский» на период 2015-2020 годы" - ВСЕГО,</t>
  </si>
  <si>
    <t>"Обеспечение безопасности жизнедеятельности населения в муниципальном образовании «Городской округ Ногликский» на 2015-2020 годы"  -  ВСЕГО,</t>
  </si>
  <si>
    <t>"Стимулирование экономической активности в муниципальном образовании   «Городской округ Ногликский» на период 2015-2020 годы"  - ВСЕГО,</t>
  </si>
  <si>
    <t>"Совершенствование системы муниципального управления в муниципальном образовании «Городской округ Ногликский» на 2015-2020 годы" -  ВСЕГО,</t>
  </si>
  <si>
    <t>Администрация, УСП</t>
  </si>
  <si>
    <t>Администрация</t>
  </si>
  <si>
    <t>УСП</t>
  </si>
  <si>
    <t>Финуправление</t>
  </si>
  <si>
    <t>х</t>
  </si>
  <si>
    <t>Администрация, КУМИ</t>
  </si>
  <si>
    <t>Администрация, КУМИ, УСП</t>
  </si>
  <si>
    <t xml:space="preserve">Начальник финансового управления </t>
  </si>
  <si>
    <t>Е.В.Петрушенко</t>
  </si>
  <si>
    <t>УСП, КУМИ</t>
  </si>
  <si>
    <t>Администрация, УСП, КУМИ</t>
  </si>
  <si>
    <t>Обеспечение качества и доступности дошкольного образования.</t>
  </si>
  <si>
    <t>в том числе мероприятия:</t>
  </si>
  <si>
    <t>Обеспечение доступности и качества общего образования</t>
  </si>
  <si>
    <t>Летний отдых и  оздоровление  детей</t>
  </si>
  <si>
    <t>Развитие ресурсной и материально-технической базы образовательных учреждений</t>
  </si>
  <si>
    <t>Развитие системы воспитания, дополнительного образования и социальной защиты детей.</t>
  </si>
  <si>
    <t>Сфера физической культуры и спорта</t>
  </si>
  <si>
    <t>Сфера молодежной полиики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</si>
  <si>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</si>
  <si>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</si>
  <si>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традиций народной культуры</t>
  </si>
  <si>
    <t>Развитие  материально-технической базы учреждений культуры</t>
  </si>
  <si>
    <t>Комплексная безопасность учреждений культуры</t>
  </si>
  <si>
    <t>Развитие кадрового потенциала</t>
  </si>
  <si>
    <t>Сохранение культурного наследия и расширение доступа к культурным ценностям и информации</t>
  </si>
  <si>
    <t>Ликвидация аварийного и ветхого жилья, неиспользуемых и бесхозяйных объектов производственного и непроизводственного назначения</t>
  </si>
  <si>
    <t>Поддержка на улучшение жилищных условий молодых семей</t>
  </si>
  <si>
    <t>Приобретение служебного жилья для врачей-специалистов ГБУЗ "Ногликская ЦРБ"</t>
  </si>
  <si>
    <t>Подпрограмма 3 "Комплексный капитальный ремонт и реконструкция жилищного фонда"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</si>
  <si>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</si>
  <si>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ЖКХ</t>
  </si>
  <si>
    <t>Мероприятия по регулированию численности безнадзорных животных</t>
  </si>
  <si>
    <t>Развитие систем газификации</t>
  </si>
  <si>
    <t>Профилактика правонарушений в муниципальном образовании</t>
  </si>
  <si>
    <t>Профилактика терроризма и экстремизма</t>
  </si>
  <si>
    <t>Снижение рисков от чрезвычайных ситуаций, создание и поддержание готовности системы оповещения об угрозе ЧС в муниципальном образовании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</si>
  <si>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</si>
  <si>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</si>
  <si>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Мероприятия (Мероприятие по созданию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обслуживания)</t>
  </si>
  <si>
    <t>Дорожное хозяйство</t>
  </si>
  <si>
    <t>Благоустройство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</si>
  <si>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</si>
  <si>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</si>
  <si>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Сохранение и развитие традиционного образа жизни коренных малочисленных народов Севера</t>
  </si>
  <si>
    <t xml:space="preserve">Кадровое обеспечение инвестиционной деятельности
</t>
  </si>
  <si>
    <t>Обеспечение беспрепятственного доступа инвалидов к объектам социальной инфраструктуры</t>
  </si>
  <si>
    <t>Привлечение инвалидов к культурно – массовым, спортивным мероприятиям</t>
  </si>
  <si>
    <t>Взаимодействие органов местного самоуправления с общественной организацией инвалидов</t>
  </si>
  <si>
    <t>за 2017 год</t>
  </si>
  <si>
    <t>КУМИ</t>
  </si>
  <si>
    <t>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</si>
  <si>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</si>
  <si>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</si>
  <si>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Обеспечение поступлений неналоговых доходов в местный бюджет от использовании имущества и земельных участков, находящихся в муниципальной собственности муниципального образования "Городской округ Ногликский"</t>
  </si>
  <si>
    <t>"Совершенствование системы управления муниципальным имуществом муниципального образования "Городской округ Ногликский" на 2017-2022 годы" - ВСЕГО,</t>
  </si>
  <si>
    <t xml:space="preserve"> Поддержка населения муниципального образования "Городской округ Ногликский" при газификации жилищного фонда</t>
  </si>
  <si>
    <t>Приобретение жилых помещений для специализированного  муниципального жилого фонда</t>
  </si>
  <si>
    <t>Исполнитель Л.В. Мартьянова, тел. 97188</t>
  </si>
  <si>
    <t>Донец Е.Г., тел.  97500</t>
  </si>
  <si>
    <t>СВЕДЕНИЯ ОБ ИСПОЛЬЗОВАНИИ СРЕДСТВ, ПРЕДУСМОТРЕННЫХ В БЮДЖЕТЕ МО «ГОРОДСКОЙ ОКРУГ НОГЛИКСКИЙ»,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</si>
  <si>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</si>
  <si>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</si>
  <si>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</si>
  <si>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</si>
  <si>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</si>
  <si>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</si>
  <si>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</si>
  <si>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</si>
  <si>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</si>
  <si>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</si>
  <si>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</si>
  <si>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</si>
  <si>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</si>
  <si>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</si>
  <si>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</si>
  <si>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К отчету об исполнении бюджета МО "Городской округ Ногликский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</si>
</sst>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49" fontId="1" fillId="0" borderId="7">
      <alignment horizontal="center" vertical="top" shrinkToFit="1"/>
    </xf>
    <xf numFmtId="4" fontId="2" fillId="2" borderId="7">
      <alignment horizontal="right" vertical="top" shrinkToFit="1"/>
    </xf>
    <xf numFmtId="0" fontId="1" fillId="0" borderId="7">
      <alignment horizontal="center" vertical="center" wrapText="1"/>
    </xf>
    <xf numFmtId="0" fontId="1" fillId="0" borderId="0">
      <alignment horizontal="left" wrapText="1"/>
    </xf>
    <xf numFmtId="10" fontId="2" fillId="2" borderId="7">
      <alignment horizontal="right" vertical="top" shrinkToFit="1"/>
    </xf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7">
      <alignment vertical="top" wrapText="1"/>
    </xf>
    <xf numFmtId="4" fontId="2" fillId="3" borderId="7">
      <alignment horizontal="right" vertical="top" shrinkToFit="1"/>
    </xf>
    <xf numFmtId="10" fontId="2" fillId="3" borderId="7">
      <alignment horizontal="right" vertical="top" shrinkToFit="1"/>
    </xf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1" fillId="4" borderId="0"/>
    <xf numFmtId="0" fontId="1" fillId="0" borderId="0">
      <alignment wrapText="1"/>
    </xf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horizontal="right"/>
    </xf>
    <xf numFmtId="0" fontId="1" fillId="4" borderId="8"/>
    <xf numFmtId="0" fontId="1" fillId="0" borderId="7">
      <alignment horizontal="center" vertical="center" wrapText="1"/>
    </xf>
    <xf numFmtId="0" fontId="1" fillId="4" borderId="9"/>
    <xf numFmtId="49" fontId="1" fillId="0" borderId="7">
      <alignment horizontal="left" vertical="top" wrapText="1" indent="2"/>
    </xf>
    <xf numFmtId="0" fontId="2" fillId="0" borderId="7">
      <alignment horizontal="left"/>
    </xf>
    <xf numFmtId="0" fontId="1" fillId="4" borderId="10"/>
    <xf numFmtId="0" fontId="1" fillId="0" borderId="0">
      <alignment horizontal="left" wrapText="1"/>
    </xf>
    <xf numFmtId="4" fontId="1" fillId="0" borderId="7">
      <alignment horizontal="right" vertical="top" shrinkToFit="1"/>
    </xf>
    <xf numFmtId="10" fontId="1" fillId="0" borderId="7">
      <alignment horizontal="right" vertical="top" shrinkToFit="1"/>
    </xf>
    <xf numFmtId="0" fontId="7" fillId="0" borderId="0"/>
    <xf numFmtId="0" fontId="1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horizontal="right"/>
    </xf>
    <xf numFmtId="0" fontId="1" fillId="0" borderId="7">
      <alignment horizontal="center" vertical="center" wrapText="1"/>
    </xf>
    <xf numFmtId="49" fontId="1" fillId="0" borderId="7">
      <alignment horizontal="center" vertical="top" shrinkToFit="1"/>
    </xf>
    <xf numFmtId="0" fontId="2" fillId="0" borderId="7">
      <alignment horizontal="left"/>
    </xf>
    <xf numFmtId="10" fontId="2" fillId="2" borderId="7">
      <alignment horizontal="right" vertical="top" shrinkToFit="1"/>
    </xf>
    <xf numFmtId="0" fontId="1" fillId="0" borderId="0">
      <alignment horizontal="left" wrapText="1"/>
    </xf>
    <xf numFmtId="0" fontId="2" fillId="0" borderId="7">
      <alignment vertical="top" wrapText="1"/>
    </xf>
    <xf numFmtId="4" fontId="2" fillId="3" borderId="7">
      <alignment horizontal="right" vertical="top" shrinkToFit="1"/>
    </xf>
    <xf numFmtId="10" fontId="2" fillId="3" borderId="7">
      <alignment horizontal="right" vertical="top" shrinkToFit="1"/>
    </xf>
    <xf numFmtId="0" fontId="1" fillId="0" borderId="0"/>
    <xf numFmtId="0" fontId="1" fillId="0" borderId="0"/>
    <xf numFmtId="0" fontId="1" fillId="6" borderId="0"/>
    <xf numFmtId="0" fontId="1" fillId="6" borderId="8"/>
    <xf numFmtId="0" fontId="1" fillId="6" borderId="9"/>
    <xf numFmtId="49" fontId="1" fillId="0" borderId="7">
      <alignment horizontal="left" vertical="top" wrapText="1" indent="2"/>
    </xf>
    <xf numFmtId="4" fontId="1" fillId="0" borderId="7">
      <alignment horizontal="right" vertical="top" shrinkToFit="1"/>
    </xf>
    <xf numFmtId="10" fontId="1" fillId="0" borderId="7">
      <alignment horizontal="right" vertical="top" shrinkToFit="1"/>
    </xf>
    <xf numFmtId="0" fontId="1" fillId="6" borderId="9">
      <alignment shrinkToFit="1"/>
    </xf>
    <xf numFmtId="0" fontId="1" fillId="6" borderId="10"/>
    <xf numFmtId="0" fontId="1" fillId="6" borderId="9">
      <alignment horizontal="center"/>
    </xf>
    <xf numFmtId="0" fontId="1" fillId="6" borderId="9">
      <alignment horizontal="left"/>
    </xf>
    <xf numFmtId="0" fontId="1" fillId="6" borderId="10">
      <alignment horizontal="center"/>
    </xf>
    <xf numFmtId="0" fontId="1" fillId="6" borderId="10">
      <alignment horizontal="left"/>
    </xf>
    <xf numFmtId="0" fontId="2" fillId="0" borderId="7">
      <alignment vertical="top" wrapText="1"/>
    </xf>
  </cellStyleXfs>
  <cellXfs count="42">
    <xf numFmtId="0" fontId="0" fillId="0" borderId="0" xfId="0"/>
    <xf numFmtId="0" fontId="6" fillId="5" borderId="4" xfId="0" applyFont="1" applyFill="1" applyBorder="1" applyAlignment="1">
      <alignment horizontal="center" vertical="top" wrapText="1"/>
    </xf>
    <xf numFmtId="0" fontId="6" fillId="5" borderId="5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0" xfId="0" applyFont="1" applyFill="1"/>
    <xf numFmtId="0" fontId="6" fillId="5" borderId="5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justify" wrapText="1"/>
    </xf>
    <xf numFmtId="0" fontId="6" fillId="5" borderId="1" xfId="0" applyFont="1" applyFill="1" applyBorder="1" applyAlignment="1">
      <alignment horizontal="center" wrapText="1"/>
    </xf>
    <xf numFmtId="164" fontId="6" fillId="5" borderId="1" xfId="0" applyNumberFormat="1" applyFont="1" applyFill="1" applyBorder="1" applyAlignment="1">
      <alignment horizontal="right" wrapText="1"/>
    </xf>
    <xf numFmtId="164" fontId="6" fillId="5" borderId="0" xfId="0" applyNumberFormat="1" applyFont="1" applyFill="1"/>
    <xf numFmtId="4" fontId="6" fillId="5" borderId="1" xfId="0" applyNumberFormat="1" applyFont="1" applyFill="1" applyBorder="1" applyAlignment="1">
      <alignment horizontal="right" wrapText="1"/>
    </xf>
    <xf numFmtId="0" fontId="6" fillId="5" borderId="7" xfId="41" applyNumberFormat="1" applyFont="1" applyFill="1" applyProtection="1">
      <alignment vertical="top" wrapText="1"/>
    </xf>
    <xf numFmtId="0" fontId="6" fillId="5" borderId="1" xfId="0" applyFont="1" applyFill="1" applyBorder="1" applyAlignment="1">
      <alignment horizontal="justify"/>
    </xf>
    <xf numFmtId="0" fontId="6" fillId="5" borderId="1" xfId="0" applyFont="1" applyFill="1" applyBorder="1"/>
    <xf numFmtId="4" fontId="6" fillId="5" borderId="1" xfId="0" applyNumberFormat="1" applyFont="1" applyFill="1" applyBorder="1"/>
    <xf numFmtId="164" fontId="9" fillId="5" borderId="1" xfId="0" applyNumberFormat="1" applyFont="1" applyFill="1" applyBorder="1" applyAlignment="1">
      <alignment horizontal="right" wrapText="1"/>
    </xf>
    <xf numFmtId="0" fontId="6" fillId="5" borderId="1" xfId="0" applyFont="1" applyFill="1" applyBorder="1" applyAlignment="1">
      <alignment horizontal="center"/>
    </xf>
    <xf numFmtId="0" fontId="6" fillId="5" borderId="7" xfId="58" applyNumberFormat="1" applyFont="1" applyFill="1" applyProtection="1">
      <alignment vertical="top" wrapText="1"/>
    </xf>
    <xf numFmtId="0" fontId="6" fillId="5" borderId="1" xfId="0" applyFont="1" applyFill="1" applyBorder="1" applyAlignment="1">
      <alignment horizontal="justify" vertical="top" wrapText="1"/>
    </xf>
    <xf numFmtId="0" fontId="6" fillId="5" borderId="0" xfId="0" applyFont="1" applyFill="1" applyAlignment="1"/>
    <xf numFmtId="0" fontId="6" fillId="5" borderId="0" xfId="0" applyFont="1" applyFill="1" applyAlignment="1">
      <alignment horizontal="center"/>
    </xf>
    <xf numFmtId="0" fontId="6" fillId="5" borderId="0" xfId="0" applyFont="1" applyFill="1" applyBorder="1" applyAlignment="1">
      <alignment horizontal="left"/>
    </xf>
    <xf numFmtId="0" fontId="6" fillId="5" borderId="2" xfId="0" applyFont="1" applyFill="1" applyBorder="1" applyAlignment="1">
      <alignment horizontal="center"/>
    </xf>
    <xf numFmtId="164" fontId="6" fillId="5" borderId="2" xfId="0" applyNumberFormat="1" applyFont="1" applyFill="1" applyBorder="1"/>
    <xf numFmtId="0" fontId="6" fillId="5" borderId="0" xfId="0" applyFont="1" applyFill="1" applyAlignment="1">
      <alignment horizontal="justify"/>
    </xf>
    <xf numFmtId="0" fontId="6" fillId="5" borderId="0" xfId="0" applyFont="1" applyFill="1" applyAlignment="1">
      <alignment horizontal="center"/>
    </xf>
    <xf numFmtId="0" fontId="6" fillId="5" borderId="0" xfId="0" applyFont="1" applyFill="1" applyAlignment="1">
      <alignment horizontal="left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horizontal="center" vertical="top" wrapText="1"/>
    </xf>
    <xf numFmtId="0" fontId="10" fillId="5" borderId="5" xfId="0" applyFont="1" applyFill="1" applyBorder="1" applyAlignment="1">
      <alignment horizontal="center" vertical="top" wrapText="1"/>
    </xf>
    <xf numFmtId="0" fontId="6" fillId="5" borderId="5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center"/>
    </xf>
    <xf numFmtId="0" fontId="6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center"/>
    </xf>
    <xf numFmtId="0" fontId="6" fillId="5" borderId="1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right" vertical="top"/>
    </xf>
    <xf numFmtId="0" fontId="6" fillId="5" borderId="11" xfId="0" applyFont="1" applyFill="1" applyBorder="1" applyAlignment="1">
      <alignment horizontal="center" vertical="top" wrapText="1"/>
    </xf>
    <xf numFmtId="0" fontId="6" fillId="5" borderId="12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/>
    </xf>
    <xf numFmtId="0" fontId="6" fillId="5" borderId="0" xfId="0" applyFont="1" applyFill="1" applyAlignment="1">
      <alignment horizontal="right"/>
    </xf>
  </cellXfs>
  <cellStyles count="59">
    <cellStyle name="br" xfId="12"/>
    <cellStyle name="col" xfId="13"/>
    <cellStyle name="style0" xfId="14"/>
    <cellStyle name="style0 2" xfId="44"/>
    <cellStyle name="td" xfId="15"/>
    <cellStyle name="td 2" xfId="45"/>
    <cellStyle name="tr" xfId="16"/>
    <cellStyle name="xl21" xfId="17"/>
    <cellStyle name="xl21 2" xfId="46"/>
    <cellStyle name="xl22" xfId="18"/>
    <cellStyle name="xl23" xfId="19"/>
    <cellStyle name="xl23 2" xfId="32"/>
    <cellStyle name="xl24" xfId="20"/>
    <cellStyle name="xl24 2" xfId="33"/>
    <cellStyle name="xl25" xfId="21"/>
    <cellStyle name="xl25 2" xfId="34"/>
    <cellStyle name="xl26" xfId="22"/>
    <cellStyle name="xl26 2" xfId="35"/>
    <cellStyle name="xl27" xfId="23"/>
    <cellStyle name="xl27 2" xfId="47"/>
    <cellStyle name="xl28" xfId="24"/>
    <cellStyle name="xl28 2" xfId="36"/>
    <cellStyle name="xl29" xfId="25"/>
    <cellStyle name="xl29 2" xfId="48"/>
    <cellStyle name="xl30" xfId="26"/>
    <cellStyle name="xl30 2" xfId="49"/>
    <cellStyle name="xl31" xfId="27"/>
    <cellStyle name="xl31 2" xfId="37"/>
    <cellStyle name="xl32" xfId="1"/>
    <cellStyle name="xl32 2" xfId="50"/>
    <cellStyle name="xl33" xfId="28"/>
    <cellStyle name="xl33 2" xfId="51"/>
    <cellStyle name="xl34" xfId="2"/>
    <cellStyle name="xl34 2" xfId="52"/>
    <cellStyle name="xl35" xfId="29"/>
    <cellStyle name="xl35 2" xfId="38"/>
    <cellStyle name="xl36" xfId="3"/>
    <cellStyle name="xl37" xfId="4"/>
    <cellStyle name="xl37 2" xfId="39"/>
    <cellStyle name="xl38" xfId="5"/>
    <cellStyle name="xl38 2" xfId="53"/>
    <cellStyle name="xl39" xfId="30"/>
    <cellStyle name="xl39 2" xfId="40"/>
    <cellStyle name="xl40" xfId="6"/>
    <cellStyle name="xl40 2" xfId="41"/>
    <cellStyle name="xl41" xfId="7"/>
    <cellStyle name="xl41 2" xfId="42"/>
    <cellStyle name="xl42" xfId="8"/>
    <cellStyle name="xl42 2" xfId="43"/>
    <cellStyle name="xl43" xfId="9"/>
    <cellStyle name="xl43 2" xfId="54"/>
    <cellStyle name="xl44" xfId="10"/>
    <cellStyle name="xl44 2" xfId="55"/>
    <cellStyle name="xl45" xfId="11"/>
    <cellStyle name="xl45 2" xfId="56"/>
    <cellStyle name="xl46" xfId="57"/>
    <cellStyle name="xl60" xfId="58"/>
    <cellStyle name="Обычный" xfId="0" builtinId="0"/>
    <cellStyle name="Обычный 2" xfId="31"/>
  </cellStyles>
  <dxfs count="0"/>
  <tableStyles count="0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abSelected="1" zoomScaleNormal="100" workbookViewId="0">
      <selection sqref="A1:K1"/>
    </sheetView>
  </sheetViews>
  <sheetFormatPr defaultColWidth="9.140625" defaultRowHeight="15.75" x14ac:dyDescent="0.25"/>
  <cols>
    <col min="1" max="1" width="4.42578125" style="21" customWidth="1"/>
    <col min="2" max="2" width="53.140625" style="25" customWidth="1"/>
    <col min="3" max="3" width="17.5703125" style="21" customWidth="1"/>
    <col min="4" max="4" width="13" style="5" customWidth="1"/>
    <col min="5" max="5" width="15.5703125" style="5" customWidth="1"/>
    <col min="6" max="6" width="11.85546875" style="5" customWidth="1"/>
    <col min="7" max="7" width="10.5703125" style="5" customWidth="1"/>
    <col min="8" max="8" width="13.5703125" style="5" customWidth="1"/>
    <col min="9" max="9" width="13.85546875" style="5" customWidth="1"/>
    <col min="10" max="10" width="11.85546875" style="5" customWidth="1"/>
    <col min="11" max="11" width="12.7109375" style="5" customWidth="1"/>
    <col min="12" max="16384" width="9.140625" style="5"/>
  </cols>
  <sheetData>
    <row r="1" spans="1:14" x14ac:dyDescent="0.25">
      <c r="A1" s="41" t="s">
        <v>114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4" x14ac:dyDescent="0.25">
      <c r="A2" s="26"/>
      <c r="C2" s="26"/>
    </row>
    <row r="3" spans="1:14" ht="21" customHeight="1" x14ac:dyDescent="0.25">
      <c r="A3" s="33" t="s">
        <v>98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4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4" ht="18" customHeight="1" x14ac:dyDescent="0.25">
      <c r="A5" s="35" t="s">
        <v>87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4" ht="15.75" customHeight="1" x14ac:dyDescent="0.25">
      <c r="A6" s="37" t="s">
        <v>1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4" ht="19.5" customHeight="1" x14ac:dyDescent="0.25">
      <c r="A7" s="36" t="s">
        <v>2</v>
      </c>
      <c r="B7" s="28" t="s">
        <v>3</v>
      </c>
      <c r="C7" s="28" t="s">
        <v>4</v>
      </c>
      <c r="D7" s="36" t="s">
        <v>5</v>
      </c>
      <c r="E7" s="36"/>
      <c r="F7" s="36"/>
      <c r="G7" s="36"/>
      <c r="H7" s="36"/>
      <c r="I7" s="36"/>
      <c r="J7" s="36"/>
      <c r="K7" s="36"/>
    </row>
    <row r="8" spans="1:14" x14ac:dyDescent="0.25">
      <c r="A8" s="36"/>
      <c r="B8" s="29"/>
      <c r="C8" s="29"/>
      <c r="D8" s="38" t="s">
        <v>6</v>
      </c>
      <c r="E8" s="39"/>
      <c r="F8" s="36" t="s">
        <v>7</v>
      </c>
      <c r="G8" s="36"/>
      <c r="H8" s="36"/>
      <c r="I8" s="36"/>
      <c r="J8" s="36"/>
      <c r="K8" s="36"/>
    </row>
    <row r="9" spans="1:14" ht="15.75" customHeight="1" x14ac:dyDescent="0.25">
      <c r="A9" s="36"/>
      <c r="B9" s="29"/>
      <c r="C9" s="29"/>
      <c r="D9" s="29" t="s">
        <v>13</v>
      </c>
      <c r="E9" s="29" t="s">
        <v>11</v>
      </c>
      <c r="F9" s="36" t="s">
        <v>10</v>
      </c>
      <c r="G9" s="36"/>
      <c r="H9" s="36" t="s">
        <v>9</v>
      </c>
      <c r="I9" s="36"/>
      <c r="J9" s="40" t="s">
        <v>8</v>
      </c>
      <c r="K9" s="40"/>
    </row>
    <row r="10" spans="1:14" ht="69.75" customHeight="1" x14ac:dyDescent="0.25">
      <c r="A10" s="36"/>
      <c r="B10" s="32"/>
      <c r="C10" s="32"/>
      <c r="D10" s="32"/>
      <c r="E10" s="32"/>
      <c r="F10" s="3" t="s">
        <v>13</v>
      </c>
      <c r="G10" s="3" t="s">
        <v>11</v>
      </c>
      <c r="H10" s="3" t="s">
        <v>13</v>
      </c>
      <c r="I10" s="3" t="s">
        <v>11</v>
      </c>
      <c r="J10" s="3" t="s">
        <v>13</v>
      </c>
      <c r="K10" s="3" t="s">
        <v>11</v>
      </c>
    </row>
    <row r="11" spans="1:14" x14ac:dyDescent="0.25">
      <c r="A11" s="4">
        <v>1</v>
      </c>
      <c r="B11" s="2">
        <v>2</v>
      </c>
      <c r="C11" s="6">
        <v>3</v>
      </c>
      <c r="D11" s="2">
        <v>4</v>
      </c>
      <c r="E11" s="2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</row>
    <row r="12" spans="1:14" ht="47.25" x14ac:dyDescent="0.25">
      <c r="A12" s="28" t="s">
        <v>99</v>
      </c>
      <c r="B12" s="7" t="s">
        <v>29</v>
      </c>
      <c r="C12" s="8" t="s">
        <v>48</v>
      </c>
      <c r="D12" s="9">
        <f>D14+D15+D16+D17+D18+D19</f>
        <v>680473.49999999988</v>
      </c>
      <c r="E12" s="9">
        <f>E14+E15+E16+E17+E18+E19</f>
        <v>651097.098</v>
      </c>
      <c r="F12" s="9">
        <f t="shared" ref="F12:K12" si="0">F14+F15+F16+F17+F18+F19</f>
        <v>0</v>
      </c>
      <c r="G12" s="9">
        <f t="shared" si="0"/>
        <v>0</v>
      </c>
      <c r="H12" s="9">
        <f t="shared" si="0"/>
        <v>453532.3</v>
      </c>
      <c r="I12" s="9">
        <f t="shared" si="0"/>
        <v>445228.20000000007</v>
      </c>
      <c r="J12" s="9">
        <f t="shared" si="0"/>
        <v>226941.19999999998</v>
      </c>
      <c r="K12" s="9">
        <f t="shared" si="0"/>
        <v>205868.89799999999</v>
      </c>
      <c r="M12" s="10"/>
      <c r="N12" s="10"/>
    </row>
    <row r="13" spans="1:14" x14ac:dyDescent="0.25">
      <c r="A13" s="32"/>
      <c r="B13" s="7" t="s">
        <v>50</v>
      </c>
      <c r="C13" s="8"/>
      <c r="D13" s="9"/>
      <c r="E13" s="9"/>
      <c r="F13" s="9"/>
      <c r="G13" s="9"/>
      <c r="H13" s="9"/>
      <c r="I13" s="9"/>
      <c r="J13" s="9"/>
      <c r="K13" s="9"/>
    </row>
    <row r="14" spans="1:14" ht="31.5" x14ac:dyDescent="0.25">
      <c r="A14" s="1"/>
      <c r="B14" s="7" t="s">
        <v>49</v>
      </c>
      <c r="C14" s="8" t="s">
        <v>40</v>
      </c>
      <c r="D14" s="9">
        <f>F14+H14+J14</f>
        <v>173408.2</v>
      </c>
      <c r="E14" s="9">
        <f>G14+I14+K14</f>
        <v>166434</v>
      </c>
      <c r="F14" s="9">
        <v>0</v>
      </c>
      <c r="G14" s="9">
        <v>0</v>
      </c>
      <c r="H14" s="9">
        <v>130210.7</v>
      </c>
      <c r="I14" s="9">
        <v>123499.6</v>
      </c>
      <c r="J14" s="9">
        <v>43197.5</v>
      </c>
      <c r="K14" s="9">
        <v>42934.400000000001</v>
      </c>
    </row>
    <row r="15" spans="1:14" ht="31.5" x14ac:dyDescent="0.25">
      <c r="A15" s="1"/>
      <c r="B15" s="7" t="s">
        <v>51</v>
      </c>
      <c r="C15" s="8" t="s">
        <v>40</v>
      </c>
      <c r="D15" s="9">
        <f t="shared" ref="D15:D19" si="1">F15+H15+J15</f>
        <v>265671.5</v>
      </c>
      <c r="E15" s="9">
        <f t="shared" ref="E15:E19" si="2">G15+I15+K15</f>
        <v>265634.5</v>
      </c>
      <c r="F15" s="9">
        <v>0</v>
      </c>
      <c r="G15" s="9">
        <v>0</v>
      </c>
      <c r="H15" s="9">
        <v>231040.1</v>
      </c>
      <c r="I15" s="9">
        <v>231040.1</v>
      </c>
      <c r="J15" s="9">
        <v>34631.4</v>
      </c>
      <c r="K15" s="9">
        <v>34594.400000000001</v>
      </c>
    </row>
    <row r="16" spans="1:14" ht="31.5" x14ac:dyDescent="0.25">
      <c r="A16" s="1"/>
      <c r="B16" s="7" t="s">
        <v>54</v>
      </c>
      <c r="C16" s="8" t="s">
        <v>47</v>
      </c>
      <c r="D16" s="9">
        <f t="shared" si="1"/>
        <v>168576.5</v>
      </c>
      <c r="E16" s="9">
        <f t="shared" si="2"/>
        <v>166794.90000000002</v>
      </c>
      <c r="F16" s="9">
        <v>0</v>
      </c>
      <c r="G16" s="9">
        <v>0</v>
      </c>
      <c r="H16" s="9">
        <v>75013.8</v>
      </c>
      <c r="I16" s="11">
        <v>73452.100000000006</v>
      </c>
      <c r="J16" s="9">
        <v>93562.7</v>
      </c>
      <c r="K16" s="9">
        <v>93342.8</v>
      </c>
    </row>
    <row r="17" spans="1:11" ht="31.5" x14ac:dyDescent="0.25">
      <c r="A17" s="1"/>
      <c r="B17" s="7" t="s">
        <v>53</v>
      </c>
      <c r="C17" s="8" t="s">
        <v>38</v>
      </c>
      <c r="D17" s="9">
        <f t="shared" si="1"/>
        <v>46782.600000000006</v>
      </c>
      <c r="E17" s="9">
        <f t="shared" si="2"/>
        <v>30221</v>
      </c>
      <c r="F17" s="9">
        <v>0</v>
      </c>
      <c r="G17" s="9">
        <v>0</v>
      </c>
      <c r="H17" s="9">
        <v>2661.3</v>
      </c>
      <c r="I17" s="9">
        <v>2634.7</v>
      </c>
      <c r="J17" s="9">
        <v>44121.3</v>
      </c>
      <c r="K17" s="9">
        <v>27586.3</v>
      </c>
    </row>
    <row r="18" spans="1:11" x14ac:dyDescent="0.25">
      <c r="A18" s="1"/>
      <c r="B18" s="7" t="s">
        <v>52</v>
      </c>
      <c r="C18" s="8" t="s">
        <v>40</v>
      </c>
      <c r="D18" s="9">
        <f t="shared" si="1"/>
        <v>5084.7</v>
      </c>
      <c r="E18" s="9">
        <f t="shared" si="2"/>
        <v>5066.598</v>
      </c>
      <c r="F18" s="9">
        <v>0</v>
      </c>
      <c r="G18" s="9">
        <v>0</v>
      </c>
      <c r="H18" s="9">
        <v>0</v>
      </c>
      <c r="I18" s="9">
        <v>0</v>
      </c>
      <c r="J18" s="9">
        <v>5084.7</v>
      </c>
      <c r="K18" s="9">
        <v>5066.598</v>
      </c>
    </row>
    <row r="19" spans="1:11" x14ac:dyDescent="0.25">
      <c r="A19" s="1"/>
      <c r="B19" s="7" t="s">
        <v>62</v>
      </c>
      <c r="C19" s="8" t="s">
        <v>40</v>
      </c>
      <c r="D19" s="9">
        <f t="shared" si="1"/>
        <v>20950</v>
      </c>
      <c r="E19" s="9">
        <f t="shared" si="2"/>
        <v>16946.100000000002</v>
      </c>
      <c r="F19" s="9">
        <v>0</v>
      </c>
      <c r="G19" s="9">
        <v>0</v>
      </c>
      <c r="H19" s="9">
        <v>14606.4</v>
      </c>
      <c r="I19" s="9">
        <v>14601.7</v>
      </c>
      <c r="J19" s="9">
        <v>6343.6</v>
      </c>
      <c r="K19" s="9">
        <v>2344.4</v>
      </c>
    </row>
    <row r="20" spans="1:11" ht="63" x14ac:dyDescent="0.25">
      <c r="A20" s="28" t="s">
        <v>100</v>
      </c>
      <c r="B20" s="7" t="s">
        <v>30</v>
      </c>
      <c r="C20" s="8" t="s">
        <v>38</v>
      </c>
      <c r="D20" s="9">
        <f t="shared" ref="D20:E100" si="3">F20+H20+J20</f>
        <v>31518.2</v>
      </c>
      <c r="E20" s="9">
        <f t="shared" ref="E20:E98" si="4">G20+I20+K20</f>
        <v>24500.799999999999</v>
      </c>
      <c r="F20" s="9">
        <f>F22+F23</f>
        <v>0</v>
      </c>
      <c r="G20" s="9">
        <f t="shared" ref="G20" si="5">G22+G23</f>
        <v>0</v>
      </c>
      <c r="H20" s="9">
        <f>H22+H23</f>
        <v>2063.8000000000002</v>
      </c>
      <c r="I20" s="9">
        <f t="shared" ref="I20:K20" si="6">I22+I23</f>
        <v>2063.8000000000002</v>
      </c>
      <c r="J20" s="9">
        <f t="shared" si="6"/>
        <v>29454.400000000001</v>
      </c>
      <c r="K20" s="9">
        <f t="shared" si="6"/>
        <v>22437</v>
      </c>
    </row>
    <row r="21" spans="1:11" x14ac:dyDescent="0.25">
      <c r="A21" s="29"/>
      <c r="B21" s="7" t="s">
        <v>50</v>
      </c>
      <c r="C21" s="8"/>
      <c r="D21" s="9"/>
      <c r="E21" s="9"/>
      <c r="F21" s="9"/>
      <c r="G21" s="9"/>
      <c r="H21" s="9"/>
      <c r="I21" s="9"/>
      <c r="J21" s="9"/>
      <c r="K21" s="9"/>
    </row>
    <row r="22" spans="1:11" ht="31.5" x14ac:dyDescent="0.25">
      <c r="A22" s="29"/>
      <c r="B22" s="12" t="s">
        <v>55</v>
      </c>
      <c r="C22" s="8" t="s">
        <v>38</v>
      </c>
      <c r="D22" s="9">
        <f t="shared" ref="D22:D23" si="7">F22+H22+J22</f>
        <v>29318</v>
      </c>
      <c r="E22" s="9">
        <f t="shared" ref="E22:E23" si="8">G22+I22+K22</f>
        <v>22390.2</v>
      </c>
      <c r="F22" s="9">
        <v>0</v>
      </c>
      <c r="G22" s="9">
        <v>0</v>
      </c>
      <c r="H22" s="9">
        <v>1483.5</v>
      </c>
      <c r="I22" s="9">
        <v>1483.5</v>
      </c>
      <c r="J22" s="9">
        <v>27834.5</v>
      </c>
      <c r="K22" s="9">
        <v>20906.7</v>
      </c>
    </row>
    <row r="23" spans="1:11" x14ac:dyDescent="0.25">
      <c r="A23" s="32"/>
      <c r="B23" s="7" t="s">
        <v>56</v>
      </c>
      <c r="C23" s="8" t="s">
        <v>40</v>
      </c>
      <c r="D23" s="9">
        <f t="shared" si="7"/>
        <v>2200.1999999999998</v>
      </c>
      <c r="E23" s="9">
        <f t="shared" si="8"/>
        <v>2110.6</v>
      </c>
      <c r="F23" s="9">
        <v>0</v>
      </c>
      <c r="G23" s="9">
        <v>0</v>
      </c>
      <c r="H23" s="9">
        <v>580.29999999999995</v>
      </c>
      <c r="I23" s="9">
        <v>580.29999999999995</v>
      </c>
      <c r="J23" s="9">
        <v>1619.9</v>
      </c>
      <c r="K23" s="9">
        <v>1530.3</v>
      </c>
    </row>
    <row r="24" spans="1:11" ht="47.25" x14ac:dyDescent="0.25">
      <c r="A24" s="28" t="s">
        <v>101</v>
      </c>
      <c r="B24" s="7" t="s">
        <v>31</v>
      </c>
      <c r="C24" s="8" t="s">
        <v>38</v>
      </c>
      <c r="D24" s="9">
        <f t="shared" si="3"/>
        <v>99825.89999999998</v>
      </c>
      <c r="E24" s="9">
        <f t="shared" si="4"/>
        <v>97177.299999999988</v>
      </c>
      <c r="F24" s="9">
        <f>F26+F27+F28+F29+F30+F31+F32</f>
        <v>0</v>
      </c>
      <c r="G24" s="9">
        <f t="shared" ref="G24:K24" si="9">G26+G27+G28+G29+G30+G31+G32</f>
        <v>0</v>
      </c>
      <c r="H24" s="9">
        <f t="shared" si="9"/>
        <v>275.2</v>
      </c>
      <c r="I24" s="9">
        <f t="shared" si="9"/>
        <v>274.7</v>
      </c>
      <c r="J24" s="9">
        <f t="shared" si="9"/>
        <v>99550.699999999983</v>
      </c>
      <c r="K24" s="9">
        <f t="shared" si="9"/>
        <v>96902.599999999991</v>
      </c>
    </row>
    <row r="25" spans="1:11" x14ac:dyDescent="0.25">
      <c r="A25" s="29"/>
      <c r="B25" s="7" t="s">
        <v>50</v>
      </c>
      <c r="C25" s="8"/>
      <c r="D25" s="9"/>
      <c r="E25" s="9"/>
      <c r="F25" s="9"/>
      <c r="G25" s="9"/>
      <c r="H25" s="9"/>
      <c r="I25" s="9"/>
      <c r="J25" s="9"/>
      <c r="K25" s="9"/>
    </row>
    <row r="26" spans="1:11" ht="31.5" x14ac:dyDescent="0.25">
      <c r="A26" s="29"/>
      <c r="B26" s="7" t="s">
        <v>63</v>
      </c>
      <c r="C26" s="8" t="s">
        <v>38</v>
      </c>
      <c r="D26" s="9">
        <f t="shared" si="3"/>
        <v>9984.1</v>
      </c>
      <c r="E26" s="9">
        <f t="shared" si="4"/>
        <v>9918.1</v>
      </c>
      <c r="F26" s="9">
        <v>0</v>
      </c>
      <c r="G26" s="9">
        <v>0</v>
      </c>
      <c r="H26" s="9">
        <v>0</v>
      </c>
      <c r="I26" s="9">
        <v>0</v>
      </c>
      <c r="J26" s="9">
        <v>9984.1</v>
      </c>
      <c r="K26" s="9">
        <v>9918.1</v>
      </c>
    </row>
    <row r="27" spans="1:11" ht="31.5" x14ac:dyDescent="0.25">
      <c r="A27" s="29"/>
      <c r="B27" s="7" t="s">
        <v>57</v>
      </c>
      <c r="C27" s="8" t="s">
        <v>40</v>
      </c>
      <c r="D27" s="9">
        <f t="shared" si="3"/>
        <v>38015.699999999997</v>
      </c>
      <c r="E27" s="9">
        <f t="shared" si="4"/>
        <v>38015.699999999997</v>
      </c>
      <c r="F27" s="9">
        <v>0</v>
      </c>
      <c r="G27" s="9">
        <v>0</v>
      </c>
      <c r="H27" s="9">
        <v>0</v>
      </c>
      <c r="I27" s="9">
        <v>0</v>
      </c>
      <c r="J27" s="9">
        <v>38015.699999999997</v>
      </c>
      <c r="K27" s="9">
        <v>38015.699999999997</v>
      </c>
    </row>
    <row r="28" spans="1:11" ht="31.5" x14ac:dyDescent="0.25">
      <c r="A28" s="29"/>
      <c r="B28" s="13" t="s">
        <v>58</v>
      </c>
      <c r="C28" s="8" t="s">
        <v>40</v>
      </c>
      <c r="D28" s="9">
        <f t="shared" si="3"/>
        <v>650.29999999999995</v>
      </c>
      <c r="E28" s="9">
        <f t="shared" si="4"/>
        <v>649.20000000000005</v>
      </c>
      <c r="F28" s="9">
        <v>0</v>
      </c>
      <c r="G28" s="9">
        <v>0</v>
      </c>
      <c r="H28" s="14">
        <v>0</v>
      </c>
      <c r="I28" s="14">
        <v>0</v>
      </c>
      <c r="J28" s="15">
        <v>650.29999999999995</v>
      </c>
      <c r="K28" s="15">
        <v>649.20000000000005</v>
      </c>
    </row>
    <row r="29" spans="1:11" ht="47.25" x14ac:dyDescent="0.25">
      <c r="A29" s="29"/>
      <c r="B29" s="13" t="s">
        <v>59</v>
      </c>
      <c r="C29" s="8" t="s">
        <v>40</v>
      </c>
      <c r="D29" s="9">
        <f t="shared" si="3"/>
        <v>40485.4</v>
      </c>
      <c r="E29" s="9">
        <f t="shared" si="4"/>
        <v>38370.699999999997</v>
      </c>
      <c r="F29" s="9">
        <v>0</v>
      </c>
      <c r="G29" s="9">
        <v>0</v>
      </c>
      <c r="H29" s="14">
        <v>0</v>
      </c>
      <c r="I29" s="14">
        <v>0</v>
      </c>
      <c r="J29" s="15">
        <v>40485.4</v>
      </c>
      <c r="K29" s="15">
        <v>38370.699999999997</v>
      </c>
    </row>
    <row r="30" spans="1:11" ht="31.5" x14ac:dyDescent="0.25">
      <c r="A30" s="29"/>
      <c r="B30" s="13" t="s">
        <v>60</v>
      </c>
      <c r="C30" s="8" t="s">
        <v>38</v>
      </c>
      <c r="D30" s="9">
        <f t="shared" si="3"/>
        <v>7430.9</v>
      </c>
      <c r="E30" s="9">
        <f t="shared" si="4"/>
        <v>7243.3</v>
      </c>
      <c r="F30" s="9">
        <v>0</v>
      </c>
      <c r="G30" s="9">
        <v>0</v>
      </c>
      <c r="H30" s="14">
        <v>0</v>
      </c>
      <c r="I30" s="14">
        <v>0</v>
      </c>
      <c r="J30" s="15">
        <v>7430.9</v>
      </c>
      <c r="K30" s="15">
        <v>7243.3</v>
      </c>
    </row>
    <row r="31" spans="1:11" x14ac:dyDescent="0.25">
      <c r="A31" s="29"/>
      <c r="B31" s="13" t="s">
        <v>61</v>
      </c>
      <c r="C31" s="8" t="s">
        <v>40</v>
      </c>
      <c r="D31" s="9">
        <f t="shared" si="3"/>
        <v>606.4</v>
      </c>
      <c r="E31" s="9">
        <f t="shared" si="4"/>
        <v>601.1</v>
      </c>
      <c r="F31" s="9">
        <v>0</v>
      </c>
      <c r="G31" s="9">
        <v>0</v>
      </c>
      <c r="H31" s="14">
        <v>0</v>
      </c>
      <c r="I31" s="14">
        <v>0</v>
      </c>
      <c r="J31" s="15">
        <v>606.4</v>
      </c>
      <c r="K31" s="15">
        <v>601.1</v>
      </c>
    </row>
    <row r="32" spans="1:11" x14ac:dyDescent="0.25">
      <c r="A32" s="32"/>
      <c r="B32" s="13" t="s">
        <v>62</v>
      </c>
      <c r="C32" s="8" t="s">
        <v>40</v>
      </c>
      <c r="D32" s="9">
        <f t="shared" si="3"/>
        <v>2653.1</v>
      </c>
      <c r="E32" s="9">
        <f t="shared" si="4"/>
        <v>2379.1999999999998</v>
      </c>
      <c r="F32" s="9">
        <v>0</v>
      </c>
      <c r="G32" s="9">
        <v>0</v>
      </c>
      <c r="H32" s="15">
        <v>275.2</v>
      </c>
      <c r="I32" s="15">
        <v>274.7</v>
      </c>
      <c r="J32" s="15">
        <v>2377.9</v>
      </c>
      <c r="K32" s="15">
        <v>2104.5</v>
      </c>
    </row>
    <row r="33" spans="1:11" ht="48" customHeight="1" x14ac:dyDescent="0.25">
      <c r="A33" s="28" t="s">
        <v>102</v>
      </c>
      <c r="B33" s="7" t="s">
        <v>32</v>
      </c>
      <c r="C33" s="8" t="s">
        <v>43</v>
      </c>
      <c r="D33" s="9">
        <f t="shared" si="3"/>
        <v>519138.38264999999</v>
      </c>
      <c r="E33" s="9">
        <f>G33+I33+K33</f>
        <v>436854.30666999996</v>
      </c>
      <c r="F33" s="9">
        <f t="shared" ref="F33:K33" si="10">F35+F36+F37+F38</f>
        <v>0</v>
      </c>
      <c r="G33" s="9">
        <f t="shared" si="10"/>
        <v>0</v>
      </c>
      <c r="H33" s="9">
        <f t="shared" si="10"/>
        <v>438772.5</v>
      </c>
      <c r="I33" s="9">
        <f t="shared" si="10"/>
        <v>417201.73512999999</v>
      </c>
      <c r="J33" s="9">
        <f t="shared" si="10"/>
        <v>80365.88265</v>
      </c>
      <c r="K33" s="9">
        <f t="shared" si="10"/>
        <v>19652.571540000001</v>
      </c>
    </row>
    <row r="34" spans="1:11" x14ac:dyDescent="0.25">
      <c r="A34" s="29"/>
      <c r="B34" s="7" t="s">
        <v>7</v>
      </c>
      <c r="C34" s="8"/>
      <c r="D34" s="16"/>
      <c r="E34" s="16"/>
      <c r="F34" s="9"/>
      <c r="G34" s="9"/>
      <c r="H34" s="9"/>
      <c r="I34" s="9"/>
      <c r="J34" s="9"/>
      <c r="K34" s="9"/>
    </row>
    <row r="35" spans="1:11" ht="30" customHeight="1" x14ac:dyDescent="0.25">
      <c r="A35" s="29"/>
      <c r="B35" s="7" t="s">
        <v>15</v>
      </c>
      <c r="C35" s="8" t="s">
        <v>39</v>
      </c>
      <c r="D35" s="9">
        <f t="shared" si="3"/>
        <v>92091.610619999992</v>
      </c>
      <c r="E35" s="9">
        <f t="shared" si="4"/>
        <v>33340.816160000002</v>
      </c>
      <c r="F35" s="9">
        <v>0</v>
      </c>
      <c r="G35" s="9">
        <v>0</v>
      </c>
      <c r="H35" s="9">
        <v>28177.599999999999</v>
      </c>
      <c r="I35" s="9">
        <v>24019.591049999999</v>
      </c>
      <c r="J35" s="9">
        <v>63914.010620000001</v>
      </c>
      <c r="K35" s="9">
        <v>9321.2251099999994</v>
      </c>
    </row>
    <row r="36" spans="1:11" ht="31.5" x14ac:dyDescent="0.25">
      <c r="A36" s="29"/>
      <c r="B36" s="7" t="s">
        <v>16</v>
      </c>
      <c r="C36" s="8" t="s">
        <v>39</v>
      </c>
      <c r="D36" s="9">
        <f t="shared" si="3"/>
        <v>410186.4</v>
      </c>
      <c r="E36" s="9">
        <f t="shared" si="4"/>
        <v>392479.43708</v>
      </c>
      <c r="F36" s="9">
        <v>0</v>
      </c>
      <c r="G36" s="9">
        <v>0</v>
      </c>
      <c r="H36" s="9">
        <v>405651.20000000001</v>
      </c>
      <c r="I36" s="9">
        <v>388238.44407999999</v>
      </c>
      <c r="J36" s="9">
        <v>4535.2</v>
      </c>
      <c r="K36" s="9">
        <v>4240.9930000000004</v>
      </c>
    </row>
    <row r="37" spans="1:11" ht="47.25" x14ac:dyDescent="0.25">
      <c r="A37" s="29"/>
      <c r="B37" s="7" t="s">
        <v>17</v>
      </c>
      <c r="C37" s="8" t="s">
        <v>39</v>
      </c>
      <c r="D37" s="9">
        <f t="shared" si="3"/>
        <v>8559.8720300000004</v>
      </c>
      <c r="E37" s="9">
        <f t="shared" si="4"/>
        <v>2770.0534299999999</v>
      </c>
      <c r="F37" s="9">
        <v>0</v>
      </c>
      <c r="G37" s="9">
        <v>0</v>
      </c>
      <c r="H37" s="9">
        <v>0</v>
      </c>
      <c r="I37" s="9">
        <v>0</v>
      </c>
      <c r="J37" s="9">
        <v>8559.8720300000004</v>
      </c>
      <c r="K37" s="9">
        <v>2770.0534299999999</v>
      </c>
    </row>
    <row r="38" spans="1:11" ht="31.5" x14ac:dyDescent="0.25">
      <c r="A38" s="32"/>
      <c r="B38" s="7" t="s">
        <v>14</v>
      </c>
      <c r="C38" s="8" t="s">
        <v>43</v>
      </c>
      <c r="D38" s="9">
        <f>F38+H38+J38</f>
        <v>8300.5</v>
      </c>
      <c r="E38" s="9">
        <f t="shared" si="4"/>
        <v>8264</v>
      </c>
      <c r="F38" s="9">
        <f>F40+F41+F42+F43</f>
        <v>0</v>
      </c>
      <c r="G38" s="9">
        <f t="shared" ref="G38:K38" si="11">G40+G41+G42+G43</f>
        <v>0</v>
      </c>
      <c r="H38" s="9">
        <f t="shared" si="11"/>
        <v>4943.7</v>
      </c>
      <c r="I38" s="9">
        <f t="shared" si="11"/>
        <v>4943.7</v>
      </c>
      <c r="J38" s="9">
        <f t="shared" si="11"/>
        <v>3356.8</v>
      </c>
      <c r="K38" s="9">
        <f t="shared" si="11"/>
        <v>3320.3</v>
      </c>
    </row>
    <row r="39" spans="1:11" x14ac:dyDescent="0.25">
      <c r="A39" s="1"/>
      <c r="B39" s="7" t="s">
        <v>7</v>
      </c>
      <c r="C39" s="8"/>
      <c r="D39" s="9"/>
      <c r="E39" s="9"/>
      <c r="F39" s="9"/>
      <c r="G39" s="9"/>
      <c r="H39" s="9"/>
      <c r="I39" s="9"/>
      <c r="J39" s="9"/>
      <c r="K39" s="9"/>
    </row>
    <row r="40" spans="1:11" ht="63" x14ac:dyDescent="0.25">
      <c r="A40" s="1"/>
      <c r="B40" s="7" t="s">
        <v>64</v>
      </c>
      <c r="C40" s="8" t="s">
        <v>39</v>
      </c>
      <c r="D40" s="9">
        <f t="shared" si="3"/>
        <v>0</v>
      </c>
      <c r="E40" s="9">
        <f t="shared" si="4"/>
        <v>0</v>
      </c>
      <c r="F40" s="9">
        <v>0</v>
      </c>
      <c r="G40" s="9">
        <v>0</v>
      </c>
      <c r="H40" s="9">
        <f>2000-2000</f>
        <v>0</v>
      </c>
      <c r="I40" s="9">
        <v>0</v>
      </c>
      <c r="J40" s="9">
        <v>0</v>
      </c>
      <c r="K40" s="9">
        <v>0</v>
      </c>
    </row>
    <row r="41" spans="1:11" ht="31.5" x14ac:dyDescent="0.25">
      <c r="A41" s="1"/>
      <c r="B41" s="7" t="s">
        <v>65</v>
      </c>
      <c r="C41" s="8" t="s">
        <v>39</v>
      </c>
      <c r="D41" s="9">
        <f t="shared" si="3"/>
        <v>4260.5</v>
      </c>
      <c r="E41" s="9">
        <f t="shared" si="4"/>
        <v>4224</v>
      </c>
      <c r="F41" s="9">
        <v>0</v>
      </c>
      <c r="G41" s="9">
        <v>0</v>
      </c>
      <c r="H41" s="9">
        <v>3599.7</v>
      </c>
      <c r="I41" s="9">
        <v>3599.7</v>
      </c>
      <c r="J41" s="9">
        <v>660.8</v>
      </c>
      <c r="K41" s="9">
        <v>624.29999999999995</v>
      </c>
    </row>
    <row r="42" spans="1:11" ht="31.5" x14ac:dyDescent="0.25">
      <c r="A42" s="1"/>
      <c r="B42" s="7" t="s">
        <v>66</v>
      </c>
      <c r="C42" s="8" t="s">
        <v>43</v>
      </c>
      <c r="D42" s="9">
        <f t="shared" si="3"/>
        <v>2040</v>
      </c>
      <c r="E42" s="9">
        <f t="shared" si="4"/>
        <v>2040</v>
      </c>
      <c r="F42" s="9">
        <v>0</v>
      </c>
      <c r="G42" s="9">
        <v>0</v>
      </c>
      <c r="H42" s="9">
        <v>1344</v>
      </c>
      <c r="I42" s="9">
        <v>1344</v>
      </c>
      <c r="J42" s="9">
        <f>360+336</f>
        <v>696</v>
      </c>
      <c r="K42" s="9">
        <v>696</v>
      </c>
    </row>
    <row r="43" spans="1:11" ht="33.6" customHeight="1" x14ac:dyDescent="0.25">
      <c r="A43" s="1"/>
      <c r="B43" s="7" t="s">
        <v>95</v>
      </c>
      <c r="C43" s="8" t="s">
        <v>88</v>
      </c>
      <c r="D43" s="9">
        <f t="shared" si="3"/>
        <v>2000</v>
      </c>
      <c r="E43" s="9">
        <f t="shared" si="4"/>
        <v>2000</v>
      </c>
      <c r="F43" s="9">
        <v>0</v>
      </c>
      <c r="G43" s="9">
        <v>0</v>
      </c>
      <c r="H43" s="9">
        <v>0</v>
      </c>
      <c r="I43" s="9">
        <v>0</v>
      </c>
      <c r="J43" s="9">
        <v>2000</v>
      </c>
      <c r="K43" s="9">
        <v>2000</v>
      </c>
    </row>
    <row r="44" spans="1:11" ht="61.5" customHeight="1" x14ac:dyDescent="0.25">
      <c r="A44" s="28" t="s">
        <v>103</v>
      </c>
      <c r="B44" s="7" t="s">
        <v>33</v>
      </c>
      <c r="C44" s="8" t="s">
        <v>44</v>
      </c>
      <c r="D44" s="9">
        <f>D46+D47+D48+D49</f>
        <v>127482.72899999999</v>
      </c>
      <c r="E44" s="9">
        <f t="shared" ref="E44:K44" si="12">E46+E47+E48+E49</f>
        <v>125655.59099999999</v>
      </c>
      <c r="F44" s="9">
        <f t="shared" si="12"/>
        <v>0</v>
      </c>
      <c r="G44" s="9">
        <f t="shared" si="12"/>
        <v>0</v>
      </c>
      <c r="H44" s="9">
        <f t="shared" si="12"/>
        <v>75399.600000000006</v>
      </c>
      <c r="I44" s="9">
        <f t="shared" si="12"/>
        <v>75339.19</v>
      </c>
      <c r="J44" s="9">
        <f t="shared" si="12"/>
        <v>52083.129000000001</v>
      </c>
      <c r="K44" s="9">
        <f t="shared" si="12"/>
        <v>50316.400999999998</v>
      </c>
    </row>
    <row r="45" spans="1:11" x14ac:dyDescent="0.25">
      <c r="A45" s="29"/>
      <c r="B45" s="7" t="s">
        <v>7</v>
      </c>
      <c r="C45" s="8"/>
      <c r="D45" s="16"/>
      <c r="E45" s="16"/>
      <c r="F45" s="9"/>
      <c r="G45" s="9"/>
      <c r="H45" s="9"/>
      <c r="I45" s="9"/>
      <c r="J45" s="9"/>
      <c r="K45" s="9"/>
    </row>
    <row r="46" spans="1:11" ht="31.5" x14ac:dyDescent="0.25">
      <c r="A46" s="29"/>
      <c r="B46" s="7" t="s">
        <v>18</v>
      </c>
      <c r="C46" s="17" t="s">
        <v>40</v>
      </c>
      <c r="D46" s="9">
        <f>F46+H46+J46</f>
        <v>6718.5</v>
      </c>
      <c r="E46" s="9">
        <f t="shared" si="4"/>
        <v>6687.9040000000005</v>
      </c>
      <c r="F46" s="9">
        <v>0</v>
      </c>
      <c r="G46" s="9">
        <v>0</v>
      </c>
      <c r="H46" s="9">
        <v>0</v>
      </c>
      <c r="I46" s="9">
        <v>0</v>
      </c>
      <c r="J46" s="9">
        <v>6718.5</v>
      </c>
      <c r="K46" s="9">
        <v>6687.9040000000005</v>
      </c>
    </row>
    <row r="47" spans="1:11" ht="31.5" x14ac:dyDescent="0.25">
      <c r="A47" s="29"/>
      <c r="B47" s="7" t="s">
        <v>19</v>
      </c>
      <c r="C47" s="8" t="s">
        <v>39</v>
      </c>
      <c r="D47" s="9">
        <f t="shared" si="3"/>
        <v>0</v>
      </c>
      <c r="E47" s="9">
        <f t="shared" si="4"/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</row>
    <row r="48" spans="1:11" ht="31.5" x14ac:dyDescent="0.25">
      <c r="A48" s="29"/>
      <c r="B48" s="7" t="s">
        <v>67</v>
      </c>
      <c r="C48" s="8" t="s">
        <v>43</v>
      </c>
      <c r="D48" s="9">
        <f t="shared" si="3"/>
        <v>37931.972999999998</v>
      </c>
      <c r="E48" s="9">
        <f t="shared" si="4"/>
        <v>37315.553</v>
      </c>
      <c r="F48" s="9">
        <v>0</v>
      </c>
      <c r="G48" s="9">
        <v>0</v>
      </c>
      <c r="H48" s="9">
        <v>23100</v>
      </c>
      <c r="I48" s="9">
        <v>23099.999</v>
      </c>
      <c r="J48" s="9">
        <v>14831.973</v>
      </c>
      <c r="K48" s="9">
        <v>14215.554</v>
      </c>
    </row>
    <row r="49" spans="1:11" x14ac:dyDescent="0.25">
      <c r="A49" s="32"/>
      <c r="B49" s="7" t="s">
        <v>14</v>
      </c>
      <c r="C49" s="8"/>
      <c r="D49" s="9">
        <f>D51+D52+D53</f>
        <v>82832.255999999994</v>
      </c>
      <c r="E49" s="9">
        <f t="shared" ref="E49:K49" si="13">E51+E52+E53</f>
        <v>81652.133999999991</v>
      </c>
      <c r="F49" s="9">
        <f t="shared" si="13"/>
        <v>0</v>
      </c>
      <c r="G49" s="9">
        <f t="shared" si="13"/>
        <v>0</v>
      </c>
      <c r="H49" s="9">
        <f t="shared" si="13"/>
        <v>52299.6</v>
      </c>
      <c r="I49" s="9">
        <f t="shared" si="13"/>
        <v>52239.191000000006</v>
      </c>
      <c r="J49" s="9">
        <f t="shared" si="13"/>
        <v>30532.655999999999</v>
      </c>
      <c r="K49" s="9">
        <f t="shared" si="13"/>
        <v>29412.942999999999</v>
      </c>
    </row>
    <row r="50" spans="1:11" x14ac:dyDescent="0.25">
      <c r="A50" s="1"/>
      <c r="B50" s="7" t="s">
        <v>7</v>
      </c>
      <c r="C50" s="8"/>
      <c r="D50" s="9"/>
      <c r="E50" s="9"/>
      <c r="F50" s="9"/>
      <c r="G50" s="9"/>
      <c r="H50" s="9"/>
      <c r="I50" s="9"/>
      <c r="J50" s="9"/>
      <c r="K50" s="9"/>
    </row>
    <row r="51" spans="1:11" ht="47.25" x14ac:dyDescent="0.25">
      <c r="A51" s="1"/>
      <c r="B51" s="7" t="s">
        <v>68</v>
      </c>
      <c r="C51" s="8" t="s">
        <v>39</v>
      </c>
      <c r="D51" s="9">
        <f t="shared" ref="D51:E53" si="14">F51+H51+J51</f>
        <v>43550.155999999995</v>
      </c>
      <c r="E51" s="9">
        <f t="shared" si="14"/>
        <v>42642.720000000001</v>
      </c>
      <c r="F51" s="9">
        <v>0</v>
      </c>
      <c r="G51" s="9">
        <v>0</v>
      </c>
      <c r="H51" s="9">
        <v>40799.599999999999</v>
      </c>
      <c r="I51" s="9">
        <v>40740.620000000003</v>
      </c>
      <c r="J51" s="9">
        <v>2750.556</v>
      </c>
      <c r="K51" s="9">
        <v>1902.1</v>
      </c>
    </row>
    <row r="52" spans="1:11" ht="78.75" x14ac:dyDescent="0.25">
      <c r="A52" s="1"/>
      <c r="B52" s="7" t="s">
        <v>69</v>
      </c>
      <c r="C52" s="8" t="s">
        <v>39</v>
      </c>
      <c r="D52" s="9">
        <f t="shared" si="14"/>
        <v>38782.1</v>
      </c>
      <c r="E52" s="9">
        <f t="shared" si="14"/>
        <v>38510.843000000001</v>
      </c>
      <c r="F52" s="9">
        <v>0</v>
      </c>
      <c r="G52" s="9">
        <v>0</v>
      </c>
      <c r="H52" s="9">
        <f>4000+5500+1500</f>
        <v>11000</v>
      </c>
      <c r="I52" s="9">
        <v>11000</v>
      </c>
      <c r="J52" s="9">
        <v>27782.1</v>
      </c>
      <c r="K52" s="9">
        <v>27510.843000000001</v>
      </c>
    </row>
    <row r="53" spans="1:11" ht="31.5" x14ac:dyDescent="0.25">
      <c r="A53" s="1"/>
      <c r="B53" s="7" t="s">
        <v>70</v>
      </c>
      <c r="C53" s="8" t="s">
        <v>39</v>
      </c>
      <c r="D53" s="9">
        <f t="shared" si="14"/>
        <v>500</v>
      </c>
      <c r="E53" s="9">
        <f t="shared" si="14"/>
        <v>498.57100000000003</v>
      </c>
      <c r="F53" s="9">
        <v>0</v>
      </c>
      <c r="G53" s="9">
        <v>0</v>
      </c>
      <c r="H53" s="9">
        <v>500</v>
      </c>
      <c r="I53" s="9">
        <v>498.57100000000003</v>
      </c>
      <c r="J53" s="9">
        <v>0</v>
      </c>
      <c r="K53" s="9">
        <v>0</v>
      </c>
    </row>
    <row r="54" spans="1:11" ht="47.25" x14ac:dyDescent="0.25">
      <c r="A54" s="28" t="s">
        <v>104</v>
      </c>
      <c r="B54" s="7" t="s">
        <v>34</v>
      </c>
      <c r="C54" s="8" t="s">
        <v>39</v>
      </c>
      <c r="D54" s="9">
        <f t="shared" ref="D54:G54" si="15">D56+D57</f>
        <v>13409.479670000001</v>
      </c>
      <c r="E54" s="9">
        <f t="shared" si="15"/>
        <v>12334.726210000001</v>
      </c>
      <c r="F54" s="9">
        <f t="shared" si="15"/>
        <v>0</v>
      </c>
      <c r="G54" s="9">
        <f t="shared" si="15"/>
        <v>0</v>
      </c>
      <c r="H54" s="9">
        <f>H56+H57</f>
        <v>12066.693000000001</v>
      </c>
      <c r="I54" s="9">
        <f t="shared" ref="I54:K54" si="16">I56+I57</f>
        <v>11105.10331</v>
      </c>
      <c r="J54" s="9">
        <f t="shared" si="16"/>
        <v>1342.78667</v>
      </c>
      <c r="K54" s="9">
        <f t="shared" si="16"/>
        <v>1229.6229000000001</v>
      </c>
    </row>
    <row r="55" spans="1:11" x14ac:dyDescent="0.25">
      <c r="A55" s="32"/>
      <c r="B55" s="7" t="s">
        <v>50</v>
      </c>
      <c r="C55" s="8"/>
      <c r="D55" s="16"/>
      <c r="E55" s="16"/>
      <c r="F55" s="9"/>
      <c r="G55" s="9"/>
      <c r="H55" s="9"/>
      <c r="I55" s="9"/>
      <c r="J55" s="9"/>
      <c r="K55" s="9"/>
    </row>
    <row r="56" spans="1:11" x14ac:dyDescent="0.25">
      <c r="A56" s="1"/>
      <c r="B56" s="7" t="s">
        <v>71</v>
      </c>
      <c r="C56" s="8" t="s">
        <v>39</v>
      </c>
      <c r="D56" s="9">
        <f>F56+H56+J56</f>
        <v>12608.77267</v>
      </c>
      <c r="E56" s="9">
        <f>G56+I56+K56</f>
        <v>11534.119210000001</v>
      </c>
      <c r="F56" s="9">
        <v>0</v>
      </c>
      <c r="G56" s="9">
        <v>0</v>
      </c>
      <c r="H56" s="9">
        <v>11273.993</v>
      </c>
      <c r="I56" s="9">
        <v>10312.50231</v>
      </c>
      <c r="J56" s="9">
        <f>1342.78667-8.007</f>
        <v>1334.7796699999999</v>
      </c>
      <c r="K56" s="9">
        <v>1221.6169</v>
      </c>
    </row>
    <row r="57" spans="1:11" ht="47.25" x14ac:dyDescent="0.25">
      <c r="A57" s="1"/>
      <c r="B57" s="18" t="s">
        <v>94</v>
      </c>
      <c r="C57" s="8" t="s">
        <v>39</v>
      </c>
      <c r="D57" s="9">
        <f>F57+H57+J57</f>
        <v>800.70699999999999</v>
      </c>
      <c r="E57" s="9">
        <f>G57+I57+K57</f>
        <v>800.60699999999997</v>
      </c>
      <c r="F57" s="9">
        <v>0</v>
      </c>
      <c r="G57" s="9">
        <v>0</v>
      </c>
      <c r="H57" s="9">
        <v>792.7</v>
      </c>
      <c r="I57" s="9">
        <v>792.601</v>
      </c>
      <c r="J57" s="9">
        <v>8.0069999999999997</v>
      </c>
      <c r="K57" s="9">
        <v>8.0060000000000002</v>
      </c>
    </row>
    <row r="58" spans="1:11" ht="63" x14ac:dyDescent="0.25">
      <c r="A58" s="28" t="s">
        <v>105</v>
      </c>
      <c r="B58" s="7" t="s">
        <v>35</v>
      </c>
      <c r="C58" s="8" t="s">
        <v>38</v>
      </c>
      <c r="D58" s="9">
        <f t="shared" si="3"/>
        <v>4370.6000000000004</v>
      </c>
      <c r="E58" s="9">
        <f t="shared" si="4"/>
        <v>3280.5</v>
      </c>
      <c r="F58" s="9">
        <f t="shared" ref="F58:K58" si="17">F60+F61</f>
        <v>0</v>
      </c>
      <c r="G58" s="9">
        <f t="shared" si="17"/>
        <v>0</v>
      </c>
      <c r="H58" s="9">
        <f t="shared" si="17"/>
        <v>0</v>
      </c>
      <c r="I58" s="9">
        <f t="shared" si="17"/>
        <v>0</v>
      </c>
      <c r="J58" s="9">
        <f t="shared" si="17"/>
        <v>4370.6000000000004</v>
      </c>
      <c r="K58" s="9">
        <f t="shared" si="17"/>
        <v>3280.5</v>
      </c>
    </row>
    <row r="59" spans="1:11" x14ac:dyDescent="0.25">
      <c r="A59" s="29"/>
      <c r="B59" s="7" t="s">
        <v>7</v>
      </c>
      <c r="C59" s="8"/>
      <c r="D59" s="16"/>
      <c r="E59" s="16"/>
      <c r="F59" s="9"/>
      <c r="G59" s="9"/>
      <c r="H59" s="9"/>
      <c r="I59" s="9"/>
      <c r="J59" s="9"/>
      <c r="K59" s="9"/>
    </row>
    <row r="60" spans="1:11" ht="48.75" customHeight="1" x14ac:dyDescent="0.25">
      <c r="A60" s="29"/>
      <c r="B60" s="7" t="s">
        <v>20</v>
      </c>
      <c r="C60" s="8" t="s">
        <v>39</v>
      </c>
      <c r="D60" s="9">
        <f t="shared" si="3"/>
        <v>140</v>
      </c>
      <c r="E60" s="9">
        <f t="shared" si="4"/>
        <v>100</v>
      </c>
      <c r="F60" s="9">
        <v>0</v>
      </c>
      <c r="G60" s="9">
        <v>0</v>
      </c>
      <c r="H60" s="9">
        <v>0</v>
      </c>
      <c r="I60" s="9">
        <v>0</v>
      </c>
      <c r="J60" s="9">
        <v>140</v>
      </c>
      <c r="K60" s="9">
        <v>100</v>
      </c>
    </row>
    <row r="61" spans="1:11" ht="31.5" x14ac:dyDescent="0.25">
      <c r="A61" s="32"/>
      <c r="B61" s="7" t="s">
        <v>14</v>
      </c>
      <c r="C61" s="8" t="s">
        <v>38</v>
      </c>
      <c r="D61" s="9">
        <f>D63+D64+D65</f>
        <v>4230.6000000000004</v>
      </c>
      <c r="E61" s="9">
        <f t="shared" ref="E61:K64" si="18">E63+E64+E65</f>
        <v>3180.5</v>
      </c>
      <c r="F61" s="9">
        <f t="shared" si="18"/>
        <v>0</v>
      </c>
      <c r="G61" s="9">
        <f t="shared" si="18"/>
        <v>0</v>
      </c>
      <c r="H61" s="9">
        <f t="shared" si="18"/>
        <v>0</v>
      </c>
      <c r="I61" s="9">
        <f t="shared" si="18"/>
        <v>0</v>
      </c>
      <c r="J61" s="9">
        <f t="shared" si="18"/>
        <v>4230.6000000000004</v>
      </c>
      <c r="K61" s="9">
        <f t="shared" si="18"/>
        <v>3180.5</v>
      </c>
    </row>
    <row r="62" spans="1:11" x14ac:dyDescent="0.25">
      <c r="A62" s="1"/>
      <c r="B62" s="7" t="s">
        <v>7</v>
      </c>
      <c r="C62" s="8"/>
      <c r="D62" s="9"/>
      <c r="E62" s="9"/>
      <c r="F62" s="9"/>
      <c r="G62" s="9"/>
      <c r="H62" s="9"/>
      <c r="I62" s="9"/>
      <c r="J62" s="9"/>
      <c r="K62" s="9"/>
    </row>
    <row r="63" spans="1:11" ht="31.5" x14ac:dyDescent="0.25">
      <c r="A63" s="1"/>
      <c r="B63" s="7" t="s">
        <v>72</v>
      </c>
      <c r="C63" s="8" t="s">
        <v>38</v>
      </c>
      <c r="D63" s="9">
        <f t="shared" ref="D63:E65" si="19">F63+H63+J63</f>
        <v>330.8</v>
      </c>
      <c r="E63" s="9">
        <f t="shared" si="19"/>
        <v>231.4</v>
      </c>
      <c r="F63" s="9">
        <f t="shared" si="18"/>
        <v>0</v>
      </c>
      <c r="G63" s="9">
        <f t="shared" si="18"/>
        <v>0</v>
      </c>
      <c r="H63" s="9">
        <f t="shared" si="18"/>
        <v>0</v>
      </c>
      <c r="I63" s="9">
        <f t="shared" si="18"/>
        <v>0</v>
      </c>
      <c r="J63" s="9">
        <v>330.8</v>
      </c>
      <c r="K63" s="9">
        <v>231.4</v>
      </c>
    </row>
    <row r="64" spans="1:11" x14ac:dyDescent="0.25">
      <c r="A64" s="1"/>
      <c r="B64" s="7" t="s">
        <v>73</v>
      </c>
      <c r="C64" s="8" t="s">
        <v>39</v>
      </c>
      <c r="D64" s="9">
        <f t="shared" si="19"/>
        <v>84</v>
      </c>
      <c r="E64" s="9">
        <f t="shared" si="19"/>
        <v>18</v>
      </c>
      <c r="F64" s="9">
        <f t="shared" si="18"/>
        <v>0</v>
      </c>
      <c r="G64" s="9">
        <f t="shared" si="18"/>
        <v>0</v>
      </c>
      <c r="H64" s="9">
        <f t="shared" si="18"/>
        <v>0</v>
      </c>
      <c r="I64" s="9">
        <f t="shared" si="18"/>
        <v>0</v>
      </c>
      <c r="J64" s="9">
        <v>84</v>
      </c>
      <c r="K64" s="9">
        <v>18</v>
      </c>
    </row>
    <row r="65" spans="1:11" ht="63" x14ac:dyDescent="0.25">
      <c r="A65" s="1"/>
      <c r="B65" s="7" t="s">
        <v>74</v>
      </c>
      <c r="C65" s="8" t="s">
        <v>39</v>
      </c>
      <c r="D65" s="9">
        <f t="shared" si="19"/>
        <v>3815.8</v>
      </c>
      <c r="E65" s="9">
        <f t="shared" si="19"/>
        <v>2931.1</v>
      </c>
      <c r="F65" s="9">
        <f>F67+F68+F70</f>
        <v>0</v>
      </c>
      <c r="G65" s="9">
        <f>G67+G68+G70</f>
        <v>0</v>
      </c>
      <c r="H65" s="9">
        <v>0</v>
      </c>
      <c r="I65" s="9">
        <v>0</v>
      </c>
      <c r="J65" s="9">
        <v>3815.8</v>
      </c>
      <c r="K65" s="9">
        <v>2931.1</v>
      </c>
    </row>
    <row r="66" spans="1:11" ht="78.75" x14ac:dyDescent="0.25">
      <c r="A66" s="28" t="s">
        <v>106</v>
      </c>
      <c r="B66" s="7" t="s">
        <v>21</v>
      </c>
      <c r="C66" s="8" t="s">
        <v>40</v>
      </c>
      <c r="D66" s="9">
        <f>D68+D69</f>
        <v>120.4</v>
      </c>
      <c r="E66" s="9">
        <f t="shared" ref="E66:K66" si="20">E68+E69</f>
        <v>98.1</v>
      </c>
      <c r="F66" s="9">
        <f t="shared" si="20"/>
        <v>0</v>
      </c>
      <c r="G66" s="9">
        <f t="shared" si="20"/>
        <v>0</v>
      </c>
      <c r="H66" s="9">
        <f t="shared" si="20"/>
        <v>0</v>
      </c>
      <c r="I66" s="9">
        <f t="shared" si="20"/>
        <v>0</v>
      </c>
      <c r="J66" s="9">
        <f t="shared" si="20"/>
        <v>120.4</v>
      </c>
      <c r="K66" s="9">
        <f t="shared" si="20"/>
        <v>98.1</v>
      </c>
    </row>
    <row r="67" spans="1:11" x14ac:dyDescent="0.25">
      <c r="A67" s="29"/>
      <c r="B67" s="7" t="s">
        <v>50</v>
      </c>
      <c r="C67" s="8"/>
      <c r="D67" s="9"/>
      <c r="E67" s="9"/>
      <c r="F67" s="9"/>
      <c r="G67" s="9"/>
      <c r="H67" s="9"/>
      <c r="I67" s="9"/>
      <c r="J67" s="9"/>
      <c r="K67" s="9"/>
    </row>
    <row r="68" spans="1:11" ht="31.5" x14ac:dyDescent="0.25">
      <c r="A68" s="32"/>
      <c r="B68" s="7" t="s">
        <v>75</v>
      </c>
      <c r="C68" s="8" t="s">
        <v>40</v>
      </c>
      <c r="D68" s="9">
        <f t="shared" si="3"/>
        <v>69</v>
      </c>
      <c r="E68" s="9">
        <f t="shared" si="4"/>
        <v>46.8</v>
      </c>
      <c r="F68" s="9">
        <v>0</v>
      </c>
      <c r="G68" s="9">
        <v>0</v>
      </c>
      <c r="H68" s="9">
        <v>0</v>
      </c>
      <c r="I68" s="9">
        <v>0</v>
      </c>
      <c r="J68" s="9">
        <v>69</v>
      </c>
      <c r="K68" s="9">
        <v>46.8</v>
      </c>
    </row>
    <row r="69" spans="1:11" ht="31.5" x14ac:dyDescent="0.25">
      <c r="A69" s="2"/>
      <c r="B69" s="7" t="s">
        <v>76</v>
      </c>
      <c r="C69" s="8" t="s">
        <v>40</v>
      </c>
      <c r="D69" s="9">
        <f t="shared" ref="D69" si="21">F69+H69+J69</f>
        <v>51.4</v>
      </c>
      <c r="E69" s="9">
        <f t="shared" ref="E69" si="22">G69+I69+K69</f>
        <v>51.3</v>
      </c>
      <c r="F69" s="9">
        <v>0</v>
      </c>
      <c r="G69" s="9">
        <v>0</v>
      </c>
      <c r="H69" s="9">
        <v>0</v>
      </c>
      <c r="I69" s="9">
        <v>0</v>
      </c>
      <c r="J69" s="9">
        <v>51.4</v>
      </c>
      <c r="K69" s="9">
        <v>51.3</v>
      </c>
    </row>
    <row r="70" spans="1:11" ht="47.25" x14ac:dyDescent="0.25">
      <c r="A70" s="3" t="s">
        <v>107</v>
      </c>
      <c r="B70" s="7" t="s">
        <v>36</v>
      </c>
      <c r="C70" s="8" t="s">
        <v>43</v>
      </c>
      <c r="D70" s="9">
        <f>D72+D73+D74</f>
        <v>10022.184160000001</v>
      </c>
      <c r="E70" s="9">
        <f t="shared" ref="E70:K70" si="23">E72+E73+E74</f>
        <v>9572.65</v>
      </c>
      <c r="F70" s="9">
        <f t="shared" si="23"/>
        <v>0</v>
      </c>
      <c r="G70" s="9">
        <f t="shared" si="23"/>
        <v>0</v>
      </c>
      <c r="H70" s="9">
        <f t="shared" si="23"/>
        <v>8646.6491600000008</v>
      </c>
      <c r="I70" s="9">
        <f t="shared" si="23"/>
        <v>8646.4419999999991</v>
      </c>
      <c r="J70" s="9">
        <f t="shared" si="23"/>
        <v>1375.5350000000001</v>
      </c>
      <c r="K70" s="9">
        <f t="shared" si="23"/>
        <v>926.20799999999997</v>
      </c>
    </row>
    <row r="71" spans="1:11" x14ac:dyDescent="0.25">
      <c r="A71" s="3"/>
      <c r="B71" s="7" t="s">
        <v>7</v>
      </c>
      <c r="C71" s="8"/>
      <c r="D71" s="16"/>
      <c r="E71" s="16"/>
      <c r="F71" s="9"/>
      <c r="G71" s="9"/>
      <c r="H71" s="9"/>
      <c r="I71" s="9"/>
      <c r="J71" s="9"/>
      <c r="K71" s="9"/>
    </row>
    <row r="72" spans="1:11" ht="66" customHeight="1" x14ac:dyDescent="0.25">
      <c r="A72" s="3"/>
      <c r="B72" s="7" t="s">
        <v>22</v>
      </c>
      <c r="C72" s="8" t="s">
        <v>39</v>
      </c>
      <c r="D72" s="9">
        <f t="shared" si="3"/>
        <v>8630.5349999999999</v>
      </c>
      <c r="E72" s="9">
        <f t="shared" si="4"/>
        <v>8618.4290000000001</v>
      </c>
      <c r="F72" s="9">
        <v>0</v>
      </c>
      <c r="G72" s="9">
        <v>0</v>
      </c>
      <c r="H72" s="9">
        <f>9460-1190</f>
        <v>8270</v>
      </c>
      <c r="I72" s="9">
        <v>8270</v>
      </c>
      <c r="J72" s="9">
        <v>360.53500000000003</v>
      </c>
      <c r="K72" s="9">
        <v>348.42899999999997</v>
      </c>
    </row>
    <row r="73" spans="1:11" ht="78.75" x14ac:dyDescent="0.25">
      <c r="A73" s="3"/>
      <c r="B73" s="7" t="s">
        <v>23</v>
      </c>
      <c r="C73" s="8" t="s">
        <v>43</v>
      </c>
      <c r="D73" s="9">
        <f t="shared" si="3"/>
        <v>1280.6491599999999</v>
      </c>
      <c r="E73" s="9">
        <f t="shared" si="4"/>
        <v>843.46100000000001</v>
      </c>
      <c r="F73" s="9">
        <v>0</v>
      </c>
      <c r="G73" s="9">
        <v>0</v>
      </c>
      <c r="H73" s="9">
        <f>361.04916+15.6</f>
        <v>376.64915999999999</v>
      </c>
      <c r="I73" s="9">
        <v>376.44200000000001</v>
      </c>
      <c r="J73" s="9">
        <v>904</v>
      </c>
      <c r="K73" s="9">
        <v>467.01900000000001</v>
      </c>
    </row>
    <row r="74" spans="1:11" ht="94.5" x14ac:dyDescent="0.25">
      <c r="A74" s="4"/>
      <c r="B74" s="7" t="s">
        <v>77</v>
      </c>
      <c r="C74" s="8" t="s">
        <v>39</v>
      </c>
      <c r="D74" s="9">
        <f t="shared" ref="D74" si="24">F74+H74+J74</f>
        <v>111</v>
      </c>
      <c r="E74" s="9">
        <f t="shared" ref="E74" si="25">G74+I74+K74</f>
        <v>110.76</v>
      </c>
      <c r="F74" s="9">
        <v>0</v>
      </c>
      <c r="G74" s="9">
        <v>0</v>
      </c>
      <c r="H74" s="9">
        <v>0</v>
      </c>
      <c r="I74" s="9">
        <v>0</v>
      </c>
      <c r="J74" s="9">
        <v>111</v>
      </c>
      <c r="K74" s="9">
        <v>110.76</v>
      </c>
    </row>
    <row r="75" spans="1:11" ht="63" x14ac:dyDescent="0.25">
      <c r="A75" s="28" t="s">
        <v>108</v>
      </c>
      <c r="B75" s="7" t="s">
        <v>24</v>
      </c>
      <c r="C75" s="8" t="s">
        <v>39</v>
      </c>
      <c r="D75" s="9">
        <f>D77+D78</f>
        <v>243976.50563</v>
      </c>
      <c r="E75" s="9">
        <f t="shared" ref="E75:K75" si="26">E77+E78</f>
        <v>157599.318</v>
      </c>
      <c r="F75" s="9">
        <f t="shared" si="26"/>
        <v>0</v>
      </c>
      <c r="G75" s="9">
        <f t="shared" si="26"/>
        <v>0</v>
      </c>
      <c r="H75" s="9">
        <f t="shared" si="26"/>
        <v>81010</v>
      </c>
      <c r="I75" s="9">
        <f t="shared" si="26"/>
        <v>41010</v>
      </c>
      <c r="J75" s="9">
        <f t="shared" si="26"/>
        <v>162966.50563</v>
      </c>
      <c r="K75" s="9">
        <f t="shared" si="26"/>
        <v>116589.318</v>
      </c>
    </row>
    <row r="76" spans="1:11" x14ac:dyDescent="0.25">
      <c r="A76" s="29"/>
      <c r="B76" s="7" t="s">
        <v>50</v>
      </c>
      <c r="C76" s="8"/>
      <c r="D76" s="9"/>
      <c r="E76" s="9"/>
      <c r="F76" s="9"/>
      <c r="G76" s="9"/>
      <c r="H76" s="9"/>
      <c r="I76" s="9"/>
      <c r="J76" s="9"/>
      <c r="K76" s="9"/>
    </row>
    <row r="77" spans="1:11" x14ac:dyDescent="0.25">
      <c r="A77" s="29"/>
      <c r="B77" s="7" t="s">
        <v>78</v>
      </c>
      <c r="C77" s="8" t="s">
        <v>39</v>
      </c>
      <c r="D77" s="9">
        <f t="shared" ref="D77" si="27">F77+H77+J77</f>
        <v>168763.90562999999</v>
      </c>
      <c r="E77" s="9">
        <f t="shared" ref="E77" si="28">G77+I77+K77</f>
        <v>130813.416</v>
      </c>
      <c r="F77" s="9">
        <v>0</v>
      </c>
      <c r="G77" s="9">
        <v>0</v>
      </c>
      <c r="H77" s="9">
        <v>41010</v>
      </c>
      <c r="I77" s="9">
        <v>41010</v>
      </c>
      <c r="J77" s="9">
        <v>127753.90562999999</v>
      </c>
      <c r="K77" s="9">
        <v>89803.415999999997</v>
      </c>
    </row>
    <row r="78" spans="1:11" x14ac:dyDescent="0.25">
      <c r="A78" s="32"/>
      <c r="B78" s="7" t="s">
        <v>79</v>
      </c>
      <c r="C78" s="8" t="s">
        <v>39</v>
      </c>
      <c r="D78" s="9">
        <f t="shared" si="3"/>
        <v>75212.600000000006</v>
      </c>
      <c r="E78" s="9">
        <f t="shared" si="4"/>
        <v>26785.901999999998</v>
      </c>
      <c r="F78" s="9">
        <v>0</v>
      </c>
      <c r="G78" s="9">
        <v>0</v>
      </c>
      <c r="H78" s="9">
        <v>40000</v>
      </c>
      <c r="I78" s="9">
        <v>0</v>
      </c>
      <c r="J78" s="9">
        <v>35212.6</v>
      </c>
      <c r="K78" s="9">
        <v>26785.901999999998</v>
      </c>
    </row>
    <row r="79" spans="1:11" ht="63" x14ac:dyDescent="0.25">
      <c r="A79" s="28" t="s">
        <v>109</v>
      </c>
      <c r="B79" s="7" t="s">
        <v>37</v>
      </c>
      <c r="C79" s="8" t="s">
        <v>38</v>
      </c>
      <c r="D79" s="9">
        <f>D81+D82+D83</f>
        <v>12529.400000000001</v>
      </c>
      <c r="E79" s="9">
        <f t="shared" ref="E79:K79" si="29">E81+E82+E83</f>
        <v>12479.400000000001</v>
      </c>
      <c r="F79" s="9">
        <f t="shared" si="29"/>
        <v>0</v>
      </c>
      <c r="G79" s="9">
        <f t="shared" si="29"/>
        <v>0</v>
      </c>
      <c r="H79" s="9">
        <f t="shared" si="29"/>
        <v>4344.3</v>
      </c>
      <c r="I79" s="9">
        <f t="shared" si="29"/>
        <v>4344.3</v>
      </c>
      <c r="J79" s="9">
        <f t="shared" si="29"/>
        <v>8185.1</v>
      </c>
      <c r="K79" s="9">
        <f t="shared" si="29"/>
        <v>8135.1</v>
      </c>
    </row>
    <row r="80" spans="1:11" x14ac:dyDescent="0.25">
      <c r="A80" s="29"/>
      <c r="B80" s="7" t="s">
        <v>50</v>
      </c>
      <c r="C80" s="8"/>
      <c r="D80" s="9"/>
      <c r="E80" s="9"/>
      <c r="F80" s="9"/>
      <c r="G80" s="9"/>
      <c r="H80" s="9"/>
      <c r="I80" s="9"/>
      <c r="J80" s="9"/>
      <c r="K80" s="9"/>
    </row>
    <row r="81" spans="1:11" x14ac:dyDescent="0.25">
      <c r="A81" s="29"/>
      <c r="B81" s="7" t="s">
        <v>80</v>
      </c>
      <c r="C81" s="8" t="s">
        <v>39</v>
      </c>
      <c r="D81" s="9">
        <f t="shared" ref="D81" si="30">F81+H81+J81</f>
        <v>7962.1</v>
      </c>
      <c r="E81" s="9">
        <f t="shared" ref="E81" si="31">G81+I81+K81</f>
        <v>7962.1</v>
      </c>
      <c r="F81" s="9">
        <v>0</v>
      </c>
      <c r="G81" s="9">
        <v>0</v>
      </c>
      <c r="H81" s="9">
        <v>0</v>
      </c>
      <c r="I81" s="9">
        <v>0</v>
      </c>
      <c r="J81" s="9">
        <v>7962.1</v>
      </c>
      <c r="K81" s="9">
        <v>7962.1</v>
      </c>
    </row>
    <row r="82" spans="1:11" ht="47.25" x14ac:dyDescent="0.25">
      <c r="A82" s="29"/>
      <c r="B82" s="7" t="s">
        <v>81</v>
      </c>
      <c r="C82" s="8" t="s">
        <v>39</v>
      </c>
      <c r="D82" s="9">
        <f t="shared" ref="D82" si="32">F82+H82+J82</f>
        <v>223</v>
      </c>
      <c r="E82" s="9">
        <f t="shared" ref="E82" si="33">G82+I82+K82</f>
        <v>173</v>
      </c>
      <c r="F82" s="9">
        <v>0</v>
      </c>
      <c r="G82" s="9">
        <v>0</v>
      </c>
      <c r="H82" s="9">
        <v>0</v>
      </c>
      <c r="I82" s="9">
        <v>0</v>
      </c>
      <c r="J82" s="9">
        <v>223</v>
      </c>
      <c r="K82" s="9">
        <v>173</v>
      </c>
    </row>
    <row r="83" spans="1:11" ht="31.5" x14ac:dyDescent="0.25">
      <c r="A83" s="32"/>
      <c r="B83" s="7" t="s">
        <v>82</v>
      </c>
      <c r="C83" s="8" t="s">
        <v>40</v>
      </c>
      <c r="D83" s="9">
        <f t="shared" si="3"/>
        <v>4344.3</v>
      </c>
      <c r="E83" s="9">
        <f t="shared" si="4"/>
        <v>4344.3</v>
      </c>
      <c r="F83" s="9">
        <v>0</v>
      </c>
      <c r="G83" s="9">
        <v>0</v>
      </c>
      <c r="H83" s="9">
        <v>4344.3</v>
      </c>
      <c r="I83" s="9">
        <v>4344.3</v>
      </c>
      <c r="J83" s="9">
        <v>0</v>
      </c>
      <c r="K83" s="9">
        <v>0</v>
      </c>
    </row>
    <row r="84" spans="1:11" ht="47.25" x14ac:dyDescent="0.25">
      <c r="A84" s="28" t="s">
        <v>110</v>
      </c>
      <c r="B84" s="7" t="s">
        <v>25</v>
      </c>
      <c r="C84" s="8" t="s">
        <v>40</v>
      </c>
      <c r="D84" s="9">
        <f>D86+D87+D88</f>
        <v>2530.2000000000003</v>
      </c>
      <c r="E84" s="9">
        <f t="shared" ref="E84:K84" si="34">E86+E87+E88</f>
        <v>2481.1000000000004</v>
      </c>
      <c r="F84" s="9">
        <f t="shared" si="34"/>
        <v>0</v>
      </c>
      <c r="G84" s="9">
        <f t="shared" si="34"/>
        <v>0</v>
      </c>
      <c r="H84" s="9">
        <f t="shared" si="34"/>
        <v>1592.9</v>
      </c>
      <c r="I84" s="9">
        <f t="shared" si="34"/>
        <v>1591.9</v>
      </c>
      <c r="J84" s="9">
        <f t="shared" si="34"/>
        <v>937.3</v>
      </c>
      <c r="K84" s="9">
        <f t="shared" si="34"/>
        <v>889.19999999999993</v>
      </c>
    </row>
    <row r="85" spans="1:11" x14ac:dyDescent="0.25">
      <c r="A85" s="29"/>
      <c r="B85" s="7" t="s">
        <v>50</v>
      </c>
      <c r="C85" s="8"/>
      <c r="D85" s="9"/>
      <c r="E85" s="9"/>
      <c r="F85" s="9"/>
      <c r="G85" s="9"/>
      <c r="H85" s="9"/>
      <c r="I85" s="9"/>
      <c r="J85" s="9"/>
      <c r="K85" s="9"/>
    </row>
    <row r="86" spans="1:11" ht="31.5" x14ac:dyDescent="0.25">
      <c r="A86" s="29"/>
      <c r="B86" s="7" t="s">
        <v>84</v>
      </c>
      <c r="C86" s="8" t="s">
        <v>40</v>
      </c>
      <c r="D86" s="9">
        <f t="shared" ref="D86:E88" si="35">F86+H86+J86</f>
        <v>1958.9</v>
      </c>
      <c r="E86" s="9">
        <f t="shared" si="35"/>
        <v>1957.9</v>
      </c>
      <c r="F86" s="9">
        <v>0</v>
      </c>
      <c r="G86" s="9">
        <v>0</v>
      </c>
      <c r="H86" s="9">
        <v>1592.9</v>
      </c>
      <c r="I86" s="9">
        <v>1591.9</v>
      </c>
      <c r="J86" s="9">
        <v>366</v>
      </c>
      <c r="K86" s="9">
        <v>366</v>
      </c>
    </row>
    <row r="87" spans="1:11" ht="31.5" x14ac:dyDescent="0.25">
      <c r="A87" s="29"/>
      <c r="B87" s="7" t="s">
        <v>85</v>
      </c>
      <c r="C87" s="8" t="s">
        <v>40</v>
      </c>
      <c r="D87" s="9">
        <f t="shared" ref="D87" si="36">F87+H87+J87</f>
        <v>290.3</v>
      </c>
      <c r="E87" s="9">
        <f t="shared" si="35"/>
        <v>243.8</v>
      </c>
      <c r="F87" s="9">
        <v>0</v>
      </c>
      <c r="G87" s="9">
        <v>0</v>
      </c>
      <c r="H87" s="9">
        <v>0</v>
      </c>
      <c r="I87" s="9">
        <v>0</v>
      </c>
      <c r="J87" s="9">
        <v>290.3</v>
      </c>
      <c r="K87" s="9">
        <v>243.8</v>
      </c>
    </row>
    <row r="88" spans="1:11" ht="31.5" x14ac:dyDescent="0.25">
      <c r="A88" s="29"/>
      <c r="B88" s="7" t="s">
        <v>86</v>
      </c>
      <c r="C88" s="8" t="s">
        <v>40</v>
      </c>
      <c r="D88" s="9">
        <f t="shared" ref="D88" si="37">F88+H88+J88</f>
        <v>281</v>
      </c>
      <c r="E88" s="9">
        <f t="shared" si="35"/>
        <v>279.39999999999998</v>
      </c>
      <c r="F88" s="9">
        <v>0</v>
      </c>
      <c r="G88" s="9">
        <v>0</v>
      </c>
      <c r="H88" s="9">
        <v>0</v>
      </c>
      <c r="I88" s="9">
        <v>0</v>
      </c>
      <c r="J88" s="9">
        <v>281</v>
      </c>
      <c r="K88" s="9">
        <v>279.39999999999998</v>
      </c>
    </row>
    <row r="89" spans="1:11" ht="47.25" x14ac:dyDescent="0.25">
      <c r="A89" s="28" t="s">
        <v>111</v>
      </c>
      <c r="B89" s="7" t="s">
        <v>26</v>
      </c>
      <c r="C89" s="8" t="s">
        <v>41</v>
      </c>
      <c r="D89" s="9">
        <f t="shared" si="3"/>
        <v>0</v>
      </c>
      <c r="E89" s="9">
        <f t="shared" si="4"/>
        <v>0</v>
      </c>
      <c r="F89" s="9">
        <f t="shared" ref="F89:K89" si="38">F91</f>
        <v>0</v>
      </c>
      <c r="G89" s="9">
        <f t="shared" si="38"/>
        <v>0</v>
      </c>
      <c r="H89" s="9">
        <f t="shared" si="38"/>
        <v>0</v>
      </c>
      <c r="I89" s="9">
        <f t="shared" si="38"/>
        <v>0</v>
      </c>
      <c r="J89" s="9">
        <f t="shared" si="38"/>
        <v>0</v>
      </c>
      <c r="K89" s="9">
        <f t="shared" si="38"/>
        <v>0</v>
      </c>
    </row>
    <row r="90" spans="1:11" x14ac:dyDescent="0.25">
      <c r="A90" s="29"/>
      <c r="B90" s="7" t="s">
        <v>7</v>
      </c>
      <c r="C90" s="8"/>
      <c r="D90" s="9"/>
      <c r="E90" s="9"/>
      <c r="F90" s="9"/>
      <c r="G90" s="9"/>
      <c r="H90" s="9"/>
      <c r="I90" s="9"/>
      <c r="J90" s="9"/>
      <c r="K90" s="9"/>
    </row>
    <row r="91" spans="1:11" ht="47.25" x14ac:dyDescent="0.25">
      <c r="A91" s="32"/>
      <c r="B91" s="7" t="s">
        <v>27</v>
      </c>
      <c r="C91" s="8" t="s">
        <v>41</v>
      </c>
      <c r="D91" s="9">
        <f t="shared" si="3"/>
        <v>0</v>
      </c>
      <c r="E91" s="9">
        <f t="shared" si="4"/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</row>
    <row r="92" spans="1:11" ht="47.25" x14ac:dyDescent="0.25">
      <c r="A92" s="28" t="s">
        <v>112</v>
      </c>
      <c r="B92" s="7" t="s">
        <v>28</v>
      </c>
      <c r="C92" s="8" t="s">
        <v>39</v>
      </c>
      <c r="D92" s="9">
        <f t="shared" si="3"/>
        <v>108.5</v>
      </c>
      <c r="E92" s="9">
        <f t="shared" si="4"/>
        <v>0</v>
      </c>
      <c r="F92" s="9">
        <f t="shared" ref="F92:K92" si="39">F94</f>
        <v>0</v>
      </c>
      <c r="G92" s="9">
        <f t="shared" si="39"/>
        <v>0</v>
      </c>
      <c r="H92" s="9">
        <f t="shared" si="39"/>
        <v>0</v>
      </c>
      <c r="I92" s="9">
        <f t="shared" si="39"/>
        <v>0</v>
      </c>
      <c r="J92" s="9">
        <f t="shared" si="39"/>
        <v>108.5</v>
      </c>
      <c r="K92" s="9">
        <f t="shared" si="39"/>
        <v>0</v>
      </c>
    </row>
    <row r="93" spans="1:11" x14ac:dyDescent="0.25">
      <c r="A93" s="29"/>
      <c r="B93" s="7" t="s">
        <v>50</v>
      </c>
      <c r="C93" s="8"/>
      <c r="D93" s="9"/>
      <c r="E93" s="9"/>
      <c r="F93" s="9"/>
      <c r="G93" s="9"/>
      <c r="H93" s="9"/>
      <c r="I93" s="9"/>
      <c r="J93" s="9"/>
      <c r="K93" s="9"/>
    </row>
    <row r="94" spans="1:11" ht="30.75" customHeight="1" x14ac:dyDescent="0.25">
      <c r="A94" s="32"/>
      <c r="B94" s="19" t="s">
        <v>83</v>
      </c>
      <c r="C94" s="8" t="s">
        <v>39</v>
      </c>
      <c r="D94" s="9">
        <f t="shared" si="3"/>
        <v>108.5</v>
      </c>
      <c r="E94" s="9">
        <f t="shared" si="4"/>
        <v>0</v>
      </c>
      <c r="F94" s="9">
        <v>0</v>
      </c>
      <c r="G94" s="9">
        <v>0</v>
      </c>
      <c r="H94" s="9">
        <v>0</v>
      </c>
      <c r="I94" s="9">
        <v>0</v>
      </c>
      <c r="J94" s="9">
        <v>108.5</v>
      </c>
      <c r="K94" s="9">
        <v>0</v>
      </c>
    </row>
    <row r="95" spans="1:11" ht="66" customHeight="1" x14ac:dyDescent="0.25">
      <c r="A95" s="28" t="s">
        <v>113</v>
      </c>
      <c r="B95" s="19" t="s">
        <v>93</v>
      </c>
      <c r="C95" s="8" t="s">
        <v>88</v>
      </c>
      <c r="D95" s="9">
        <f t="shared" si="3"/>
        <v>0</v>
      </c>
      <c r="E95" s="9">
        <f t="shared" si="4"/>
        <v>0</v>
      </c>
      <c r="F95" s="9">
        <f t="shared" ref="F95:K95" si="40">F97+F98+F99+F100</f>
        <v>0</v>
      </c>
      <c r="G95" s="9">
        <f t="shared" si="40"/>
        <v>0</v>
      </c>
      <c r="H95" s="9">
        <f t="shared" si="40"/>
        <v>0</v>
      </c>
      <c r="I95" s="9">
        <f t="shared" si="40"/>
        <v>0</v>
      </c>
      <c r="J95" s="9">
        <f t="shared" si="40"/>
        <v>0</v>
      </c>
      <c r="K95" s="9">
        <f t="shared" si="40"/>
        <v>0</v>
      </c>
    </row>
    <row r="96" spans="1:11" ht="14.25" customHeight="1" x14ac:dyDescent="0.25">
      <c r="A96" s="30"/>
      <c r="B96" s="7" t="s">
        <v>50</v>
      </c>
      <c r="C96" s="8"/>
      <c r="D96" s="9"/>
      <c r="E96" s="9"/>
      <c r="F96" s="9"/>
      <c r="G96" s="9"/>
      <c r="H96" s="9"/>
      <c r="I96" s="9"/>
      <c r="J96" s="9"/>
      <c r="K96" s="9"/>
    </row>
    <row r="97" spans="1:11" ht="66" customHeight="1" x14ac:dyDescent="0.25">
      <c r="A97" s="30"/>
      <c r="B97" s="19" t="s">
        <v>89</v>
      </c>
      <c r="C97" s="8" t="s">
        <v>88</v>
      </c>
      <c r="D97" s="9">
        <f t="shared" si="3"/>
        <v>0</v>
      </c>
      <c r="E97" s="9">
        <f t="shared" si="4"/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</row>
    <row r="98" spans="1:11" ht="94.5" customHeight="1" x14ac:dyDescent="0.25">
      <c r="A98" s="30"/>
      <c r="B98" s="19" t="s">
        <v>90</v>
      </c>
      <c r="C98" s="8" t="s">
        <v>88</v>
      </c>
      <c r="D98" s="9">
        <f t="shared" si="3"/>
        <v>0</v>
      </c>
      <c r="E98" s="9">
        <f t="shared" si="4"/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</row>
    <row r="99" spans="1:11" ht="46.5" customHeight="1" x14ac:dyDescent="0.25">
      <c r="A99" s="30"/>
      <c r="B99" s="19" t="s">
        <v>91</v>
      </c>
      <c r="C99" s="8" t="s">
        <v>88</v>
      </c>
      <c r="D99" s="9">
        <f t="shared" si="3"/>
        <v>0</v>
      </c>
      <c r="E99" s="9">
        <f t="shared" si="3"/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</row>
    <row r="100" spans="1:11" ht="81.75" customHeight="1" x14ac:dyDescent="0.25">
      <c r="A100" s="31"/>
      <c r="B100" s="19" t="s">
        <v>92</v>
      </c>
      <c r="C100" s="8" t="s">
        <v>88</v>
      </c>
      <c r="D100" s="9">
        <f t="shared" si="3"/>
        <v>0</v>
      </c>
      <c r="E100" s="9">
        <f t="shared" si="3"/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</row>
    <row r="101" spans="1:11" s="20" customFormat="1" ht="21" customHeight="1" x14ac:dyDescent="0.25">
      <c r="A101" s="8"/>
      <c r="B101" s="7" t="s">
        <v>12</v>
      </c>
      <c r="C101" s="8" t="s">
        <v>42</v>
      </c>
      <c r="D101" s="9">
        <f>F101+H101+J101</f>
        <v>1745505.9811099998</v>
      </c>
      <c r="E101" s="9">
        <f>G101+I101+K101</f>
        <v>1533130.8898800001</v>
      </c>
      <c r="F101" s="9">
        <f t="shared" ref="F101:K101" si="41">F12+F20+F24+F33+F44+F54+F58+F66+F70+F75+F79+F84+F89+F92+F95</f>
        <v>0</v>
      </c>
      <c r="G101" s="9">
        <f t="shared" si="41"/>
        <v>0</v>
      </c>
      <c r="H101" s="9">
        <f t="shared" si="41"/>
        <v>1077703.9421599999</v>
      </c>
      <c r="I101" s="9">
        <f t="shared" si="41"/>
        <v>1006805.3704400002</v>
      </c>
      <c r="J101" s="9">
        <f t="shared" si="41"/>
        <v>667802.03894999996</v>
      </c>
      <c r="K101" s="9">
        <f t="shared" si="41"/>
        <v>526325.51943999983</v>
      </c>
    </row>
    <row r="102" spans="1:11" ht="24" customHeight="1" x14ac:dyDescent="0.25">
      <c r="A102" s="34"/>
      <c r="B102" s="34"/>
      <c r="D102" s="10"/>
      <c r="E102" s="10"/>
      <c r="F102" s="10"/>
      <c r="G102" s="10"/>
      <c r="H102" s="10"/>
      <c r="I102" s="10"/>
      <c r="J102" s="10"/>
      <c r="K102" s="10"/>
    </row>
    <row r="103" spans="1:11" ht="66" customHeight="1" x14ac:dyDescent="0.25">
      <c r="A103" s="22"/>
      <c r="B103" s="22" t="s">
        <v>45</v>
      </c>
      <c r="C103" s="23"/>
      <c r="D103" s="24"/>
      <c r="E103" s="10"/>
      <c r="F103" s="10" t="s">
        <v>46</v>
      </c>
      <c r="G103" s="10"/>
      <c r="H103" s="10"/>
      <c r="I103" s="10"/>
      <c r="J103" s="10"/>
      <c r="K103" s="10"/>
    </row>
    <row r="104" spans="1:11" ht="67.5" customHeight="1" x14ac:dyDescent="0.25">
      <c r="A104" s="27" t="s">
        <v>96</v>
      </c>
      <c r="B104" s="27"/>
    </row>
    <row r="105" spans="1:11" x14ac:dyDescent="0.25">
      <c r="A105" s="27" t="s">
        <v>97</v>
      </c>
      <c r="B105" s="27"/>
    </row>
    <row r="107" spans="1:11" x14ac:dyDescent="0.25">
      <c r="A107" s="27"/>
      <c r="B107" s="27"/>
    </row>
    <row r="108" spans="1:11" x14ac:dyDescent="0.25">
      <c r="A108" s="27"/>
      <c r="B108" s="27"/>
    </row>
  </sheetData>
  <mergeCells count="35">
    <mergeCell ref="A1:K1"/>
    <mergeCell ref="A6:K6"/>
    <mergeCell ref="C7:C10"/>
    <mergeCell ref="B7:B10"/>
    <mergeCell ref="D7:K7"/>
    <mergeCell ref="F8:K8"/>
    <mergeCell ref="H9:I9"/>
    <mergeCell ref="F9:G9"/>
    <mergeCell ref="D8:E8"/>
    <mergeCell ref="D9:D10"/>
    <mergeCell ref="E9:E10"/>
    <mergeCell ref="J9:K9"/>
    <mergeCell ref="A3:K3"/>
    <mergeCell ref="A4:K4"/>
    <mergeCell ref="A92:A94"/>
    <mergeCell ref="A102:B102"/>
    <mergeCell ref="A44:A49"/>
    <mergeCell ref="A54:A55"/>
    <mergeCell ref="A58:A61"/>
    <mergeCell ref="A66:A68"/>
    <mergeCell ref="A75:A78"/>
    <mergeCell ref="A79:A83"/>
    <mergeCell ref="A12:A13"/>
    <mergeCell ref="A20:A23"/>
    <mergeCell ref="A24:A32"/>
    <mergeCell ref="A33:A38"/>
    <mergeCell ref="A5:K5"/>
    <mergeCell ref="A7:A10"/>
    <mergeCell ref="A108:B108"/>
    <mergeCell ref="A107:B107"/>
    <mergeCell ref="A104:B104"/>
    <mergeCell ref="A105:B105"/>
    <mergeCell ref="A84:A88"/>
    <mergeCell ref="A95:A100"/>
    <mergeCell ref="A89:A91"/>
  </mergeCells>
  <pageMargins left="0.70866141732283472" right="0.11811023622047245" top="0.74803149606299213" bottom="0.35433070866141736" header="0.31496062992125984" footer="0.31496062992125984"/>
  <pageSetup paperSize="9" scale="75" fitToHeight="0" orientation="landscape" r:id="rId1"/>
  <headerFooter differentFirst="1">
    <oddHeader>&amp;C&amp;P</oddHead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lapkova</dc:creator>
  <cp:lastModifiedBy>petrushenko</cp:lastModifiedBy>
  <cp:lastPrinted>2018-04-04T00:17:59Z</cp:lastPrinted>
  <dcterms:created xsi:type="dcterms:W3CDTF">2016-07-04T07:01:49Z</dcterms:created>
  <dcterms:modified xsi:type="dcterms:W3CDTF">2018-04-19T02:38:44Z</dcterms:modified>
</cp:coreProperties>
</file>