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Годовой отчет\Доп.материал по открытому бюджету\"/>
    </mc:Choice>
  </mc:AlternateContent>
  <bookViews>
    <workbookView xWindow="120" yWindow="60" windowWidth="28695" windowHeight="12015"/>
  </bookViews>
  <sheets>
    <sheet name="Доходы 2017" sheetId="5" r:id="rId1"/>
  </sheets>
  <definedNames>
    <definedName name="_xlnm.Print_Titles" localSheetId="0">'Доходы 2017'!$4:$5</definedName>
  </definedNames>
  <calcPr calcId="152511"/>
</workbook>
</file>

<file path=xl/calcChain.xml><?xml version="1.0" encoding="utf-8"?>
<calcChain xmlns="http://schemas.openxmlformats.org/spreadsheetml/2006/main">
  <c r="H46" i="5" l="1"/>
  <c r="H47" i="5"/>
  <c r="G46" i="5"/>
  <c r="G47" i="5"/>
  <c r="D45" i="5"/>
  <c r="E45" i="5"/>
  <c r="F45" i="5"/>
  <c r="H43" i="5"/>
  <c r="G43" i="5"/>
  <c r="C45" i="5"/>
  <c r="G45" i="5" l="1"/>
  <c r="H45" i="5"/>
  <c r="H133" i="5"/>
  <c r="H134" i="5"/>
  <c r="H138" i="5"/>
  <c r="H140" i="5"/>
  <c r="H142" i="5"/>
  <c r="H144" i="5"/>
  <c r="H146" i="5"/>
  <c r="H148" i="5"/>
  <c r="H149" i="5"/>
  <c r="H150" i="5"/>
  <c r="H151" i="5"/>
  <c r="H153" i="5"/>
  <c r="H154" i="5"/>
  <c r="H155" i="5"/>
  <c r="H156" i="5"/>
  <c r="H157" i="5"/>
  <c r="H158" i="5"/>
  <c r="H160" i="5"/>
  <c r="H163" i="5"/>
  <c r="H166" i="5"/>
  <c r="H168" i="5"/>
  <c r="G133" i="5"/>
  <c r="G142" i="5"/>
  <c r="G146" i="5"/>
  <c r="G148" i="5"/>
  <c r="G149" i="5"/>
  <c r="G150" i="5"/>
  <c r="G153" i="5"/>
  <c r="G154" i="5"/>
  <c r="G155" i="5"/>
  <c r="G156" i="5"/>
  <c r="G157" i="5"/>
  <c r="G158" i="5"/>
  <c r="G160" i="5"/>
  <c r="G10" i="5"/>
  <c r="G12" i="5"/>
  <c r="G13" i="5"/>
  <c r="G14" i="5"/>
  <c r="G17" i="5"/>
  <c r="G18" i="5"/>
  <c r="G19" i="5"/>
  <c r="G20" i="5"/>
  <c r="G25" i="5"/>
  <c r="G28" i="5"/>
  <c r="G30" i="5"/>
  <c r="G32" i="5"/>
  <c r="G35" i="5"/>
  <c r="G37" i="5"/>
  <c r="G41" i="5"/>
  <c r="G51" i="5"/>
  <c r="G53" i="5"/>
  <c r="G57" i="5"/>
  <c r="G64" i="5"/>
  <c r="G68" i="5"/>
  <c r="G71" i="5"/>
  <c r="G74" i="5"/>
  <c r="G75" i="5"/>
  <c r="G76" i="5"/>
  <c r="G77" i="5"/>
  <c r="G78" i="5"/>
  <c r="G86" i="5"/>
  <c r="G91" i="5"/>
  <c r="G95" i="5"/>
  <c r="G99" i="5"/>
  <c r="G101" i="5"/>
  <c r="G102" i="5"/>
  <c r="G103" i="5"/>
  <c r="G105" i="5"/>
  <c r="G107" i="5"/>
  <c r="G109" i="5"/>
  <c r="G110" i="5"/>
  <c r="G111" i="5"/>
  <c r="G112" i="5"/>
  <c r="G114" i="5"/>
  <c r="G117" i="5"/>
  <c r="G119" i="5"/>
  <c r="G121" i="5"/>
  <c r="G122" i="5"/>
  <c r="G124" i="5"/>
  <c r="G126" i="5"/>
  <c r="F132" i="5" l="1"/>
  <c r="F104" i="5"/>
  <c r="E82" i="5"/>
  <c r="F65" i="5"/>
  <c r="F24" i="5"/>
  <c r="F11" i="5" l="1"/>
  <c r="D159" i="5" l="1"/>
  <c r="E159" i="5"/>
  <c r="F159" i="5"/>
  <c r="C159" i="5"/>
  <c r="D147" i="5"/>
  <c r="E147" i="5"/>
  <c r="F147" i="5"/>
  <c r="C147" i="5"/>
  <c r="D143" i="5"/>
  <c r="E143" i="5"/>
  <c r="F143" i="5"/>
  <c r="C143" i="5"/>
  <c r="D139" i="5"/>
  <c r="E139" i="5"/>
  <c r="F139" i="5"/>
  <c r="C139" i="5"/>
  <c r="D137" i="5"/>
  <c r="E137" i="5"/>
  <c r="F137" i="5"/>
  <c r="C137" i="5"/>
  <c r="E118" i="5"/>
  <c r="D108" i="5"/>
  <c r="E108" i="5"/>
  <c r="F108" i="5"/>
  <c r="C108" i="5"/>
  <c r="H113" i="5"/>
  <c r="E60" i="5"/>
  <c r="F16" i="5"/>
  <c r="D16" i="5"/>
  <c r="E16" i="5"/>
  <c r="F145" i="5"/>
  <c r="D145" i="5"/>
  <c r="E145" i="5"/>
  <c r="C145" i="5"/>
  <c r="H139" i="5" l="1"/>
  <c r="H143" i="5"/>
  <c r="G159" i="5"/>
  <c r="H159" i="5"/>
  <c r="H145" i="5"/>
  <c r="G145" i="5"/>
  <c r="H147" i="5"/>
  <c r="G147" i="5"/>
  <c r="H137" i="5"/>
  <c r="G108" i="5"/>
  <c r="C104" i="5"/>
  <c r="G104" i="5" s="1"/>
  <c r="C44" i="5"/>
  <c r="C40" i="5"/>
  <c r="C27" i="5"/>
  <c r="C16" i="5"/>
  <c r="G16" i="5" s="1"/>
  <c r="D11" i="5"/>
  <c r="E11" i="5"/>
  <c r="C11" i="5"/>
  <c r="G11" i="5" s="1"/>
  <c r="H53" i="5" l="1"/>
  <c r="F167" i="5"/>
  <c r="E167" i="5"/>
  <c r="D167" i="5"/>
  <c r="C167" i="5"/>
  <c r="F165" i="5"/>
  <c r="E165" i="5"/>
  <c r="E164" i="5" s="1"/>
  <c r="D165" i="5"/>
  <c r="D164" i="5" s="1"/>
  <c r="C165" i="5"/>
  <c r="C164" i="5" s="1"/>
  <c r="F162" i="5"/>
  <c r="E162" i="5"/>
  <c r="E161" i="5" s="1"/>
  <c r="D162" i="5"/>
  <c r="D161" i="5" s="1"/>
  <c r="C162" i="5"/>
  <c r="C161" i="5" s="1"/>
  <c r="F161" i="5"/>
  <c r="F152" i="5"/>
  <c r="E152" i="5"/>
  <c r="D152" i="5"/>
  <c r="C152" i="5"/>
  <c r="F141" i="5"/>
  <c r="E141" i="5"/>
  <c r="E136" i="5" s="1"/>
  <c r="E135" i="5" s="1"/>
  <c r="D141" i="5"/>
  <c r="D136" i="5" s="1"/>
  <c r="D135" i="5" s="1"/>
  <c r="C141" i="5"/>
  <c r="C136" i="5" s="1"/>
  <c r="C135" i="5" s="1"/>
  <c r="E132" i="5"/>
  <c r="H132" i="5" s="1"/>
  <c r="D132" i="5"/>
  <c r="C132" i="5"/>
  <c r="H129" i="5"/>
  <c r="F128" i="5"/>
  <c r="E128" i="5"/>
  <c r="E127" i="5" s="1"/>
  <c r="D128" i="5"/>
  <c r="D127" i="5" s="1"/>
  <c r="C128" i="5"/>
  <c r="C127" i="5" s="1"/>
  <c r="H126" i="5"/>
  <c r="F125" i="5"/>
  <c r="G125" i="5" s="1"/>
  <c r="E125" i="5"/>
  <c r="D125" i="5"/>
  <c r="C125" i="5"/>
  <c r="H124" i="5"/>
  <c r="F123" i="5"/>
  <c r="E123" i="5"/>
  <c r="D123" i="5"/>
  <c r="C123" i="5"/>
  <c r="H122" i="5"/>
  <c r="H121" i="5"/>
  <c r="F120" i="5"/>
  <c r="E120" i="5"/>
  <c r="D120" i="5"/>
  <c r="C120" i="5"/>
  <c r="H119" i="5"/>
  <c r="F118" i="5"/>
  <c r="D118" i="5"/>
  <c r="C118" i="5"/>
  <c r="H117" i="5"/>
  <c r="F115" i="5"/>
  <c r="G115" i="5" s="1"/>
  <c r="E115" i="5"/>
  <c r="D115" i="5"/>
  <c r="C115" i="5"/>
  <c r="H114" i="5"/>
  <c r="H112" i="5"/>
  <c r="H111" i="5"/>
  <c r="H110" i="5"/>
  <c r="H109" i="5"/>
  <c r="H107" i="5"/>
  <c r="F106" i="5"/>
  <c r="E106" i="5"/>
  <c r="D106" i="5"/>
  <c r="C106" i="5"/>
  <c r="H105" i="5"/>
  <c r="E104" i="5"/>
  <c r="D104" i="5"/>
  <c r="H103" i="5"/>
  <c r="H102" i="5"/>
  <c r="H101" i="5"/>
  <c r="F100" i="5"/>
  <c r="G100" i="5" s="1"/>
  <c r="E100" i="5"/>
  <c r="D100" i="5"/>
  <c r="C100" i="5"/>
  <c r="H99" i="5"/>
  <c r="H97" i="5"/>
  <c r="F96" i="5"/>
  <c r="E96" i="5"/>
  <c r="D96" i="5"/>
  <c r="C96" i="5"/>
  <c r="H95" i="5"/>
  <c r="F94" i="5"/>
  <c r="E94" i="5"/>
  <c r="D94" i="5"/>
  <c r="C94" i="5"/>
  <c r="H91" i="5"/>
  <c r="F90" i="5"/>
  <c r="E90" i="5"/>
  <c r="E89" i="5" s="1"/>
  <c r="D90" i="5"/>
  <c r="D89" i="5" s="1"/>
  <c r="C90" i="5"/>
  <c r="C89" i="5" s="1"/>
  <c r="H86" i="5"/>
  <c r="F85" i="5"/>
  <c r="E85" i="5"/>
  <c r="E84" i="5" s="1"/>
  <c r="D85" i="5"/>
  <c r="D84" i="5" s="1"/>
  <c r="C85" i="5"/>
  <c r="C84" i="5" s="1"/>
  <c r="H83" i="5"/>
  <c r="F82" i="5"/>
  <c r="E81" i="5"/>
  <c r="D82" i="5"/>
  <c r="D81" i="5" s="1"/>
  <c r="C82" i="5"/>
  <c r="C81" i="5" s="1"/>
  <c r="H78" i="5"/>
  <c r="H77" i="5"/>
  <c r="H76" i="5"/>
  <c r="H75" i="5"/>
  <c r="H74" i="5"/>
  <c r="F73" i="5"/>
  <c r="E73" i="5"/>
  <c r="E72" i="5" s="1"/>
  <c r="D73" i="5"/>
  <c r="D72" i="5" s="1"/>
  <c r="C73" i="5"/>
  <c r="C72" i="5" s="1"/>
  <c r="H71" i="5"/>
  <c r="F70" i="5"/>
  <c r="E70" i="5"/>
  <c r="E69" i="5" s="1"/>
  <c r="D70" i="5"/>
  <c r="D69" i="5" s="1"/>
  <c r="C70" i="5"/>
  <c r="C69" i="5" s="1"/>
  <c r="H68" i="5"/>
  <c r="F67" i="5"/>
  <c r="G67" i="5" s="1"/>
  <c r="E67" i="5"/>
  <c r="D67" i="5"/>
  <c r="C67" i="5"/>
  <c r="H66" i="5"/>
  <c r="E65" i="5"/>
  <c r="D65" i="5"/>
  <c r="C65" i="5"/>
  <c r="H64" i="5"/>
  <c r="F63" i="5"/>
  <c r="E63" i="5"/>
  <c r="D63" i="5"/>
  <c r="C63" i="5"/>
  <c r="F60" i="5"/>
  <c r="D60" i="5"/>
  <c r="C60" i="5"/>
  <c r="H57" i="5"/>
  <c r="F56" i="5"/>
  <c r="E56" i="5"/>
  <c r="E55" i="5" s="1"/>
  <c r="D56" i="5"/>
  <c r="D55" i="5" s="1"/>
  <c r="C56" i="5"/>
  <c r="C55" i="5" s="1"/>
  <c r="F52" i="5"/>
  <c r="E52" i="5"/>
  <c r="D52" i="5"/>
  <c r="C52" i="5"/>
  <c r="H51" i="5"/>
  <c r="F50" i="5"/>
  <c r="E50" i="5"/>
  <c r="D50" i="5"/>
  <c r="D49" i="5" s="1"/>
  <c r="C50" i="5"/>
  <c r="F44" i="5"/>
  <c r="E44" i="5"/>
  <c r="D44" i="5"/>
  <c r="F42" i="5"/>
  <c r="E42" i="5"/>
  <c r="D42" i="5"/>
  <c r="C42" i="5"/>
  <c r="H41" i="5"/>
  <c r="F40" i="5"/>
  <c r="G40" i="5" s="1"/>
  <c r="E40" i="5"/>
  <c r="D40" i="5"/>
  <c r="H37" i="5"/>
  <c r="F36" i="5"/>
  <c r="G36" i="5" s="1"/>
  <c r="E36" i="5"/>
  <c r="D36" i="5"/>
  <c r="C36" i="5"/>
  <c r="H35" i="5"/>
  <c r="F34" i="5"/>
  <c r="E34" i="5"/>
  <c r="D34" i="5"/>
  <c r="C34" i="5"/>
  <c r="H33" i="5"/>
  <c r="H32" i="5"/>
  <c r="F31" i="5"/>
  <c r="E31" i="5"/>
  <c r="D31" i="5"/>
  <c r="C31" i="5"/>
  <c r="H30" i="5"/>
  <c r="H28" i="5"/>
  <c r="F27" i="5"/>
  <c r="E27" i="5"/>
  <c r="D27" i="5"/>
  <c r="H25" i="5"/>
  <c r="E24" i="5"/>
  <c r="D24" i="5"/>
  <c r="C24" i="5"/>
  <c r="G24" i="5" s="1"/>
  <c r="H20" i="5"/>
  <c r="H19" i="5"/>
  <c r="H18" i="5"/>
  <c r="H17" i="5"/>
  <c r="H16" i="5"/>
  <c r="F15" i="5"/>
  <c r="E15" i="5"/>
  <c r="D15" i="5"/>
  <c r="C15" i="5"/>
  <c r="H14" i="5"/>
  <c r="H13" i="5"/>
  <c r="H12" i="5"/>
  <c r="H11" i="5"/>
  <c r="C9" i="5"/>
  <c r="H10" i="5"/>
  <c r="F9" i="5"/>
  <c r="E9" i="5"/>
  <c r="E8" i="5" s="1"/>
  <c r="D9" i="5"/>
  <c r="D8" i="5" s="1"/>
  <c r="G73" i="5" l="1"/>
  <c r="E80" i="5"/>
  <c r="E79" i="5" s="1"/>
  <c r="G118" i="5"/>
  <c r="G31" i="5"/>
  <c r="G42" i="5"/>
  <c r="C49" i="5"/>
  <c r="G52" i="5"/>
  <c r="G63" i="5"/>
  <c r="G94" i="5"/>
  <c r="G120" i="5"/>
  <c r="G106" i="5"/>
  <c r="H162" i="5"/>
  <c r="H165" i="5"/>
  <c r="H167" i="5"/>
  <c r="H141" i="5"/>
  <c r="G141" i="5"/>
  <c r="F136" i="5"/>
  <c r="G15" i="5"/>
  <c r="G34" i="5"/>
  <c r="E49" i="5"/>
  <c r="G50" i="5"/>
  <c r="F49" i="5"/>
  <c r="H44" i="5"/>
  <c r="G44" i="5"/>
  <c r="C98" i="5"/>
  <c r="G123" i="5"/>
  <c r="F89" i="5"/>
  <c r="G89" i="5" s="1"/>
  <c r="G90" i="5"/>
  <c r="F84" i="5"/>
  <c r="H84" i="5" s="1"/>
  <c r="G85" i="5"/>
  <c r="G70" i="5"/>
  <c r="D80" i="5"/>
  <c r="D79" i="5" s="1"/>
  <c r="F55" i="5"/>
  <c r="G55" i="5" s="1"/>
  <c r="G56" i="5"/>
  <c r="D131" i="5"/>
  <c r="D130" i="5" s="1"/>
  <c r="G152" i="5"/>
  <c r="H152" i="5"/>
  <c r="H161" i="5"/>
  <c r="F23" i="5"/>
  <c r="F22" i="5" s="1"/>
  <c r="G27" i="5"/>
  <c r="G9" i="5"/>
  <c r="C131" i="5"/>
  <c r="C130" i="5" s="1"/>
  <c r="E131" i="5"/>
  <c r="E130" i="5" s="1"/>
  <c r="H67" i="5"/>
  <c r="C80" i="5"/>
  <c r="H94" i="5"/>
  <c r="C93" i="5"/>
  <c r="C88" i="5" s="1"/>
  <c r="C62" i="5"/>
  <c r="C59" i="5" s="1"/>
  <c r="D93" i="5"/>
  <c r="D88" i="5" s="1"/>
  <c r="H118" i="5"/>
  <c r="E62" i="5"/>
  <c r="E59" i="5" s="1"/>
  <c r="E58" i="5" s="1"/>
  <c r="H104" i="5"/>
  <c r="H63" i="5"/>
  <c r="C48" i="5"/>
  <c r="C39" i="5" s="1"/>
  <c r="E48" i="5"/>
  <c r="E39" i="5" s="1"/>
  <c r="E38" i="5" s="1"/>
  <c r="H106" i="5"/>
  <c r="H52" i="5"/>
  <c r="D62" i="5"/>
  <c r="D59" i="5" s="1"/>
  <c r="D58" i="5" s="1"/>
  <c r="H73" i="5"/>
  <c r="H123" i="5"/>
  <c r="H128" i="5"/>
  <c r="H15" i="5"/>
  <c r="H42" i="5"/>
  <c r="H50" i="5"/>
  <c r="H115" i="5"/>
  <c r="D23" i="5"/>
  <c r="D22" i="5" s="1"/>
  <c r="D21" i="5" s="1"/>
  <c r="E23" i="5"/>
  <c r="E22" i="5" s="1"/>
  <c r="H34" i="5"/>
  <c r="H90" i="5"/>
  <c r="H96" i="5"/>
  <c r="H120" i="5"/>
  <c r="H125" i="5"/>
  <c r="D48" i="5"/>
  <c r="D39" i="5" s="1"/>
  <c r="D38" i="5" s="1"/>
  <c r="H82" i="5"/>
  <c r="F127" i="5"/>
  <c r="H127" i="5" s="1"/>
  <c r="F93" i="5"/>
  <c r="E98" i="5"/>
  <c r="H56" i="5"/>
  <c r="E93" i="5"/>
  <c r="E87" i="5" s="1"/>
  <c r="D98" i="5"/>
  <c r="F48" i="5"/>
  <c r="H9" i="5"/>
  <c r="F8" i="5"/>
  <c r="H27" i="5"/>
  <c r="C23" i="5"/>
  <c r="C22" i="5" s="1"/>
  <c r="H31" i="5"/>
  <c r="H36" i="5"/>
  <c r="C8" i="5"/>
  <c r="F81" i="5"/>
  <c r="H81" i="5" s="1"/>
  <c r="H85" i="5"/>
  <c r="H24" i="5"/>
  <c r="H40" i="5"/>
  <c r="H65" i="5"/>
  <c r="F69" i="5"/>
  <c r="G69" i="5" s="1"/>
  <c r="H70" i="5"/>
  <c r="H100" i="5"/>
  <c r="H108" i="5"/>
  <c r="F98" i="5"/>
  <c r="F62" i="5"/>
  <c r="F72" i="5"/>
  <c r="G72" i="5" s="1"/>
  <c r="F164" i="5"/>
  <c r="H164" i="5" s="1"/>
  <c r="H89" i="5" l="1"/>
  <c r="G98" i="5"/>
  <c r="C87" i="5"/>
  <c r="D87" i="5"/>
  <c r="D54" i="5" s="1"/>
  <c r="F135" i="5"/>
  <c r="G136" i="5"/>
  <c r="H136" i="5"/>
  <c r="G62" i="5"/>
  <c r="E88" i="5"/>
  <c r="H49" i="5"/>
  <c r="G49" i="5"/>
  <c r="H48" i="5"/>
  <c r="G48" i="5"/>
  <c r="F88" i="5"/>
  <c r="G88" i="5" s="1"/>
  <c r="G93" i="5"/>
  <c r="F87" i="5"/>
  <c r="G87" i="5" s="1"/>
  <c r="F80" i="5"/>
  <c r="G84" i="5"/>
  <c r="H55" i="5"/>
  <c r="F39" i="5"/>
  <c r="G39" i="5" s="1"/>
  <c r="F21" i="5"/>
  <c r="G22" i="5"/>
  <c r="G23" i="5"/>
  <c r="H8" i="5"/>
  <c r="G8" i="5"/>
  <c r="F59" i="5"/>
  <c r="E21" i="5"/>
  <c r="H22" i="5"/>
  <c r="C79" i="5"/>
  <c r="H93" i="5"/>
  <c r="C58" i="5"/>
  <c r="C38" i="5"/>
  <c r="C21" i="5"/>
  <c r="E54" i="5"/>
  <c r="H62" i="5"/>
  <c r="H72" i="5"/>
  <c r="H98" i="5"/>
  <c r="H23" i="5"/>
  <c r="H69" i="5"/>
  <c r="D7" i="5" l="1"/>
  <c r="D169" i="5" s="1"/>
  <c r="H135" i="5"/>
  <c r="G135" i="5"/>
  <c r="F131" i="5"/>
  <c r="H39" i="5"/>
  <c r="H59" i="5"/>
  <c r="G59" i="5"/>
  <c r="G80" i="5"/>
  <c r="H80" i="5"/>
  <c r="F79" i="5"/>
  <c r="F58" i="5"/>
  <c r="H88" i="5"/>
  <c r="F38" i="5"/>
  <c r="G38" i="5" s="1"/>
  <c r="G21" i="5"/>
  <c r="H21" i="5"/>
  <c r="E7" i="5"/>
  <c r="E169" i="5" s="1"/>
  <c r="H87" i="5"/>
  <c r="C54" i="5"/>
  <c r="C7" i="5"/>
  <c r="C169" i="5" s="1"/>
  <c r="H131" i="5" l="1"/>
  <c r="G131" i="5"/>
  <c r="F130" i="5"/>
  <c r="G130" i="5" s="1"/>
  <c r="F54" i="5"/>
  <c r="H54" i="5" s="1"/>
  <c r="H58" i="5"/>
  <c r="G58" i="5"/>
  <c r="G79" i="5"/>
  <c r="H79" i="5"/>
  <c r="H38" i="5"/>
  <c r="F7" i="5"/>
  <c r="H7" i="5" s="1"/>
  <c r="G54" i="5" l="1"/>
  <c r="H130" i="5"/>
  <c r="G7" i="5"/>
  <c r="F169" i="5"/>
  <c r="H169" i="5" s="1"/>
  <c r="G169" i="5" l="1"/>
</calcChain>
</file>

<file path=xl/sharedStrings.xml><?xml version="1.0" encoding="utf-8"?>
<sst xmlns="http://schemas.openxmlformats.org/spreadsheetml/2006/main" count="371" uniqueCount="342">
  <si>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</si>
  <si>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</si>
  <si>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</si>
  <si>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</si>
  <si>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(иностранные граждане)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</si>
  <si>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</si>
  <si>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РФ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</si>
  <si>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</si>
  <si>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</si>
  <si>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</si>
  <si>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</si>
  <si>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</si>
  <si>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</si>
  <si>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</si>
  <si>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</si>
  <si>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</si>
  <si>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</si>
  <si>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</si>
  <si>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Земельный налог с организаций</t>
  </si>
  <si>
    <t>Земельный налог с физических лиц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</si>
  <si>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</si>
  <si>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</si>
  <si>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</si>
  <si>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</si>
  <si>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</si>
  <si>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</si>
  <si>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</si>
  <si>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</si>
  <si>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</si>
  <si>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</si>
  <si>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</si>
  <si>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</si>
  <si>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</si>
  <si>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</si>
  <si>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</si>
  <si>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</si>
  <si>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</si>
  <si>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ПРОЧИЕ НЕНАЛОГОВЫЕ ДОХОДЫ</t>
  </si>
  <si>
    <t>Невыясненные поступления, зачисляемые в бюджеты городских округов</t>
  </si>
  <si>
    <t xml:space="preserve">БЕЗВОЗМЕЗДНЫЕ ПОСТУПЛЕНИЯ </t>
  </si>
  <si>
    <t>2 02 01003 04 0000 151</t>
  </si>
  <si>
    <t>Дотации на выравнивание бюджетной обеспеченности из регионального Фонда финансовой поддержки муниципальных районов (городских округов)</t>
  </si>
  <si>
    <t>Дотации бюджетам городских округов на поддержку мер по обеспечению сбалансированности бюджетов</t>
  </si>
  <si>
    <t>Иные межбюджетные трансферты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</si>
  <si>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</si>
  <si>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Межбюджетные трансферты, передаваемые бюджетам городских округов,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</si>
  <si>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</si>
  <si>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Прочие безвозмездные постуления в бюджеты городских округов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</si>
  <si>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</si>
  <si>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</si>
  <si>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</si>
  <si>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Уточненные плановые назначения на 2016 год (в ред. от 14.07.16 № 111)</t>
  </si>
  <si>
    <t xml:space="preserve">Код вида доходов </t>
  </si>
  <si>
    <t xml:space="preserve">1 05 00000 </t>
  </si>
  <si>
    <t>1 06 00000</t>
  </si>
  <si>
    <t>1 11 05012</t>
  </si>
  <si>
    <t xml:space="preserve">1 11 05024 </t>
  </si>
  <si>
    <t>1 11 05074</t>
  </si>
  <si>
    <t>1 11 09044</t>
  </si>
  <si>
    <t xml:space="preserve">1 13 01994 </t>
  </si>
  <si>
    <t xml:space="preserve">1 13 02994 </t>
  </si>
  <si>
    <t xml:space="preserve">1 14 02043 </t>
  </si>
  <si>
    <t xml:space="preserve">114  06012 </t>
  </si>
  <si>
    <t>114  06024</t>
  </si>
  <si>
    <t>Доходы от уплаты акцизов на дизельное топливо, зачисляемые в консолидируемые 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</si>
  <si>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консолидируемые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</si>
  <si>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консолидируемые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</si>
  <si>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консолидируемые бюджеты субъектов Российской Федерации</t>
  </si>
  <si>
    <t>Налог, взимаемый  с налогоплательщиков, выбравших 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</si>
  <si>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</si>
  <si>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налообложения доходы, уменьшенные на величину расходов (за налоговые периоды, истекшие до 1 января 2011 года)</t>
  </si>
  <si>
    <t>Единый налог на вменненный доход для отдельных видов деятельности (за налоговые периоды, истекшие до 1 января 2011 года)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</si>
  <si>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</si>
  <si>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организаций по имуществу, не входящему в Единую систему газоснабжения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</si>
  <si>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</si>
  <si>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</si>
  <si>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РФ)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</si>
  <si>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</si>
  <si>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</si>
  <si>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</si>
  <si>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</si>
  <si>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</si>
  <si>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Налог на доходы физических лиц</t>
  </si>
  <si>
    <t>Налог, взимаемый в связи с применением патентной системы налогообложения, зачисляемый в бюджеты городских округов</t>
  </si>
  <si>
    <t>Транспортный налог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</si>
  <si>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</si>
  <si>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</si>
  <si>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</si>
  <si>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</si>
  <si>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</t>
  </si>
  <si>
    <t>1 11 05010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</si>
  <si>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</si>
  <si>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</si>
  <si>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</si>
  <si>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</si>
  <si>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</si>
  <si>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</si>
  <si>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</si>
  <si>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</si>
  <si>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</t>
  </si>
  <si>
    <t xml:space="preserve"> 1 12 01010 </t>
  </si>
  <si>
    <t xml:space="preserve"> 1 12 01020 </t>
  </si>
  <si>
    <t xml:space="preserve"> 1 12 01030 </t>
  </si>
  <si>
    <t xml:space="preserve"> 1 12 01040 </t>
  </si>
  <si>
    <t xml:space="preserve"> 1 12 01070 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</si>
  <si>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</si>
  <si>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</si>
  <si>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1 13 01000</t>
  </si>
  <si>
    <t>Прочие доходы от оказания платных услуг (работ)</t>
  </si>
  <si>
    <t>1 13 01990</t>
  </si>
  <si>
    <t xml:space="preserve">Доходы от компенсации затрат государства </t>
  </si>
  <si>
    <t xml:space="preserve">1 13 02000 </t>
  </si>
  <si>
    <t xml:space="preserve">Прочие доходы от компенсации затрат государства </t>
  </si>
  <si>
    <t xml:space="preserve">1 13 02990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</si>
  <si>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</si>
  <si>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114  02000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</si>
  <si>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</si>
  <si>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114  02040</t>
  </si>
  <si>
    <t>Доходы от продажи земельных участков, находящихся в государственной и муниципальной собственности</t>
  </si>
  <si>
    <t xml:space="preserve">114  06000 </t>
  </si>
  <si>
    <t>Доходы от продажи земельных участков, государственная собственность на которые не разграничена</t>
  </si>
  <si>
    <t xml:space="preserve">114  06010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</si>
  <si>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</si>
  <si>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114  06020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</si>
  <si>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</si>
  <si>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</si>
  <si>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</si>
  <si>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</si>
  <si>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</si>
  <si>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</si>
  <si>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</si>
  <si>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</si>
  <si>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</si>
  <si>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законодательства Российской Федерации о недрах</t>
  </si>
  <si>
    <t xml:space="preserve">  Денежные взыскания (штрафы) за нарушение законодательства Российской Федерации об особо охраняемых природных территориях</t>
  </si>
  <si>
    <t xml:space="preserve">  Денежные взыскания (штрафы) за нарушение законодательства Российской Федерации об охране и использовании животного мира</t>
  </si>
  <si>
    <t xml:space="preserve">  Денежные взыскания (штрафы) за нарушение законодательства в области охраны окружающей среды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</si>
  <si>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</si>
  <si>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</si>
  <si>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</si>
  <si>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</si>
  <si>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</si>
  <si>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 xml:space="preserve">  Суммы по искам о возмещении вреда, причиненного окружающей среде</t>
  </si>
  <si>
    <t xml:space="preserve">  Суммы по искам о возмещении вреда, причиненного окружающей среде, подлежащие зачислению в бюджеты городских округов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</si>
  <si>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</si>
  <si>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</si>
  <si>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</si>
  <si>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</si>
  <si>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городских округов</t>
  </si>
  <si>
    <t xml:space="preserve">1 16 03000 </t>
  </si>
  <si>
    <t xml:space="preserve">1 16 03010 </t>
  </si>
  <si>
    <t xml:space="preserve">1 16 03030 </t>
  </si>
  <si>
    <t xml:space="preserve">1 16 06000 </t>
  </si>
  <si>
    <t xml:space="preserve">1 16 08000 </t>
  </si>
  <si>
    <t xml:space="preserve">1 16 08010 </t>
  </si>
  <si>
    <t xml:space="preserve">1 16 21000 </t>
  </si>
  <si>
    <t xml:space="preserve">1 16 21040 </t>
  </si>
  <si>
    <t xml:space="preserve">1 16 25000 </t>
  </si>
  <si>
    <t xml:space="preserve">1 16 25010 </t>
  </si>
  <si>
    <t xml:space="preserve">1 16 25030 </t>
  </si>
  <si>
    <t xml:space="preserve">1 16 25050 </t>
  </si>
  <si>
    <t xml:space="preserve">1 16 28000 </t>
  </si>
  <si>
    <t xml:space="preserve">1 16 30000 </t>
  </si>
  <si>
    <t xml:space="preserve">1 16 30030 </t>
  </si>
  <si>
    <t xml:space="preserve">1 16 33000 </t>
  </si>
  <si>
    <t xml:space="preserve">1 16 33040 </t>
  </si>
  <si>
    <t xml:space="preserve">1 16 35000 </t>
  </si>
  <si>
    <t xml:space="preserve">1 16 35020 </t>
  </si>
  <si>
    <t xml:space="preserve">1 16 43000 </t>
  </si>
  <si>
    <t xml:space="preserve">1 16 51000 </t>
  </si>
  <si>
    <t xml:space="preserve">1 16 51020 </t>
  </si>
  <si>
    <t xml:space="preserve">1 16 90000 </t>
  </si>
  <si>
    <t xml:space="preserve">1 16 90040 </t>
  </si>
  <si>
    <t>Невыясненные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</si>
  <si>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</si>
  <si>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</si>
  <si>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федеральных целевых программ</t>
  </si>
  <si>
    <t>Прочие субсидии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</si>
  <si>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</si>
  <si>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</si>
  <si>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Прочие межбюджетные трансферты, передаваемые бюджетам городских округов</t>
  </si>
  <si>
    <t>Доходы бюджетов городских округов от возврата организациями остатков субсидий прошлых лет</t>
  </si>
  <si>
    <t xml:space="preserve">1 16 25020 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</si>
  <si>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</si>
  <si>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 xml:space="preserve">1 16 30013 </t>
  </si>
  <si>
    <t xml:space="preserve">Иные налоги на доходы физических лиц </t>
  </si>
  <si>
    <t>Иные налоги на совокупный налог</t>
  </si>
  <si>
    <t>Иные налоги на имущество</t>
  </si>
  <si>
    <t>Иные доходы от использования имущества, находящегося в государственной и муниципальной собственности</t>
  </si>
  <si>
    <t>Иные платежи за негативное воздействие на окружающую среду</t>
  </si>
  <si>
    <t>Иные доходы от оказания платных услуг (работ) и компенсации затрат государства</t>
  </si>
  <si>
    <t>Иные доходы от продажи материальных и нематериальных активов</t>
  </si>
  <si>
    <t>Иные штрафы, санкции, возмещение ущерба</t>
  </si>
  <si>
    <t>Иные субсидии бюджетам бюджетной системы Российской Федерации (межбюджетные субсидии)</t>
  </si>
  <si>
    <t>Рост поступлений по налогу, взимаемый в связи с применением упрощенной системы налогообложения, единому сельскохозяйственному налогу и налогу, взимаемому в связи с применением патентной системы налогообложения</t>
  </si>
  <si>
    <t>Поступили прочие доходы от компенсации затрат бюджетов городских округов</t>
  </si>
  <si>
    <t>Поступление платы за приобретенное имущество субъектами малого и среднего бизнеса сверх утвержденного графика платежей</t>
  </si>
  <si>
    <t>1 00 00000 00</t>
  </si>
  <si>
    <t xml:space="preserve"> 1 01 00000 00 </t>
  </si>
  <si>
    <t>1 01 02000 01</t>
  </si>
  <si>
    <t>1 01 02010 01</t>
  </si>
  <si>
    <t xml:space="preserve">1 01 02020 01 </t>
  </si>
  <si>
    <t xml:space="preserve">1 01 02030 01 </t>
  </si>
  <si>
    <t>1 01 02040 01</t>
  </si>
  <si>
    <t xml:space="preserve">1 03 00000 00 </t>
  </si>
  <si>
    <t xml:space="preserve">1 03 02000 01 </t>
  </si>
  <si>
    <t>1 02 02230 01</t>
  </si>
  <si>
    <t>1 02 02240 01</t>
  </si>
  <si>
    <t>1 02 02250 01</t>
  </si>
  <si>
    <t>1 02 02260 01</t>
  </si>
  <si>
    <t>1 05 00000 01</t>
  </si>
  <si>
    <t xml:space="preserve"> 1 05 01010 01</t>
  </si>
  <si>
    <t xml:space="preserve"> 1 05 01011 01 </t>
  </si>
  <si>
    <t xml:space="preserve"> 1 05 01012 01 </t>
  </si>
  <si>
    <t xml:space="preserve"> 1 05 01020 01 </t>
  </si>
  <si>
    <t xml:space="preserve"> 1 05 01021 01 </t>
  </si>
  <si>
    <t xml:space="preserve"> 1 05 01022 01 </t>
  </si>
  <si>
    <t xml:space="preserve"> 1 05 01050 01 </t>
  </si>
  <si>
    <t xml:space="preserve">1 05 02000 02 </t>
  </si>
  <si>
    <t xml:space="preserve">1 05 02010 02 </t>
  </si>
  <si>
    <t>1 05 02020 02</t>
  </si>
  <si>
    <t>1 05 03000 01</t>
  </si>
  <si>
    <t>1 05 03010 01</t>
  </si>
  <si>
    <t>1 05 04000 02</t>
  </si>
  <si>
    <t>1 05 04010 02</t>
  </si>
  <si>
    <t>1 06 00000 00</t>
  </si>
  <si>
    <t>1 06 01020 04</t>
  </si>
  <si>
    <t xml:space="preserve">1 06 02000 02 </t>
  </si>
  <si>
    <t xml:space="preserve">1 06 02010 02 </t>
  </si>
  <si>
    <t xml:space="preserve">1 06 04000 02 </t>
  </si>
  <si>
    <t>1 06 04011 02</t>
  </si>
  <si>
    <t>1 06 04012 02</t>
  </si>
  <si>
    <t xml:space="preserve">1 06 06000 00 </t>
  </si>
  <si>
    <t xml:space="preserve">1 06 06032 04 </t>
  </si>
  <si>
    <t>1 06 06040 04</t>
  </si>
  <si>
    <t xml:space="preserve">1 08 00000 00 </t>
  </si>
  <si>
    <t xml:space="preserve">1 08 03000 01 </t>
  </si>
  <si>
    <t xml:space="preserve">1 08 03010 01 </t>
  </si>
  <si>
    <t xml:space="preserve">1 11 00000 00 </t>
  </si>
  <si>
    <t xml:space="preserve">1 11 00000 04 </t>
  </si>
  <si>
    <t xml:space="preserve"> 1 12 01000 01 </t>
  </si>
  <si>
    <t>1 13 00000 00</t>
  </si>
  <si>
    <t>1 13 00000 04</t>
  </si>
  <si>
    <t>114  00000 00</t>
  </si>
  <si>
    <t>114  00000 04</t>
  </si>
  <si>
    <t>1 16 00000 00</t>
  </si>
  <si>
    <t xml:space="preserve">1 16 00000 00 </t>
  </si>
  <si>
    <t xml:space="preserve">1 17 00000 00 </t>
  </si>
  <si>
    <t xml:space="preserve">1 17 01000 00 </t>
  </si>
  <si>
    <t>1 17 01040 04</t>
  </si>
  <si>
    <t>2 00 00000 00</t>
  </si>
  <si>
    <t>2 02 00000 00</t>
  </si>
  <si>
    <t>Прочие субсидии бюджетам городских округов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</si>
  <si>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</si>
  <si>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2 02 04025 00 </t>
  </si>
  <si>
    <t xml:space="preserve">2 02 04025 04 </t>
  </si>
  <si>
    <t>Межбюджетные трансферты, передаваемые бюджетам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</si>
  <si>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2 02 04041 00</t>
  </si>
  <si>
    <t>2 02 04041 04</t>
  </si>
  <si>
    <t>Межбюджетные трансферты, передаваемые бюджетам на поддержку экономического и социального развития коренных малочисленных народов Севера, Сибири и Дальнего Востока</t>
  </si>
  <si>
    <t>2 02 04067 00</t>
  </si>
  <si>
    <t xml:space="preserve">2 02 04067 04 </t>
  </si>
  <si>
    <t>Прочие межбюджетные трансферты, передаваемые бюджетам</t>
  </si>
  <si>
    <t>2 07 00000 00</t>
  </si>
  <si>
    <t xml:space="preserve">2 07 04000 04 </t>
  </si>
  <si>
    <t>2 07 04050 04</t>
  </si>
  <si>
    <t>2 18 00000 00</t>
  </si>
  <si>
    <t>2 18 04010 04</t>
  </si>
  <si>
    <t>2 19 00000 00</t>
  </si>
  <si>
    <t>1 12 00000 00</t>
  </si>
  <si>
    <t>Наименование показателя</t>
  </si>
  <si>
    <t>План</t>
  </si>
  <si>
    <t>% исполнения</t>
  </si>
  <si>
    <t>к первоначальному плану</t>
  </si>
  <si>
    <t>к уточненному плану</t>
  </si>
  <si>
    <t>Пояснения различий между первоначально утвержденными (установленными) показателями доходов и их фактическими значениями</t>
  </si>
  <si>
    <t>х</t>
  </si>
  <si>
    <t>Иные налоговые и неналоговые доходы</t>
  </si>
  <si>
    <t>Безвозмездные поступления от других бюджетов бюджетной системы Российской Федерации</t>
  </si>
  <si>
    <t xml:space="preserve">1 06 06030 04 </t>
  </si>
  <si>
    <t xml:space="preserve">Снижение количества транспортных средств у организаций </t>
  </si>
  <si>
    <t>Уточнение объема субсидий главными распорядителями средств бюджета области</t>
  </si>
  <si>
    <t>Уточнение объема межбюджетных трансфертов главными распорядителями средств бюджета области</t>
  </si>
  <si>
    <t>Уточнение объема безвозмездных поступлений главными распорядителями средств бюджета области</t>
  </si>
  <si>
    <t xml:space="preserve">Решение Собрания от 22.12.2016 № 126 </t>
  </si>
  <si>
    <t xml:space="preserve">2 02 10000 00 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</si>
  <si>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</si>
  <si>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2 02 15002 04 </t>
  </si>
  <si>
    <t>2 02 20000 00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</si>
  <si>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</si>
  <si>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 xml:space="preserve">2 02 20000 00 </t>
  </si>
  <si>
    <t>2 02 20302 04</t>
  </si>
  <si>
    <t>2 02 20302 00</t>
  </si>
  <si>
    <t>2 02 29999 00</t>
  </si>
  <si>
    <t>2 02 29999 04</t>
  </si>
  <si>
    <t xml:space="preserve">2 02 30000 00 </t>
  </si>
  <si>
    <t>2 02 30024 04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</si>
  <si>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</si>
  <si>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2 02 30027 04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</si>
  <si>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</si>
  <si>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</t>
  </si>
  <si>
    <t>2 02 40000 00</t>
  </si>
  <si>
    <t>2 02 49999 00</t>
  </si>
  <si>
    <t xml:space="preserve">2 02 49999 04 </t>
  </si>
  <si>
    <t xml:space="preserve">Решение Собрания от 21.12.2017  № 179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</si>
  <si>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</si>
  <si>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 xml:space="preserve">  Денежные взыскания (штрафы) за нарушение земельного законодательства</t>
  </si>
  <si>
    <t xml:space="preserve">1 16 25060 </t>
  </si>
  <si>
    <t xml:space="preserve">2 02 20051 00 </t>
  </si>
  <si>
    <t xml:space="preserve">2 02 20051 04 </t>
  </si>
  <si>
    <t>Субсидии бюждетам городских округов на софинансирование капитальных вложений в объекты муниципальной собственности</t>
  </si>
  <si>
    <t xml:space="preserve">2 02 20077 00 </t>
  </si>
  <si>
    <t xml:space="preserve">2 02 20077 04 </t>
  </si>
  <si>
    <t>Субсидии бюджетам городских округов на реализацию мероприятий государственной программы РФ "Доступная среда" на 2011-2020 годы</t>
  </si>
  <si>
    <t>2 02 25027 00</t>
  </si>
  <si>
    <t>2 02 25027 04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</si>
  <si>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</si>
  <si>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</t>
  </si>
  <si>
    <t>Фактическое исполнение за 2017 год</t>
  </si>
  <si>
    <t>668,4 поступило по КБК 2020302</t>
  </si>
  <si>
    <t>Снижение фактических поступлений по налогу связан с отсутствием поступлений от иностранных граждан</t>
  </si>
  <si>
    <t xml:space="preserve">Увеличение сумм полученных доходов у субъектов малого и среднего предпринимательства </t>
  </si>
  <si>
    <t xml:space="preserve">Снижение поступлений от субъектов малого и среднего предпринимательства </t>
  </si>
  <si>
    <t>Возврат перечисленных средств ООО «Восток Ноглики» по итогам 2016 года в связи с понесенными убытками за сетеснастные материалы</t>
  </si>
  <si>
    <t xml:space="preserve">Поступили незапланированные поступления в конце года от индивидуальных предпринимателей  по виду деятельности - розничная торговля, осуществляемая через объекты стационарной торговой сети с площадью торгового зала не более 50 квадратных метров по каждому объекту организации торговли </t>
  </si>
  <si>
    <t xml:space="preserve">Рост по налогу за счет увеличения количества налогооблагаемого имущества и увеличения поправочного коэффициента с 0,2 на 0,4 процента, предусмотренного для снижения налоговой нагрузки налогоплательщикам при переходе с исчисления налога по инвентаризационной стоимости на кадастровую </t>
  </si>
  <si>
    <t>Снижение за счет возврата переплаты по налогу за 2015-2016 годы ПАО «НК «Роснефть» (снижение среднегодовой стоимости имущества)</t>
  </si>
  <si>
    <t xml:space="preserve">Снижение за счет возврата организациям излишне уплаченной суммы налога </t>
  </si>
  <si>
    <t>Рост за счет поступления разовых платежей за негативное воздействие на окружающую среду от  нефтедобывающих компаний, поступления доходов за приобретенное имущество субъектами малого и среднего бизнеса сверх утвержденного графика платежей, а также поступления штрафов и иных сумм в возмещение ущерба, зачисляемые в бюджеты городских округов по ГАДБ 902 (Администрация МО)</t>
  </si>
  <si>
    <t>Уточнение объема субвенций главными распорядителями средств бюджета области</t>
  </si>
  <si>
    <t>Приведение в соответствие с плановыми показателями поступления доходов от акцизов на нефтепродукты, аминистрирование которых осуществляется УФК по Сахалинской области</t>
  </si>
  <si>
    <t>1 06 04000 02</t>
  </si>
  <si>
    <t xml:space="preserve"> 1 05 01000 00 </t>
  </si>
  <si>
    <t>1 06 01000 00</t>
  </si>
  <si>
    <t>1 06 06000 00</t>
  </si>
  <si>
    <t>Исполнение бюджета муниципального образования "Городской округ Ногликский" за 2017 год по видам доходов в сравнении с первоначальным бюджетом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</si>
  <si>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</si>
  <si>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</si>
  <si>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</si>
  <si>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2 18 04000 04</t>
  </si>
  <si>
    <t>К отчету об исполнении бюджета МО "Городской округ Ногликский за 2017 год</t>
  </si>
  <si>
    <t>2 19 00000 04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</si>
</sst>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.5"/>
      <name val="Times New Roman"/>
      <family val="1"/>
      <charset val="204"/>
    </font>
    <font>
      <sz val="11"/>
      <name val="Times New Roman Cyr"/>
      <charset val="204"/>
    </font>
    <font>
      <sz val="12"/>
      <color theme="1"/>
      <name val="Calibri"/>
      <family val="2"/>
      <charset val="204"/>
      <scheme val="minor"/>
    </font>
    <font>
      <sz val="11.5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.5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1.5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.5"/>
      <name val="Times New Roman"/>
      <family val="1"/>
    </font>
    <font>
      <sz val="11.5"/>
      <name val="Times New Roman CYR"/>
      <family val="1"/>
      <charset val="204"/>
    </font>
    <font>
      <sz val="11.5"/>
      <name val="Times New Roman Cyr"/>
      <charset val="204"/>
    </font>
    <font>
      <sz val="11.5"/>
      <color indexed="8"/>
      <name val="Times New Roman"/>
      <family val="1"/>
    </font>
    <font>
      <sz val="11.5"/>
      <color rgb="FF000000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0" borderId="0"/>
    <xf numFmtId="0" fontId="8" fillId="0" borderId="0"/>
    <xf numFmtId="0" fontId="8" fillId="0" borderId="0"/>
    <xf numFmtId="49" fontId="9" fillId="0" borderId="5">
      <alignment vertical="top" wrapText="1"/>
    </xf>
    <xf numFmtId="4" fontId="9" fillId="0" borderId="5">
      <alignment horizontal="right" vertical="top" shrinkToFit="1"/>
    </xf>
    <xf numFmtId="0" fontId="10" fillId="0" borderId="6"/>
    <xf numFmtId="0" fontId="10" fillId="0" borderId="0"/>
    <xf numFmtId="0" fontId="9" fillId="0" borderId="0"/>
    <xf numFmtId="0" fontId="10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right" vertical="center" wrapText="1"/>
    </xf>
    <xf numFmtId="0" fontId="11" fillId="0" borderId="0"/>
    <xf numFmtId="0" fontId="11" fillId="0" borderId="0"/>
    <xf numFmtId="0" fontId="8" fillId="0" borderId="0"/>
    <xf numFmtId="0" fontId="12" fillId="2" borderId="0"/>
    <xf numFmtId="0" fontId="13" fillId="0" borderId="0">
      <alignment horizontal="left" shrinkToFit="1"/>
    </xf>
    <xf numFmtId="0" fontId="11" fillId="0" borderId="0">
      <alignment horizontal="left" vertical="center" wrapText="1"/>
    </xf>
    <xf numFmtId="0" fontId="11" fillId="0" borderId="0">
      <alignment horizontal="center" vertical="center" shrinkToFit="1"/>
    </xf>
    <xf numFmtId="0" fontId="14" fillId="0" borderId="0">
      <alignment horizontal="center" vertical="center" shrinkToFit="1"/>
    </xf>
    <xf numFmtId="0" fontId="11" fillId="0" borderId="0"/>
    <xf numFmtId="0" fontId="12" fillId="0" borderId="0">
      <alignment horizontal="center" vertical="center" wrapText="1"/>
    </xf>
    <xf numFmtId="0" fontId="12" fillId="0" borderId="0"/>
    <xf numFmtId="0" fontId="12" fillId="2" borderId="7"/>
    <xf numFmtId="0" fontId="13" fillId="0" borderId="8">
      <alignment horizontal="left" shrinkToFit="1"/>
    </xf>
    <xf numFmtId="0" fontId="12" fillId="0" borderId="5">
      <alignment horizontal="center" vertical="center" wrapText="1"/>
    </xf>
    <xf numFmtId="0" fontId="12" fillId="0" borderId="6"/>
    <xf numFmtId="0" fontId="13" fillId="0" borderId="8"/>
    <xf numFmtId="0" fontId="12" fillId="0" borderId="8"/>
    <xf numFmtId="0" fontId="12" fillId="2" borderId="9"/>
    <xf numFmtId="0" fontId="12" fillId="2" borderId="10"/>
    <xf numFmtId="0" fontId="11" fillId="0" borderId="0">
      <alignment horizontal="left" wrapText="1"/>
    </xf>
    <xf numFmtId="0" fontId="12" fillId="0" borderId="0">
      <alignment horizontal="left" wrapText="1"/>
    </xf>
    <xf numFmtId="49" fontId="13" fillId="0" borderId="8">
      <alignment horizontal="center" vertical="center" shrinkToFit="1"/>
    </xf>
    <xf numFmtId="49" fontId="12" fillId="0" borderId="5">
      <alignment vertical="top" wrapText="1"/>
    </xf>
    <xf numFmtId="4" fontId="12" fillId="0" borderId="5">
      <alignment horizontal="right" vertical="top" shrinkToFit="1"/>
    </xf>
    <xf numFmtId="49" fontId="12" fillId="2" borderId="0"/>
    <xf numFmtId="49" fontId="12" fillId="2" borderId="9"/>
    <xf numFmtId="0" fontId="11" fillId="0" borderId="6"/>
    <xf numFmtId="49" fontId="12" fillId="2" borderId="10"/>
    <xf numFmtId="49" fontId="12" fillId="2" borderId="7"/>
    <xf numFmtId="0" fontId="15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/>
    <xf numFmtId="0" fontId="0" fillId="0" borderId="0" xfId="0" applyFont="1"/>
    <xf numFmtId="0" fontId="2" fillId="0" borderId="1" xfId="1" applyFont="1" applyFill="1" applyBorder="1" applyAlignment="1">
      <alignment horizont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right"/>
    </xf>
    <xf numFmtId="0" fontId="2" fillId="0" borderId="1" xfId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 applyProtection="1">
      <alignment horizontal="right"/>
      <protection locked="0"/>
    </xf>
    <xf numFmtId="165" fontId="18" fillId="0" borderId="1" xfId="1" applyNumberFormat="1" applyFont="1" applyFill="1" applyBorder="1" applyAlignment="1">
      <alignment horizontal="right"/>
    </xf>
    <xf numFmtId="165" fontId="19" fillId="0" borderId="1" xfId="1" applyNumberFormat="1" applyFont="1" applyFill="1" applyBorder="1" applyAlignment="1">
      <alignment horizontal="right"/>
    </xf>
    <xf numFmtId="165" fontId="20" fillId="0" borderId="1" xfId="1" applyNumberFormat="1" applyFont="1" applyFill="1" applyBorder="1" applyAlignment="1">
      <alignment horizontal="right"/>
    </xf>
    <xf numFmtId="0" fontId="21" fillId="0" borderId="1" xfId="1" applyNumberFormat="1" applyFont="1" applyFill="1" applyBorder="1" applyAlignment="1">
      <alignment horizontal="left" wrapText="1"/>
    </xf>
    <xf numFmtId="165" fontId="16" fillId="0" borderId="1" xfId="0" applyNumberFormat="1" applyFont="1" applyFill="1" applyBorder="1" applyAlignment="1">
      <alignment horizontal="right"/>
    </xf>
    <xf numFmtId="0" fontId="2" fillId="0" borderId="2" xfId="1" applyFont="1" applyFill="1" applyBorder="1" applyAlignment="1">
      <alignment horizontal="left" wrapText="1"/>
    </xf>
    <xf numFmtId="0" fontId="2" fillId="0" borderId="1" xfId="1" applyNumberFormat="1" applyFont="1" applyFill="1" applyBorder="1" applyAlignment="1">
      <alignment horizontal="left" wrapText="1"/>
    </xf>
    <xf numFmtId="0" fontId="2" fillId="0" borderId="2" xfId="1" applyNumberFormat="1" applyFont="1" applyFill="1" applyBorder="1" applyAlignment="1">
      <alignment horizontal="left" wrapText="1"/>
    </xf>
    <xf numFmtId="165" fontId="2" fillId="0" borderId="1" xfId="2" applyNumberFormat="1" applyFont="1" applyFill="1" applyBorder="1" applyAlignment="1" applyProtection="1">
      <alignment horizontal="right" wrapText="1"/>
      <protection locked="0"/>
    </xf>
    <xf numFmtId="165" fontId="23" fillId="0" borderId="1" xfId="0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3" fontId="19" fillId="0" borderId="1" xfId="1" applyNumberFormat="1" applyFont="1" applyFill="1" applyBorder="1" applyAlignment="1">
      <alignment horizontal="center"/>
    </xf>
    <xf numFmtId="165" fontId="0" fillId="0" borderId="0" xfId="0" applyNumberFormat="1" applyFont="1" applyFill="1"/>
    <xf numFmtId="0" fontId="18" fillId="0" borderId="1" xfId="1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 applyProtection="1">
      <alignment horizontal="left" wrapText="1"/>
      <protection locked="0"/>
    </xf>
    <xf numFmtId="49" fontId="2" fillId="0" borderId="1" xfId="1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 applyProtection="1">
      <alignment horizontal="left" wrapText="1"/>
      <protection locked="0"/>
    </xf>
    <xf numFmtId="0" fontId="16" fillId="0" borderId="1" xfId="0" applyFont="1" applyFill="1" applyBorder="1" applyAlignment="1">
      <alignment horizontal="center" vertical="top" wrapText="1"/>
    </xf>
    <xf numFmtId="0" fontId="21" fillId="0" borderId="2" xfId="1" applyNumberFormat="1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left" wrapText="1"/>
    </xf>
    <xf numFmtId="0" fontId="22" fillId="0" borderId="1" xfId="28" applyNumberFormat="1" applyFont="1" applyFill="1" applyBorder="1" applyAlignment="1" applyProtection="1">
      <alignment horizontal="left" wrapText="1"/>
      <protection locked="0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wrapText="1"/>
    </xf>
    <xf numFmtId="0" fontId="2" fillId="0" borderId="4" xfId="1" applyNumberFormat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left" wrapText="1"/>
    </xf>
    <xf numFmtId="0" fontId="16" fillId="0" borderId="1" xfId="0" applyNumberFormat="1" applyFont="1" applyFill="1" applyBorder="1" applyAlignment="1">
      <alignment wrapText="1"/>
    </xf>
    <xf numFmtId="0" fontId="18" fillId="0" borderId="1" xfId="1" applyNumberFormat="1" applyFont="1" applyFill="1" applyBorder="1" applyAlignment="1"/>
    <xf numFmtId="0" fontId="18" fillId="0" borderId="1" xfId="1" applyFont="1" applyFill="1" applyBorder="1" applyAlignment="1">
      <alignment horizontal="center"/>
    </xf>
    <xf numFmtId="0" fontId="16" fillId="0" borderId="1" xfId="0" applyFont="1" applyFill="1" applyBorder="1" applyAlignment="1">
      <alignment wrapText="1"/>
    </xf>
    <xf numFmtId="0" fontId="0" fillId="0" borderId="1" xfId="0" applyFill="1" applyBorder="1"/>
    <xf numFmtId="0" fontId="25" fillId="0" borderId="1" xfId="43" applyFill="1" applyBorder="1" applyAlignment="1" applyProtection="1"/>
    <xf numFmtId="0" fontId="5" fillId="0" borderId="1" xfId="1" applyFont="1" applyFill="1" applyBorder="1" applyAlignment="1">
      <alignment horizontal="center" wrapText="1"/>
    </xf>
    <xf numFmtId="0" fontId="2" fillId="0" borderId="1" xfId="28" applyNumberFormat="1" applyFont="1" applyFill="1" applyBorder="1" applyAlignment="1" applyProtection="1">
      <alignment horizontal="left" wrapText="1"/>
      <protection locked="0"/>
    </xf>
    <xf numFmtId="0" fontId="19" fillId="0" borderId="1" xfId="1" applyNumberFormat="1" applyFont="1" applyFill="1" applyBorder="1" applyAlignment="1">
      <alignment horizontal="left" wrapText="1"/>
    </xf>
    <xf numFmtId="0" fontId="19" fillId="0" borderId="1" xfId="1" applyFont="1" applyFill="1" applyBorder="1" applyAlignment="1">
      <alignment horizontal="center"/>
    </xf>
    <xf numFmtId="0" fontId="0" fillId="0" borderId="0" xfId="0" applyFill="1"/>
    <xf numFmtId="49" fontId="2" fillId="0" borderId="1" xfId="1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 applyProtection="1">
      <alignment horizontal="left" wrapText="1" justifyLastLine="1"/>
      <protection locked="0"/>
    </xf>
    <xf numFmtId="0" fontId="2" fillId="0" borderId="1" xfId="0" applyNumberFormat="1" applyFont="1" applyFill="1" applyBorder="1" applyAlignment="1" applyProtection="1">
      <alignment horizontal="center"/>
      <protection locked="0"/>
    </xf>
    <xf numFmtId="0" fontId="19" fillId="0" borderId="0" xfId="1" applyNumberFormat="1" applyFont="1" applyFill="1" applyBorder="1" applyAlignment="1">
      <alignment horizontal="left" wrapText="1"/>
    </xf>
    <xf numFmtId="0" fontId="24" fillId="0" borderId="1" xfId="29" applyNumberFormat="1" applyFont="1" applyFill="1" applyBorder="1" applyAlignment="1" applyProtection="1">
      <alignment horizontal="left" wrapText="1"/>
    </xf>
    <xf numFmtId="0" fontId="19" fillId="0" borderId="12" xfId="1" applyFont="1" applyFill="1" applyBorder="1" applyAlignment="1">
      <alignment horizontal="center"/>
    </xf>
    <xf numFmtId="0" fontId="24" fillId="0" borderId="11" xfId="29" applyNumberFormat="1" applyFont="1" applyFill="1" applyBorder="1" applyAlignment="1" applyProtection="1">
      <alignment horizontal="left" wrapText="1"/>
    </xf>
    <xf numFmtId="0" fontId="20" fillId="0" borderId="1" xfId="1" applyNumberFormat="1" applyFont="1" applyFill="1" applyBorder="1" applyAlignment="1">
      <alignment horizontal="left" wrapText="1"/>
    </xf>
    <xf numFmtId="0" fontId="20" fillId="0" borderId="1" xfId="1" applyFont="1" applyFill="1" applyBorder="1" applyAlignment="1">
      <alignment horizontal="center"/>
    </xf>
    <xf numFmtId="0" fontId="19" fillId="0" borderId="1" xfId="1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4" fillId="0" borderId="0" xfId="0" applyFont="1" applyFill="1"/>
    <xf numFmtId="0" fontId="6" fillId="0" borderId="0" xfId="0" applyFont="1" applyFill="1"/>
    <xf numFmtId="0" fontId="2" fillId="0" borderId="3" xfId="1" applyNumberFormat="1" applyFont="1" applyFill="1" applyBorder="1" applyAlignment="1">
      <alignment horizontal="left" wrapText="1"/>
    </xf>
    <xf numFmtId="0" fontId="7" fillId="0" borderId="1" xfId="1" applyNumberFormat="1" applyFont="1" applyFill="1" applyBorder="1" applyAlignment="1">
      <alignment horizontal="left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17" fillId="0" borderId="0" xfId="0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justifyLastLine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</cellXfs>
  <cellStyles count="44">
    <cellStyle name="br" xfId="3"/>
    <cellStyle name="col" xfId="4"/>
    <cellStyle name="st31" xfId="5"/>
    <cellStyle name="st32" xfId="6"/>
    <cellStyle name="st33" xfId="7"/>
    <cellStyle name="st34" xfId="8"/>
    <cellStyle name="st35" xfId="9"/>
    <cellStyle name="st36" xfId="10"/>
    <cellStyle name="st37" xfId="11"/>
    <cellStyle name="st38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Гиперссылка" xfId="43" builtinId="8"/>
    <cellStyle name="Обычный" xfId="0" builtinId="0"/>
    <cellStyle name="Обычный 2" xfId="1"/>
    <cellStyle name="Обычный 3" xfId="42"/>
    <cellStyle name="Обычный_Фонд Коменсаци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2"/>
  <sheetViews>
    <sheetView tabSelected="1" zoomScaleNormal="100" workbookViewId="0">
      <selection activeCell="B172" sqref="B172"/>
    </sheetView>
  </sheetViews>
  <sheetFormatPr defaultRowHeight="15" x14ac:dyDescent="0.25"/>
  <cols>
    <col min="1" max="1" width="45.28515625" style="2" customWidth="1"/>
    <col min="2" max="2" width="12.85546875" style="2" customWidth="1"/>
    <col min="3" max="3" width="12.28515625" style="7" customWidth="1"/>
    <col min="4" max="4" width="13.28515625" style="7" hidden="1" customWidth="1"/>
    <col min="5" max="5" width="12.7109375" style="7" customWidth="1"/>
    <col min="6" max="6" width="13.28515625" style="7" customWidth="1"/>
    <col min="7" max="7" width="16.28515625" style="7" customWidth="1"/>
    <col min="8" max="8" width="14.140625" style="8" customWidth="1"/>
    <col min="9" max="9" width="35.85546875" style="9" customWidth="1"/>
    <col min="10" max="10" width="10.28515625" style="3" bestFit="1" customWidth="1"/>
    <col min="11" max="16384" width="9.140625" style="4"/>
  </cols>
  <sheetData>
    <row r="1" spans="1:10" s="1" customFormat="1" x14ac:dyDescent="0.25">
      <c r="A1" s="71" t="s">
        <v>340</v>
      </c>
      <c r="B1" s="71"/>
      <c r="C1" s="71"/>
      <c r="D1" s="71"/>
      <c r="E1" s="71"/>
      <c r="F1" s="71"/>
      <c r="G1" s="71"/>
      <c r="H1" s="71"/>
      <c r="I1" s="71"/>
    </row>
    <row r="2" spans="1:10" s="1" customFormat="1" hidden="1" x14ac:dyDescent="0.25">
      <c r="A2" s="70"/>
      <c r="B2" s="70"/>
      <c r="C2" s="70"/>
      <c r="D2" s="70"/>
      <c r="E2" s="70"/>
      <c r="F2" s="70"/>
      <c r="G2" s="70"/>
      <c r="H2" s="70"/>
      <c r="I2" s="70"/>
    </row>
    <row r="3" spans="1:10" s="1" customFormat="1" ht="64.5" customHeight="1" x14ac:dyDescent="0.25">
      <c r="A3" s="72" t="s">
        <v>335</v>
      </c>
      <c r="B3" s="72"/>
      <c r="C3" s="72"/>
      <c r="D3" s="72"/>
      <c r="E3" s="72"/>
      <c r="F3" s="72"/>
      <c r="G3" s="72"/>
      <c r="H3" s="72"/>
      <c r="I3" s="72"/>
    </row>
    <row r="4" spans="1:10" s="3" customFormat="1" ht="18" customHeight="1" x14ac:dyDescent="0.25">
      <c r="A4" s="73" t="s">
        <v>270</v>
      </c>
      <c r="B4" s="74" t="s">
        <v>52</v>
      </c>
      <c r="C4" s="74" t="s">
        <v>271</v>
      </c>
      <c r="D4" s="74"/>
      <c r="E4" s="74"/>
      <c r="F4" s="75" t="s">
        <v>318</v>
      </c>
      <c r="G4" s="74" t="s">
        <v>272</v>
      </c>
      <c r="H4" s="74"/>
      <c r="I4" s="77" t="s">
        <v>275</v>
      </c>
    </row>
    <row r="5" spans="1:10" s="3" customFormat="1" ht="60.75" customHeight="1" x14ac:dyDescent="0.25">
      <c r="A5" s="73"/>
      <c r="B5" s="74"/>
      <c r="C5" s="32" t="s">
        <v>284</v>
      </c>
      <c r="D5" s="32" t="s">
        <v>51</v>
      </c>
      <c r="E5" s="32" t="s">
        <v>304</v>
      </c>
      <c r="F5" s="76"/>
      <c r="G5" s="35" t="s">
        <v>273</v>
      </c>
      <c r="H5" s="35" t="s">
        <v>274</v>
      </c>
      <c r="I5" s="78"/>
    </row>
    <row r="6" spans="1:10" s="3" customFormat="1" x14ac:dyDescent="0.25">
      <c r="A6" s="38">
        <v>1</v>
      </c>
      <c r="B6" s="10">
        <v>2</v>
      </c>
      <c r="C6" s="10">
        <v>3</v>
      </c>
      <c r="D6" s="10">
        <v>4</v>
      </c>
      <c r="E6" s="10">
        <v>4</v>
      </c>
      <c r="F6" s="11">
        <v>5</v>
      </c>
      <c r="G6" s="12">
        <v>6</v>
      </c>
      <c r="H6" s="11">
        <v>7</v>
      </c>
      <c r="I6" s="11">
        <v>8</v>
      </c>
      <c r="J6" s="27"/>
    </row>
    <row r="7" spans="1:10" s="3" customFormat="1" x14ac:dyDescent="0.25">
      <c r="A7" s="39" t="s">
        <v>0</v>
      </c>
      <c r="B7" s="10" t="s">
        <v>197</v>
      </c>
      <c r="C7" s="13">
        <f>SUM(C8+C15+C21+C38+C55+C58+C72+C79+C87+C98+C127)</f>
        <v>751581</v>
      </c>
      <c r="D7" s="13">
        <f t="shared" ref="D7:F7" si="0">SUM(D8+D15+D21+D38+D55+D58+D72+D79+D87+D98+D127)</f>
        <v>727509</v>
      </c>
      <c r="E7" s="13">
        <f t="shared" si="0"/>
        <v>568707</v>
      </c>
      <c r="F7" s="13">
        <f t="shared" si="0"/>
        <v>583029.20000000007</v>
      </c>
      <c r="G7" s="13">
        <f>F7/C7*100</f>
        <v>77.573701304317183</v>
      </c>
      <c r="H7" s="13">
        <f>F7/E7*100</f>
        <v>102.51837941154234</v>
      </c>
      <c r="I7" s="29"/>
      <c r="J7" s="27"/>
    </row>
    <row r="8" spans="1:10" s="3" customFormat="1" ht="47.25" hidden="1" customHeight="1" x14ac:dyDescent="0.25">
      <c r="A8" s="21" t="s">
        <v>1</v>
      </c>
      <c r="B8" s="10" t="s">
        <v>198</v>
      </c>
      <c r="C8" s="13">
        <f>C9</f>
        <v>479867</v>
      </c>
      <c r="D8" s="13">
        <f t="shared" ref="D8:F8" si="1">D9</f>
        <v>540015</v>
      </c>
      <c r="E8" s="13">
        <f t="shared" si="1"/>
        <v>384888</v>
      </c>
      <c r="F8" s="13">
        <f t="shared" si="1"/>
        <v>390589.60000000003</v>
      </c>
      <c r="G8" s="13">
        <f t="shared" ref="G8:G73" si="2">F8/C8*100</f>
        <v>81.395386638381069</v>
      </c>
      <c r="H8" s="13">
        <f t="shared" ref="H8:H77" si="3">F8/E8*100</f>
        <v>101.48136600777372</v>
      </c>
      <c r="I8" s="29"/>
      <c r="J8" s="27"/>
    </row>
    <row r="9" spans="1:10" s="3" customFormat="1" ht="45" x14ac:dyDescent="0.25">
      <c r="A9" s="40" t="s">
        <v>82</v>
      </c>
      <c r="B9" s="41" t="s">
        <v>199</v>
      </c>
      <c r="C9" s="13">
        <f>C10+C11</f>
        <v>479867</v>
      </c>
      <c r="D9" s="13">
        <f>SUM(D10:D14)</f>
        <v>540015</v>
      </c>
      <c r="E9" s="13">
        <f>E10+E11</f>
        <v>384888</v>
      </c>
      <c r="F9" s="13">
        <f>F10+F11</f>
        <v>390589.60000000003</v>
      </c>
      <c r="G9" s="13">
        <f t="shared" si="2"/>
        <v>81.395386638381069</v>
      </c>
      <c r="H9" s="13">
        <f t="shared" si="3"/>
        <v>101.48136600777372</v>
      </c>
      <c r="I9" s="29" t="s">
        <v>320</v>
      </c>
      <c r="J9" s="27"/>
    </row>
    <row r="10" spans="1:10" s="3" customFormat="1" ht="20.25" hidden="1" customHeight="1" x14ac:dyDescent="0.25">
      <c r="A10" s="42" t="s">
        <v>2</v>
      </c>
      <c r="B10" s="41" t="s">
        <v>200</v>
      </c>
      <c r="C10" s="13">
        <v>371585</v>
      </c>
      <c r="D10" s="13">
        <v>373319</v>
      </c>
      <c r="E10" s="13">
        <v>384231</v>
      </c>
      <c r="F10" s="14">
        <v>389953.7</v>
      </c>
      <c r="G10" s="13">
        <f t="shared" si="2"/>
        <v>104.94333732524188</v>
      </c>
      <c r="H10" s="13">
        <f t="shared" si="3"/>
        <v>101.48939049686257</v>
      </c>
      <c r="I10" s="29"/>
      <c r="J10" s="27"/>
    </row>
    <row r="11" spans="1:10" s="3" customFormat="1" hidden="1" x14ac:dyDescent="0.25">
      <c r="A11" s="42" t="s">
        <v>185</v>
      </c>
      <c r="B11" s="41" t="s">
        <v>199</v>
      </c>
      <c r="C11" s="13">
        <f>C12+C13+C14</f>
        <v>108282</v>
      </c>
      <c r="D11" s="13">
        <f t="shared" ref="D11:F11" si="4">D12+D13+D14</f>
        <v>83348</v>
      </c>
      <c r="E11" s="13">
        <f t="shared" si="4"/>
        <v>657</v>
      </c>
      <c r="F11" s="13">
        <f t="shared" si="4"/>
        <v>635.9</v>
      </c>
      <c r="G11" s="13">
        <f t="shared" si="2"/>
        <v>0.58726288764522261</v>
      </c>
      <c r="H11" s="13">
        <f t="shared" si="3"/>
        <v>96.788432267884318</v>
      </c>
      <c r="I11" s="29"/>
      <c r="J11" s="27"/>
    </row>
    <row r="12" spans="1:10" s="3" customFormat="1" ht="135" hidden="1" x14ac:dyDescent="0.25">
      <c r="A12" s="40" t="s">
        <v>3</v>
      </c>
      <c r="B12" s="41" t="s">
        <v>201</v>
      </c>
      <c r="C12" s="13">
        <v>799</v>
      </c>
      <c r="D12" s="13">
        <v>365</v>
      </c>
      <c r="E12" s="13">
        <v>528</v>
      </c>
      <c r="F12" s="14">
        <v>528.9</v>
      </c>
      <c r="G12" s="13">
        <f t="shared" si="2"/>
        <v>66.195244055068841</v>
      </c>
      <c r="H12" s="13">
        <f t="shared" si="3"/>
        <v>100.17045454545455</v>
      </c>
      <c r="I12" s="29"/>
      <c r="J12" s="27"/>
    </row>
    <row r="13" spans="1:10" s="3" customFormat="1" ht="75" hidden="1" x14ac:dyDescent="0.25">
      <c r="A13" s="42" t="s">
        <v>4</v>
      </c>
      <c r="B13" s="41" t="s">
        <v>202</v>
      </c>
      <c r="C13" s="13">
        <v>106622</v>
      </c>
      <c r="D13" s="13">
        <v>82463</v>
      </c>
      <c r="E13" s="13">
        <v>-732</v>
      </c>
      <c r="F13" s="14">
        <v>-779.3</v>
      </c>
      <c r="G13" s="13">
        <f t="shared" si="2"/>
        <v>-0.73089981429723694</v>
      </c>
      <c r="H13" s="13">
        <f t="shared" si="3"/>
        <v>106.46174863387978</v>
      </c>
      <c r="I13" s="29"/>
      <c r="J13" s="27"/>
    </row>
    <row r="14" spans="1:10" s="3" customFormat="1" ht="120" hidden="1" x14ac:dyDescent="0.25">
      <c r="A14" s="40" t="s">
        <v>5</v>
      </c>
      <c r="B14" s="41" t="s">
        <v>203</v>
      </c>
      <c r="C14" s="13">
        <v>861</v>
      </c>
      <c r="D14" s="13">
        <v>520</v>
      </c>
      <c r="E14" s="13">
        <v>861</v>
      </c>
      <c r="F14" s="14">
        <v>886.3</v>
      </c>
      <c r="G14" s="13">
        <f t="shared" si="2"/>
        <v>102.93844367015099</v>
      </c>
      <c r="H14" s="13">
        <f t="shared" si="3"/>
        <v>102.93844367015099</v>
      </c>
      <c r="I14" s="29"/>
      <c r="J14" s="27"/>
    </row>
    <row r="15" spans="1:10" s="3" customFormat="1" ht="91.5" hidden="1" customHeight="1" x14ac:dyDescent="0.25">
      <c r="A15" s="43" t="s">
        <v>6</v>
      </c>
      <c r="B15" s="34" t="s">
        <v>204</v>
      </c>
      <c r="C15" s="13">
        <f>C16</f>
        <v>7164</v>
      </c>
      <c r="D15" s="13">
        <f>D16</f>
        <v>0</v>
      </c>
      <c r="E15" s="13">
        <f>E16</f>
        <v>5068</v>
      </c>
      <c r="F15" s="14">
        <f>F16</f>
        <v>5443.7</v>
      </c>
      <c r="G15" s="13">
        <f t="shared" si="2"/>
        <v>75.986878838637622</v>
      </c>
      <c r="H15" s="13">
        <f t="shared" si="3"/>
        <v>107.41318074191003</v>
      </c>
      <c r="I15" s="29"/>
      <c r="J15" s="27"/>
    </row>
    <row r="16" spans="1:10" s="3" customFormat="1" ht="90" x14ac:dyDescent="0.25">
      <c r="A16" s="43" t="s">
        <v>7</v>
      </c>
      <c r="B16" s="34" t="s">
        <v>205</v>
      </c>
      <c r="C16" s="13">
        <f>C17+C18+C19+C20</f>
        <v>7164</v>
      </c>
      <c r="D16" s="13">
        <f t="shared" ref="D16:F16" si="5">D17+D18+D19+D20</f>
        <v>0</v>
      </c>
      <c r="E16" s="13">
        <f t="shared" si="5"/>
        <v>5068</v>
      </c>
      <c r="F16" s="13">
        <f t="shared" si="5"/>
        <v>5443.7</v>
      </c>
      <c r="G16" s="13">
        <f t="shared" si="2"/>
        <v>75.986878838637622</v>
      </c>
      <c r="H16" s="13">
        <f t="shared" si="3"/>
        <v>107.41318074191003</v>
      </c>
      <c r="I16" s="31" t="s">
        <v>330</v>
      </c>
      <c r="J16" s="27"/>
    </row>
    <row r="17" spans="1:10" s="3" customFormat="1" ht="45" hidden="1" x14ac:dyDescent="0.25">
      <c r="A17" s="37" t="s">
        <v>64</v>
      </c>
      <c r="B17" s="34" t="s">
        <v>206</v>
      </c>
      <c r="C17" s="13">
        <v>2254</v>
      </c>
      <c r="D17" s="13"/>
      <c r="E17" s="13">
        <v>1731</v>
      </c>
      <c r="F17" s="14">
        <v>2236.8000000000002</v>
      </c>
      <c r="G17" s="13">
        <f t="shared" si="2"/>
        <v>99.236912156166824</v>
      </c>
      <c r="H17" s="13">
        <f t="shared" si="3"/>
        <v>129.2201039861352</v>
      </c>
      <c r="I17" s="29"/>
      <c r="J17" s="27"/>
    </row>
    <row r="18" spans="1:10" s="3" customFormat="1" ht="75" hidden="1" x14ac:dyDescent="0.25">
      <c r="A18" s="37" t="s">
        <v>65</v>
      </c>
      <c r="B18" s="34" t="s">
        <v>207</v>
      </c>
      <c r="C18" s="13">
        <v>36</v>
      </c>
      <c r="D18" s="13"/>
      <c r="E18" s="13">
        <v>17</v>
      </c>
      <c r="F18" s="14">
        <v>22.7</v>
      </c>
      <c r="G18" s="13">
        <f t="shared" si="2"/>
        <v>63.055555555555557</v>
      </c>
      <c r="H18" s="13">
        <f t="shared" si="3"/>
        <v>133.52941176470588</v>
      </c>
      <c r="I18" s="29"/>
      <c r="J18" s="27"/>
    </row>
    <row r="19" spans="1:10" s="3" customFormat="1" ht="75" hidden="1" x14ac:dyDescent="0.25">
      <c r="A19" s="37" t="s">
        <v>66</v>
      </c>
      <c r="B19" s="34" t="s">
        <v>208</v>
      </c>
      <c r="C19" s="13">
        <v>5173</v>
      </c>
      <c r="D19" s="13"/>
      <c r="E19" s="13">
        <v>3666</v>
      </c>
      <c r="F19" s="14">
        <v>3617.4</v>
      </c>
      <c r="G19" s="13">
        <f t="shared" si="2"/>
        <v>69.928474772859076</v>
      </c>
      <c r="H19" s="13">
        <f t="shared" si="3"/>
        <v>98.674304418985272</v>
      </c>
      <c r="I19" s="29"/>
      <c r="J19" s="27"/>
    </row>
    <row r="20" spans="1:10" s="3" customFormat="1" ht="75" hidden="1" x14ac:dyDescent="0.25">
      <c r="A20" s="37" t="s">
        <v>67</v>
      </c>
      <c r="B20" s="34" t="s">
        <v>209</v>
      </c>
      <c r="C20" s="13">
        <v>-299</v>
      </c>
      <c r="D20" s="13"/>
      <c r="E20" s="13">
        <v>-346</v>
      </c>
      <c r="F20" s="14">
        <v>-433.2</v>
      </c>
      <c r="G20" s="13">
        <f t="shared" si="2"/>
        <v>144.88294314381272</v>
      </c>
      <c r="H20" s="13">
        <f t="shared" si="3"/>
        <v>125.20231213872832</v>
      </c>
      <c r="I20" s="29"/>
      <c r="J20" s="27"/>
    </row>
    <row r="21" spans="1:10" s="3" customFormat="1" ht="120.75" hidden="1" customHeight="1" x14ac:dyDescent="0.25">
      <c r="A21" s="44" t="s">
        <v>8</v>
      </c>
      <c r="B21" s="45" t="s">
        <v>210</v>
      </c>
      <c r="C21" s="15">
        <f>C22</f>
        <v>47387</v>
      </c>
      <c r="D21" s="15">
        <f t="shared" ref="D21:F21" si="6">D22</f>
        <v>14200</v>
      </c>
      <c r="E21" s="15">
        <f t="shared" si="6"/>
        <v>54548</v>
      </c>
      <c r="F21" s="15">
        <f t="shared" si="6"/>
        <v>55602.8</v>
      </c>
      <c r="G21" s="13">
        <f t="shared" si="2"/>
        <v>117.33766644860407</v>
      </c>
      <c r="H21" s="13">
        <f t="shared" si="3"/>
        <v>101.93370976021119</v>
      </c>
      <c r="I21" s="29"/>
      <c r="J21" s="27"/>
    </row>
    <row r="22" spans="1:10" s="3" customFormat="1" ht="120" hidden="1" x14ac:dyDescent="0.25">
      <c r="A22" s="44" t="s">
        <v>186</v>
      </c>
      <c r="B22" s="45" t="s">
        <v>53</v>
      </c>
      <c r="C22" s="15">
        <f>C23+C31+C34+C36</f>
        <v>47387</v>
      </c>
      <c r="D22" s="15">
        <f t="shared" ref="D22:F22" si="7">D23+D31+D34+D36</f>
        <v>14200</v>
      </c>
      <c r="E22" s="15">
        <f t="shared" si="7"/>
        <v>54548</v>
      </c>
      <c r="F22" s="15">
        <f t="shared" si="7"/>
        <v>55602.8</v>
      </c>
      <c r="G22" s="13">
        <f t="shared" si="2"/>
        <v>117.33766644860407</v>
      </c>
      <c r="H22" s="13">
        <f t="shared" si="3"/>
        <v>101.93370976021119</v>
      </c>
      <c r="I22" s="29" t="s">
        <v>194</v>
      </c>
      <c r="J22" s="27"/>
    </row>
    <row r="23" spans="1:10" s="3" customFormat="1" ht="51.75" customHeight="1" x14ac:dyDescent="0.25">
      <c r="A23" s="43" t="s">
        <v>9</v>
      </c>
      <c r="B23" s="34" t="s">
        <v>332</v>
      </c>
      <c r="C23" s="14">
        <f>C24+C27+C30</f>
        <v>31842</v>
      </c>
      <c r="D23" s="14">
        <f t="shared" ref="D23:F23" si="8">D24+D27+D30</f>
        <v>0</v>
      </c>
      <c r="E23" s="14">
        <f t="shared" si="8"/>
        <v>42700</v>
      </c>
      <c r="F23" s="14">
        <f t="shared" si="8"/>
        <v>43509.3</v>
      </c>
      <c r="G23" s="13">
        <f t="shared" si="2"/>
        <v>136.64122856604484</v>
      </c>
      <c r="H23" s="13">
        <f t="shared" si="3"/>
        <v>101.89531615925058</v>
      </c>
      <c r="I23" s="46" t="s">
        <v>321</v>
      </c>
      <c r="J23" s="27"/>
    </row>
    <row r="24" spans="1:10" s="3" customFormat="1" ht="33" hidden="1" customHeight="1" x14ac:dyDescent="0.25">
      <c r="A24" s="37" t="s">
        <v>68</v>
      </c>
      <c r="B24" s="34" t="s">
        <v>211</v>
      </c>
      <c r="C24" s="14">
        <f>C25+C26</f>
        <v>29095</v>
      </c>
      <c r="D24" s="14">
        <f t="shared" ref="D24:F24" si="9">D25+D26</f>
        <v>0</v>
      </c>
      <c r="E24" s="14">
        <f t="shared" si="9"/>
        <v>38325</v>
      </c>
      <c r="F24" s="14">
        <f t="shared" si="9"/>
        <v>39130.9</v>
      </c>
      <c r="G24" s="13">
        <f t="shared" si="2"/>
        <v>134.49355559374462</v>
      </c>
      <c r="H24" s="13">
        <f t="shared" si="3"/>
        <v>102.10280495759949</v>
      </c>
      <c r="I24" s="29"/>
      <c r="J24" s="27"/>
    </row>
    <row r="25" spans="1:10" s="3" customFormat="1" ht="45" hidden="1" x14ac:dyDescent="0.25">
      <c r="A25" s="37" t="s">
        <v>68</v>
      </c>
      <c r="B25" s="34" t="s">
        <v>212</v>
      </c>
      <c r="C25" s="14">
        <v>29095</v>
      </c>
      <c r="D25" s="14"/>
      <c r="E25" s="14">
        <v>38325</v>
      </c>
      <c r="F25" s="14">
        <v>39130.9</v>
      </c>
      <c r="G25" s="13">
        <f t="shared" si="2"/>
        <v>134.49355559374462</v>
      </c>
      <c r="H25" s="13">
        <f t="shared" si="3"/>
        <v>102.10280495759949</v>
      </c>
      <c r="I25" s="29"/>
      <c r="J25" s="27"/>
    </row>
    <row r="26" spans="1:10" s="3" customFormat="1" ht="60" hidden="1" x14ac:dyDescent="0.25">
      <c r="A26" s="37" t="s">
        <v>69</v>
      </c>
      <c r="B26" s="34" t="s">
        <v>213</v>
      </c>
      <c r="C26" s="14">
        <v>0</v>
      </c>
      <c r="D26" s="14"/>
      <c r="E26" s="14">
        <v>0</v>
      </c>
      <c r="F26" s="14">
        <v>0</v>
      </c>
      <c r="G26" s="13">
        <v>0</v>
      </c>
      <c r="H26" s="13">
        <v>0</v>
      </c>
      <c r="I26" s="29"/>
      <c r="J26" s="27"/>
    </row>
    <row r="27" spans="1:10" s="3" customFormat="1" ht="75" hidden="1" x14ac:dyDescent="0.25">
      <c r="A27" s="37" t="s">
        <v>305</v>
      </c>
      <c r="B27" s="34" t="s">
        <v>214</v>
      </c>
      <c r="C27" s="14">
        <f>C28+C29</f>
        <v>2110</v>
      </c>
      <c r="D27" s="14">
        <f t="shared" ref="D27:F27" si="10">D28+D29</f>
        <v>0</v>
      </c>
      <c r="E27" s="14">
        <f t="shared" si="10"/>
        <v>4212</v>
      </c>
      <c r="F27" s="14">
        <f t="shared" si="10"/>
        <v>4216</v>
      </c>
      <c r="G27" s="13">
        <f t="shared" si="2"/>
        <v>199.81042654028437</v>
      </c>
      <c r="H27" s="13">
        <f t="shared" si="3"/>
        <v>100.09496676163343</v>
      </c>
      <c r="I27" s="29"/>
      <c r="J27" s="27"/>
    </row>
    <row r="28" spans="1:10" s="3" customFormat="1" ht="75" hidden="1" x14ac:dyDescent="0.25">
      <c r="A28" s="37" t="s">
        <v>305</v>
      </c>
      <c r="B28" s="34" t="s">
        <v>215</v>
      </c>
      <c r="C28" s="14">
        <v>2110</v>
      </c>
      <c r="D28" s="14"/>
      <c r="E28" s="14">
        <v>4212</v>
      </c>
      <c r="F28" s="14">
        <v>4216</v>
      </c>
      <c r="G28" s="13">
        <f t="shared" si="2"/>
        <v>199.81042654028437</v>
      </c>
      <c r="H28" s="13">
        <f t="shared" si="3"/>
        <v>100.09496676163343</v>
      </c>
      <c r="I28" s="29"/>
      <c r="J28" s="27"/>
    </row>
    <row r="29" spans="1:10" s="3" customFormat="1" ht="75" hidden="1" x14ac:dyDescent="0.25">
      <c r="A29" s="37" t="s">
        <v>70</v>
      </c>
      <c r="B29" s="34" t="s">
        <v>216</v>
      </c>
      <c r="C29" s="14">
        <v>0</v>
      </c>
      <c r="D29" s="14"/>
      <c r="E29" s="14">
        <v>0</v>
      </c>
      <c r="F29" s="14">
        <v>0</v>
      </c>
      <c r="G29" s="13">
        <v>0</v>
      </c>
      <c r="H29" s="13">
        <v>0</v>
      </c>
      <c r="I29" s="29"/>
      <c r="J29" s="27"/>
    </row>
    <row r="30" spans="1:10" s="3" customFormat="1" ht="48" hidden="1" customHeight="1" x14ac:dyDescent="0.25">
      <c r="A30" s="37" t="s">
        <v>286</v>
      </c>
      <c r="B30" s="34" t="s">
        <v>217</v>
      </c>
      <c r="C30" s="14">
        <v>637</v>
      </c>
      <c r="D30" s="14"/>
      <c r="E30" s="14">
        <v>163</v>
      </c>
      <c r="F30" s="14">
        <v>162.4</v>
      </c>
      <c r="G30" s="13">
        <f t="shared" si="2"/>
        <v>25.494505494505493</v>
      </c>
      <c r="H30" s="13">
        <f t="shared" si="3"/>
        <v>99.631901840490798</v>
      </c>
      <c r="I30" s="29"/>
      <c r="J30" s="27"/>
    </row>
    <row r="31" spans="1:10" s="3" customFormat="1" ht="45" x14ac:dyDescent="0.25">
      <c r="A31" s="21" t="s">
        <v>10</v>
      </c>
      <c r="B31" s="10" t="s">
        <v>218</v>
      </c>
      <c r="C31" s="13">
        <f>C32+C33</f>
        <v>14209</v>
      </c>
      <c r="D31" s="13">
        <f t="shared" ref="D31:F31" si="11">D32+D33</f>
        <v>14200</v>
      </c>
      <c r="E31" s="13">
        <f t="shared" si="11"/>
        <v>11517</v>
      </c>
      <c r="F31" s="13">
        <f t="shared" si="11"/>
        <v>11543.699999999999</v>
      </c>
      <c r="G31" s="13">
        <f t="shared" si="2"/>
        <v>81.242170455345203</v>
      </c>
      <c r="H31" s="13">
        <f t="shared" si="3"/>
        <v>100.23183120604322</v>
      </c>
      <c r="I31" s="46" t="s">
        <v>322</v>
      </c>
      <c r="J31" s="27"/>
    </row>
    <row r="32" spans="1:10" s="3" customFormat="1" ht="30" hidden="1" x14ac:dyDescent="0.25">
      <c r="A32" s="21" t="s">
        <v>10</v>
      </c>
      <c r="B32" s="10" t="s">
        <v>219</v>
      </c>
      <c r="C32" s="13">
        <v>14209</v>
      </c>
      <c r="D32" s="13">
        <v>14200</v>
      </c>
      <c r="E32" s="13">
        <v>11516.7</v>
      </c>
      <c r="F32" s="14">
        <v>11543.4</v>
      </c>
      <c r="G32" s="13">
        <f t="shared" si="2"/>
        <v>81.24005911746076</v>
      </c>
      <c r="H32" s="13">
        <f t="shared" si="3"/>
        <v>100.23183724504415</v>
      </c>
      <c r="I32" s="29"/>
      <c r="J32" s="27"/>
    </row>
    <row r="33" spans="1:10" s="3" customFormat="1" ht="61.5" hidden="1" customHeight="1" x14ac:dyDescent="0.25">
      <c r="A33" s="37" t="s">
        <v>71</v>
      </c>
      <c r="B33" s="10" t="s">
        <v>220</v>
      </c>
      <c r="C33" s="13">
        <v>0</v>
      </c>
      <c r="D33" s="13"/>
      <c r="E33" s="13">
        <v>0.3</v>
      </c>
      <c r="F33" s="14">
        <v>0.3</v>
      </c>
      <c r="G33" s="13">
        <v>0</v>
      </c>
      <c r="H33" s="13">
        <f t="shared" si="3"/>
        <v>100</v>
      </c>
      <c r="I33" s="29"/>
      <c r="J33" s="27"/>
    </row>
    <row r="34" spans="1:10" s="3" customFormat="1" ht="65.25" customHeight="1" x14ac:dyDescent="0.25">
      <c r="A34" s="21" t="s">
        <v>11</v>
      </c>
      <c r="B34" s="10" t="s">
        <v>221</v>
      </c>
      <c r="C34" s="13">
        <f>C35</f>
        <v>1049</v>
      </c>
      <c r="D34" s="13">
        <f t="shared" ref="D34:F34" si="12">D35</f>
        <v>0</v>
      </c>
      <c r="E34" s="13">
        <f t="shared" si="12"/>
        <v>11</v>
      </c>
      <c r="F34" s="13">
        <f t="shared" si="12"/>
        <v>11.3</v>
      </c>
      <c r="G34" s="13">
        <f t="shared" si="2"/>
        <v>1.0772163965681603</v>
      </c>
      <c r="H34" s="13">
        <f t="shared" si="3"/>
        <v>102.72727272727273</v>
      </c>
      <c r="I34" s="46" t="s">
        <v>323</v>
      </c>
      <c r="J34" s="27"/>
    </row>
    <row r="35" spans="1:10" s="3" customFormat="1" ht="137.25" hidden="1" customHeight="1" x14ac:dyDescent="0.25">
      <c r="A35" s="21" t="s">
        <v>11</v>
      </c>
      <c r="B35" s="10" t="s">
        <v>222</v>
      </c>
      <c r="C35" s="13">
        <v>1049</v>
      </c>
      <c r="D35" s="13"/>
      <c r="E35" s="13">
        <v>11</v>
      </c>
      <c r="F35" s="14">
        <v>11.3</v>
      </c>
      <c r="G35" s="13">
        <f t="shared" si="2"/>
        <v>1.0772163965681603</v>
      </c>
      <c r="H35" s="13">
        <f t="shared" si="3"/>
        <v>102.72727272727273</v>
      </c>
      <c r="I35" s="29"/>
      <c r="J35" s="27"/>
    </row>
    <row r="36" spans="1:10" s="3" customFormat="1" ht="139.5" customHeight="1" x14ac:dyDescent="0.25">
      <c r="A36" s="21" t="s">
        <v>12</v>
      </c>
      <c r="B36" s="10" t="s">
        <v>223</v>
      </c>
      <c r="C36" s="13">
        <f>C37</f>
        <v>287</v>
      </c>
      <c r="D36" s="13">
        <f t="shared" ref="D36:F36" si="13">D37</f>
        <v>0</v>
      </c>
      <c r="E36" s="13">
        <f t="shared" si="13"/>
        <v>320</v>
      </c>
      <c r="F36" s="13">
        <f t="shared" si="13"/>
        <v>538.5</v>
      </c>
      <c r="G36" s="13">
        <f t="shared" si="2"/>
        <v>187.63066202090593</v>
      </c>
      <c r="H36" s="13">
        <f t="shared" si="3"/>
        <v>168.28125</v>
      </c>
      <c r="I36" s="46" t="s">
        <v>324</v>
      </c>
      <c r="J36" s="27"/>
    </row>
    <row r="37" spans="1:10" s="3" customFormat="1" ht="15" hidden="1" customHeight="1" x14ac:dyDescent="0.25">
      <c r="A37" s="21" t="s">
        <v>83</v>
      </c>
      <c r="B37" s="10" t="s">
        <v>224</v>
      </c>
      <c r="C37" s="13">
        <v>287</v>
      </c>
      <c r="D37" s="13"/>
      <c r="E37" s="13">
        <v>320</v>
      </c>
      <c r="F37" s="14">
        <v>538.5</v>
      </c>
      <c r="G37" s="13">
        <f t="shared" si="2"/>
        <v>187.63066202090593</v>
      </c>
      <c r="H37" s="13">
        <f t="shared" si="3"/>
        <v>168.28125</v>
      </c>
      <c r="I37" s="47"/>
      <c r="J37" s="27"/>
    </row>
    <row r="38" spans="1:10" s="3" customFormat="1" hidden="1" x14ac:dyDescent="0.25">
      <c r="A38" s="28" t="s">
        <v>13</v>
      </c>
      <c r="B38" s="45" t="s">
        <v>225</v>
      </c>
      <c r="C38" s="15">
        <f>C39</f>
        <v>110647</v>
      </c>
      <c r="D38" s="15">
        <f t="shared" ref="D38:F38" si="14">D39</f>
        <v>66696</v>
      </c>
      <c r="E38" s="15">
        <f t="shared" si="14"/>
        <v>-152</v>
      </c>
      <c r="F38" s="15">
        <f t="shared" si="14"/>
        <v>3366.4000000000015</v>
      </c>
      <c r="G38" s="13">
        <f t="shared" si="2"/>
        <v>3.0424683904669818</v>
      </c>
      <c r="H38" s="13">
        <f t="shared" si="3"/>
        <v>-2214.7368421052638</v>
      </c>
      <c r="I38" s="48"/>
      <c r="J38" s="27"/>
    </row>
    <row r="39" spans="1:10" s="3" customFormat="1" ht="155.25" hidden="1" customHeight="1" x14ac:dyDescent="0.25">
      <c r="A39" s="28" t="s">
        <v>187</v>
      </c>
      <c r="B39" s="45" t="s">
        <v>54</v>
      </c>
      <c r="C39" s="15">
        <f>C40+C42+C44+C48</f>
        <v>110647</v>
      </c>
      <c r="D39" s="15">
        <f t="shared" ref="D39:F39" si="15">D40+D42+D44+D48</f>
        <v>66696</v>
      </c>
      <c r="E39" s="15">
        <f t="shared" si="15"/>
        <v>-152</v>
      </c>
      <c r="F39" s="15">
        <f t="shared" si="15"/>
        <v>3366.4000000000015</v>
      </c>
      <c r="G39" s="13">
        <f t="shared" si="2"/>
        <v>3.0424683904669818</v>
      </c>
      <c r="H39" s="13">
        <f t="shared" si="3"/>
        <v>-2214.7368421052638</v>
      </c>
      <c r="I39" s="29"/>
      <c r="J39" s="27"/>
    </row>
    <row r="40" spans="1:10" s="3" customFormat="1" ht="157.5" customHeight="1" x14ac:dyDescent="0.25">
      <c r="A40" s="37" t="s">
        <v>14</v>
      </c>
      <c r="B40" s="49" t="s">
        <v>333</v>
      </c>
      <c r="C40" s="13">
        <f>C41</f>
        <v>345</v>
      </c>
      <c r="D40" s="13">
        <f t="shared" ref="D40:F40" si="16">D41</f>
        <v>246</v>
      </c>
      <c r="E40" s="13">
        <f t="shared" si="16"/>
        <v>824</v>
      </c>
      <c r="F40" s="13">
        <f t="shared" si="16"/>
        <v>848.4</v>
      </c>
      <c r="G40" s="13">
        <f t="shared" si="2"/>
        <v>245.91304347826087</v>
      </c>
      <c r="H40" s="13">
        <f t="shared" si="3"/>
        <v>102.96116504854369</v>
      </c>
      <c r="I40" s="46" t="s">
        <v>325</v>
      </c>
      <c r="J40" s="27"/>
    </row>
    <row r="41" spans="1:10" s="3" customFormat="1" ht="63" hidden="1" customHeight="1" x14ac:dyDescent="0.25">
      <c r="A41" s="37" t="s">
        <v>72</v>
      </c>
      <c r="B41" s="49" t="s">
        <v>226</v>
      </c>
      <c r="C41" s="13">
        <v>345</v>
      </c>
      <c r="D41" s="13">
        <v>246</v>
      </c>
      <c r="E41" s="13">
        <v>824</v>
      </c>
      <c r="F41" s="14">
        <v>848.4</v>
      </c>
      <c r="G41" s="13">
        <f t="shared" si="2"/>
        <v>245.91304347826087</v>
      </c>
      <c r="H41" s="13">
        <f t="shared" si="3"/>
        <v>102.96116504854369</v>
      </c>
      <c r="I41" s="29"/>
      <c r="J41" s="27"/>
    </row>
    <row r="42" spans="1:10" s="3" customFormat="1" ht="63.75" customHeight="1" x14ac:dyDescent="0.25">
      <c r="A42" s="37" t="s">
        <v>15</v>
      </c>
      <c r="B42" s="49" t="s">
        <v>227</v>
      </c>
      <c r="C42" s="13">
        <f>C43</f>
        <v>85719</v>
      </c>
      <c r="D42" s="13">
        <f t="shared" ref="D42:F42" si="17">D43</f>
        <v>41964</v>
      </c>
      <c r="E42" s="13">
        <f t="shared" si="17"/>
        <v>-24712</v>
      </c>
      <c r="F42" s="13">
        <f t="shared" si="17"/>
        <v>-20435.8</v>
      </c>
      <c r="G42" s="13">
        <f t="shared" si="2"/>
        <v>-23.84045544161738</v>
      </c>
      <c r="H42" s="13">
        <f t="shared" si="3"/>
        <v>82.695856264163154</v>
      </c>
      <c r="I42" s="46" t="s">
        <v>326</v>
      </c>
      <c r="J42" s="27"/>
    </row>
    <row r="43" spans="1:10" s="3" customFormat="1" ht="15" hidden="1" customHeight="1" x14ac:dyDescent="0.25">
      <c r="A43" s="37" t="s">
        <v>73</v>
      </c>
      <c r="B43" s="49" t="s">
        <v>228</v>
      </c>
      <c r="C43" s="13">
        <v>85719</v>
      </c>
      <c r="D43" s="13">
        <v>41964</v>
      </c>
      <c r="E43" s="13">
        <v>-24712</v>
      </c>
      <c r="F43" s="14">
        <v>-20435.8</v>
      </c>
      <c r="G43" s="13">
        <f t="shared" si="2"/>
        <v>-23.84045544161738</v>
      </c>
      <c r="H43" s="13">
        <f t="shared" si="3"/>
        <v>82.695856264163154</v>
      </c>
      <c r="I43" s="29"/>
      <c r="J43" s="27"/>
    </row>
    <row r="44" spans="1:10" s="3" customFormat="1" ht="33.75" hidden="1" customHeight="1" x14ac:dyDescent="0.25">
      <c r="A44" s="36" t="s">
        <v>84</v>
      </c>
      <c r="B44" s="34" t="s">
        <v>229</v>
      </c>
      <c r="C44" s="13">
        <f>C46+C47</f>
        <v>21577</v>
      </c>
      <c r="D44" s="13">
        <f t="shared" ref="D44:F44" si="18">D46+D47</f>
        <v>21684</v>
      </c>
      <c r="E44" s="13">
        <f t="shared" si="18"/>
        <v>21190</v>
      </c>
      <c r="F44" s="13">
        <f t="shared" si="18"/>
        <v>20490.8</v>
      </c>
      <c r="G44" s="13">
        <f t="shared" si="2"/>
        <v>94.965935950317458</v>
      </c>
      <c r="H44" s="13">
        <f t="shared" si="3"/>
        <v>96.70033034450212</v>
      </c>
      <c r="I44" s="29"/>
      <c r="J44" s="27"/>
    </row>
    <row r="45" spans="1:10" s="3" customFormat="1" ht="35.25" customHeight="1" x14ac:dyDescent="0.25">
      <c r="A45" s="36" t="s">
        <v>84</v>
      </c>
      <c r="B45" s="34" t="s">
        <v>331</v>
      </c>
      <c r="C45" s="13">
        <f>C46+C47</f>
        <v>21577</v>
      </c>
      <c r="D45" s="13">
        <f t="shared" ref="D45:F45" si="19">D46+D47</f>
        <v>21684</v>
      </c>
      <c r="E45" s="13">
        <f t="shared" si="19"/>
        <v>21190</v>
      </c>
      <c r="F45" s="13">
        <f t="shared" si="19"/>
        <v>20490.8</v>
      </c>
      <c r="G45" s="13">
        <f t="shared" si="2"/>
        <v>94.965935950317458</v>
      </c>
      <c r="H45" s="13">
        <f t="shared" si="3"/>
        <v>96.70033034450212</v>
      </c>
      <c r="I45" s="29" t="s">
        <v>280</v>
      </c>
      <c r="J45" s="27"/>
    </row>
    <row r="46" spans="1:10" s="3" customFormat="1" ht="49.5" hidden="1" customHeight="1" x14ac:dyDescent="0.25">
      <c r="A46" s="36" t="s">
        <v>16</v>
      </c>
      <c r="B46" s="34" t="s">
        <v>230</v>
      </c>
      <c r="C46" s="14">
        <v>4577</v>
      </c>
      <c r="D46" s="14">
        <v>4617</v>
      </c>
      <c r="E46" s="14">
        <v>4190</v>
      </c>
      <c r="F46" s="14">
        <v>4214.8</v>
      </c>
      <c r="G46" s="13">
        <f t="shared" si="2"/>
        <v>92.086519554293204</v>
      </c>
      <c r="H46" s="13">
        <f t="shared" si="3"/>
        <v>100.59188544152744</v>
      </c>
      <c r="I46" s="29" t="s">
        <v>280</v>
      </c>
      <c r="J46" s="27"/>
    </row>
    <row r="47" spans="1:10" s="3" customFormat="1" ht="15" hidden="1" customHeight="1" x14ac:dyDescent="0.25">
      <c r="A47" s="36" t="s">
        <v>17</v>
      </c>
      <c r="B47" s="34" t="s">
        <v>231</v>
      </c>
      <c r="C47" s="14">
        <v>17000</v>
      </c>
      <c r="D47" s="14">
        <v>17067</v>
      </c>
      <c r="E47" s="14">
        <v>17000</v>
      </c>
      <c r="F47" s="14">
        <v>16276</v>
      </c>
      <c r="G47" s="13">
        <f t="shared" si="2"/>
        <v>95.741176470588243</v>
      </c>
      <c r="H47" s="13">
        <f t="shared" si="3"/>
        <v>95.741176470588243</v>
      </c>
      <c r="I47" s="29"/>
      <c r="J47" s="27"/>
    </row>
    <row r="48" spans="1:10" s="3" customFormat="1" ht="48.75" hidden="1" customHeight="1" x14ac:dyDescent="0.25">
      <c r="A48" s="37" t="s">
        <v>85</v>
      </c>
      <c r="B48" s="49" t="s">
        <v>232</v>
      </c>
      <c r="C48" s="14">
        <f>C50+C52</f>
        <v>3006</v>
      </c>
      <c r="D48" s="14">
        <f t="shared" ref="D48:F48" si="20">D50+D52</f>
        <v>2802</v>
      </c>
      <c r="E48" s="14">
        <f t="shared" si="20"/>
        <v>2546</v>
      </c>
      <c r="F48" s="14">
        <f t="shared" si="20"/>
        <v>2463</v>
      </c>
      <c r="G48" s="13">
        <f t="shared" si="2"/>
        <v>81.936127744510983</v>
      </c>
      <c r="H48" s="13">
        <f t="shared" si="3"/>
        <v>96.739984289080923</v>
      </c>
      <c r="I48" s="29"/>
      <c r="J48" s="27"/>
    </row>
    <row r="49" spans="1:11" s="3" customFormat="1" ht="48.75" customHeight="1" x14ac:dyDescent="0.25">
      <c r="A49" s="37" t="s">
        <v>85</v>
      </c>
      <c r="B49" s="49" t="s">
        <v>334</v>
      </c>
      <c r="C49" s="14">
        <f>C50+C52</f>
        <v>3006</v>
      </c>
      <c r="D49" s="14">
        <f t="shared" ref="D49:F49" si="21">D50+D52</f>
        <v>2802</v>
      </c>
      <c r="E49" s="14">
        <f t="shared" si="21"/>
        <v>2546</v>
      </c>
      <c r="F49" s="14">
        <f t="shared" si="21"/>
        <v>2463</v>
      </c>
      <c r="G49" s="13">
        <f t="shared" si="2"/>
        <v>81.936127744510983</v>
      </c>
      <c r="H49" s="13">
        <f t="shared" si="3"/>
        <v>96.739984289080923</v>
      </c>
      <c r="I49" s="46" t="s">
        <v>327</v>
      </c>
      <c r="J49" s="27"/>
    </row>
    <row r="50" spans="1:11" s="3" customFormat="1" ht="9.75" hidden="1" customHeight="1" x14ac:dyDescent="0.25">
      <c r="A50" s="37" t="s">
        <v>18</v>
      </c>
      <c r="B50" s="49" t="s">
        <v>279</v>
      </c>
      <c r="C50" s="13">
        <f>C51</f>
        <v>2088</v>
      </c>
      <c r="D50" s="13">
        <f t="shared" ref="D50:F50" si="22">D51</f>
        <v>2189</v>
      </c>
      <c r="E50" s="13">
        <f t="shared" si="22"/>
        <v>1628</v>
      </c>
      <c r="F50" s="13">
        <f t="shared" si="22"/>
        <v>1521.5</v>
      </c>
      <c r="G50" s="13">
        <f t="shared" si="2"/>
        <v>72.86877394636015</v>
      </c>
      <c r="H50" s="13">
        <f t="shared" si="3"/>
        <v>93.458230958230956</v>
      </c>
      <c r="I50" s="46" t="s">
        <v>327</v>
      </c>
      <c r="J50" s="27"/>
    </row>
    <row r="51" spans="1:11" s="3" customFormat="1" ht="34.5" hidden="1" customHeight="1" x14ac:dyDescent="0.25">
      <c r="A51" s="37" t="s">
        <v>74</v>
      </c>
      <c r="B51" s="49" t="s">
        <v>233</v>
      </c>
      <c r="C51" s="13">
        <v>2088</v>
      </c>
      <c r="D51" s="13">
        <v>2189</v>
      </c>
      <c r="E51" s="13">
        <v>1628</v>
      </c>
      <c r="F51" s="14">
        <v>1521.5</v>
      </c>
      <c r="G51" s="13">
        <f t="shared" si="2"/>
        <v>72.86877394636015</v>
      </c>
      <c r="H51" s="13">
        <f t="shared" si="3"/>
        <v>93.458230958230956</v>
      </c>
      <c r="I51" s="29"/>
      <c r="J51" s="27"/>
    </row>
    <row r="52" spans="1:11" s="3" customFormat="1" ht="45" hidden="1" customHeight="1" x14ac:dyDescent="0.25">
      <c r="A52" s="37" t="s">
        <v>19</v>
      </c>
      <c r="B52" s="49" t="s">
        <v>234</v>
      </c>
      <c r="C52" s="13">
        <f>C53</f>
        <v>918</v>
      </c>
      <c r="D52" s="13">
        <f t="shared" ref="D52:F52" si="23">D53</f>
        <v>613</v>
      </c>
      <c r="E52" s="13">
        <f t="shared" si="23"/>
        <v>918</v>
      </c>
      <c r="F52" s="13">
        <f t="shared" si="23"/>
        <v>941.5</v>
      </c>
      <c r="G52" s="13">
        <f t="shared" si="2"/>
        <v>102.5599128540305</v>
      </c>
      <c r="H52" s="13">
        <f t="shared" si="3"/>
        <v>102.5599128540305</v>
      </c>
      <c r="I52" s="29"/>
      <c r="J52" s="27"/>
    </row>
    <row r="53" spans="1:11" s="3" customFormat="1" ht="182.25" hidden="1" customHeight="1" x14ac:dyDescent="0.25">
      <c r="A53" s="37" t="s">
        <v>75</v>
      </c>
      <c r="B53" s="49" t="s">
        <v>234</v>
      </c>
      <c r="C53" s="13">
        <v>918</v>
      </c>
      <c r="D53" s="13">
        <v>613</v>
      </c>
      <c r="E53" s="13">
        <v>918</v>
      </c>
      <c r="F53" s="14">
        <v>941.5</v>
      </c>
      <c r="G53" s="13">
        <f t="shared" si="2"/>
        <v>102.5599128540305</v>
      </c>
      <c r="H53" s="13">
        <f t="shared" si="3"/>
        <v>102.5599128540305</v>
      </c>
      <c r="I53" s="29"/>
      <c r="J53" s="27"/>
    </row>
    <row r="54" spans="1:11" s="3" customFormat="1" ht="186" customHeight="1" x14ac:dyDescent="0.25">
      <c r="A54" s="50" t="s">
        <v>277</v>
      </c>
      <c r="B54" s="5" t="s">
        <v>276</v>
      </c>
      <c r="C54" s="13">
        <f>C55+C58+C72+C79+C87+C98+C127</f>
        <v>106516</v>
      </c>
      <c r="D54" s="13">
        <f t="shared" ref="D54:F54" si="24">D55+D58+D72+D79+D87+D98+D127</f>
        <v>106598</v>
      </c>
      <c r="E54" s="13">
        <f t="shared" si="24"/>
        <v>124355</v>
      </c>
      <c r="F54" s="13">
        <f t="shared" si="24"/>
        <v>128026.7</v>
      </c>
      <c r="G54" s="13">
        <f t="shared" si="2"/>
        <v>120.19480641405987</v>
      </c>
      <c r="H54" s="13">
        <f t="shared" si="3"/>
        <v>102.95259539222388</v>
      </c>
      <c r="I54" s="29" t="s">
        <v>328</v>
      </c>
      <c r="J54" s="27"/>
    </row>
    <row r="55" spans="1:11" s="3" customFormat="1" ht="33.75" hidden="1" customHeight="1" x14ac:dyDescent="0.25">
      <c r="A55" s="51" t="s">
        <v>20</v>
      </c>
      <c r="B55" s="52" t="s">
        <v>235</v>
      </c>
      <c r="C55" s="16">
        <f>C56</f>
        <v>2383</v>
      </c>
      <c r="D55" s="16">
        <f t="shared" ref="D55:F56" si="25">D56</f>
        <v>2859</v>
      </c>
      <c r="E55" s="16">
        <f t="shared" si="25"/>
        <v>2260</v>
      </c>
      <c r="F55" s="16">
        <f t="shared" si="25"/>
        <v>2380.5</v>
      </c>
      <c r="G55" s="13">
        <f t="shared" si="2"/>
        <v>99.89509022240874</v>
      </c>
      <c r="H55" s="13">
        <f t="shared" si="3"/>
        <v>105.33185840707964</v>
      </c>
      <c r="I55" s="29"/>
      <c r="J55" s="27"/>
      <c r="K55" s="53"/>
    </row>
    <row r="56" spans="1:11" s="3" customFormat="1" ht="63" hidden="1" customHeight="1" x14ac:dyDescent="0.25">
      <c r="A56" s="37" t="s">
        <v>86</v>
      </c>
      <c r="B56" s="52" t="s">
        <v>236</v>
      </c>
      <c r="C56" s="16">
        <f>C57</f>
        <v>2383</v>
      </c>
      <c r="D56" s="16">
        <f t="shared" si="25"/>
        <v>2859</v>
      </c>
      <c r="E56" s="16">
        <f t="shared" si="25"/>
        <v>2260</v>
      </c>
      <c r="F56" s="16">
        <f t="shared" si="25"/>
        <v>2380.5</v>
      </c>
      <c r="G56" s="13">
        <f t="shared" si="2"/>
        <v>99.89509022240874</v>
      </c>
      <c r="H56" s="13">
        <f t="shared" si="3"/>
        <v>105.33185840707964</v>
      </c>
      <c r="I56" s="29"/>
      <c r="J56" s="27"/>
    </row>
    <row r="57" spans="1:11" s="3" customFormat="1" ht="75" hidden="1" x14ac:dyDescent="0.25">
      <c r="A57" s="37" t="s">
        <v>76</v>
      </c>
      <c r="B57" s="52" t="s">
        <v>237</v>
      </c>
      <c r="C57" s="16">
        <v>2383</v>
      </c>
      <c r="D57" s="16">
        <v>2859</v>
      </c>
      <c r="E57" s="16">
        <v>2260</v>
      </c>
      <c r="F57" s="14">
        <v>2380.5</v>
      </c>
      <c r="G57" s="13">
        <f t="shared" si="2"/>
        <v>99.89509022240874</v>
      </c>
      <c r="H57" s="13">
        <f t="shared" si="3"/>
        <v>105.33185840707964</v>
      </c>
      <c r="I57" s="29"/>
      <c r="J57" s="27"/>
    </row>
    <row r="58" spans="1:11" s="3" customFormat="1" ht="60" hidden="1" x14ac:dyDescent="0.25">
      <c r="A58" s="51" t="s">
        <v>21</v>
      </c>
      <c r="B58" s="52" t="s">
        <v>238</v>
      </c>
      <c r="C58" s="16">
        <f>C59</f>
        <v>73992</v>
      </c>
      <c r="D58" s="16">
        <f t="shared" ref="D58:F58" si="26">D59</f>
        <v>74879</v>
      </c>
      <c r="E58" s="16">
        <f t="shared" si="26"/>
        <v>76243</v>
      </c>
      <c r="F58" s="16">
        <f t="shared" si="26"/>
        <v>79015.5</v>
      </c>
      <c r="G58" s="13">
        <f t="shared" si="2"/>
        <v>106.78924748621472</v>
      </c>
      <c r="H58" s="13">
        <f t="shared" si="3"/>
        <v>103.63639940715869</v>
      </c>
      <c r="I58" s="29"/>
      <c r="J58" s="27"/>
    </row>
    <row r="59" spans="1:11" s="3" customFormat="1" ht="90" hidden="1" customHeight="1" x14ac:dyDescent="0.25">
      <c r="A59" s="51" t="s">
        <v>188</v>
      </c>
      <c r="B59" s="52" t="s">
        <v>239</v>
      </c>
      <c r="C59" s="16">
        <f>C60+C62+C69</f>
        <v>73992</v>
      </c>
      <c r="D59" s="16">
        <f t="shared" ref="D59:F59" si="27">D60+D62+D69</f>
        <v>74879</v>
      </c>
      <c r="E59" s="16">
        <f t="shared" si="27"/>
        <v>76243</v>
      </c>
      <c r="F59" s="16">
        <f t="shared" si="27"/>
        <v>79015.5</v>
      </c>
      <c r="G59" s="13">
        <f t="shared" si="2"/>
        <v>106.78924748621472</v>
      </c>
      <c r="H59" s="13">
        <f t="shared" si="3"/>
        <v>103.63639940715869</v>
      </c>
      <c r="I59" s="29"/>
      <c r="J59" s="27"/>
    </row>
    <row r="60" spans="1:11" s="3" customFormat="1" ht="60" hidden="1" customHeight="1" x14ac:dyDescent="0.25">
      <c r="A60" s="51" t="s">
        <v>87</v>
      </c>
      <c r="B60" s="26">
        <v>11101000</v>
      </c>
      <c r="C60" s="16">
        <f>C61</f>
        <v>0</v>
      </c>
      <c r="D60" s="16">
        <f t="shared" ref="D60:E60" si="28">D61</f>
        <v>0</v>
      </c>
      <c r="E60" s="16">
        <f t="shared" si="28"/>
        <v>-13</v>
      </c>
      <c r="F60" s="16">
        <f>F61</f>
        <v>-8.5</v>
      </c>
      <c r="G60" s="13">
        <v>0</v>
      </c>
      <c r="H60" s="13">
        <v>0</v>
      </c>
      <c r="I60" s="29"/>
      <c r="J60" s="27"/>
    </row>
    <row r="61" spans="1:11" s="3" customFormat="1" ht="108.75" hidden="1" customHeight="1" x14ac:dyDescent="0.25">
      <c r="A61" s="51" t="s">
        <v>22</v>
      </c>
      <c r="B61" s="26">
        <v>11101040</v>
      </c>
      <c r="C61" s="17">
        <v>0</v>
      </c>
      <c r="D61" s="17">
        <v>0</v>
      </c>
      <c r="E61" s="17">
        <v>-13</v>
      </c>
      <c r="F61" s="14">
        <v>-8.5</v>
      </c>
      <c r="G61" s="13">
        <v>0</v>
      </c>
      <c r="H61" s="13">
        <v>0</v>
      </c>
      <c r="I61" s="29"/>
      <c r="J61" s="27"/>
    </row>
    <row r="62" spans="1:11" s="3" customFormat="1" ht="81" hidden="1" customHeight="1" x14ac:dyDescent="0.25">
      <c r="A62" s="21" t="s">
        <v>88</v>
      </c>
      <c r="B62" s="54" t="s">
        <v>89</v>
      </c>
      <c r="C62" s="17">
        <f>C63+C65+C67</f>
        <v>72280</v>
      </c>
      <c r="D62" s="17">
        <f t="shared" ref="D62:F62" si="29">D63+D65+D67</f>
        <v>73199</v>
      </c>
      <c r="E62" s="17">
        <f t="shared" si="29"/>
        <v>74286</v>
      </c>
      <c r="F62" s="17">
        <f t="shared" si="29"/>
        <v>76980.3</v>
      </c>
      <c r="G62" s="13">
        <f t="shared" si="2"/>
        <v>106.50290536801327</v>
      </c>
      <c r="H62" s="13">
        <f t="shared" si="3"/>
        <v>103.62692835796786</v>
      </c>
      <c r="I62" s="29"/>
      <c r="J62" s="27"/>
    </row>
    <row r="63" spans="1:11" s="3" customFormat="1" ht="90" hidden="1" customHeight="1" x14ac:dyDescent="0.25">
      <c r="A63" s="21" t="s">
        <v>91</v>
      </c>
      <c r="B63" s="54" t="s">
        <v>90</v>
      </c>
      <c r="C63" s="17">
        <f>C64</f>
        <v>68036</v>
      </c>
      <c r="D63" s="17">
        <f t="shared" ref="D63:F63" si="30">D64</f>
        <v>64858</v>
      </c>
      <c r="E63" s="17">
        <f t="shared" si="30"/>
        <v>68426</v>
      </c>
      <c r="F63" s="17">
        <f t="shared" si="30"/>
        <v>71088.800000000003</v>
      </c>
      <c r="G63" s="13">
        <f t="shared" si="2"/>
        <v>104.48703627491329</v>
      </c>
      <c r="H63" s="13">
        <f t="shared" si="3"/>
        <v>103.89150322976646</v>
      </c>
      <c r="I63" s="29"/>
      <c r="J63" s="27"/>
    </row>
    <row r="64" spans="1:11" s="3" customFormat="1" ht="94.5" hidden="1" customHeight="1" x14ac:dyDescent="0.25">
      <c r="A64" s="21" t="s">
        <v>23</v>
      </c>
      <c r="B64" s="54" t="s">
        <v>55</v>
      </c>
      <c r="C64" s="16">
        <v>68036</v>
      </c>
      <c r="D64" s="16">
        <v>64858</v>
      </c>
      <c r="E64" s="16">
        <v>68426</v>
      </c>
      <c r="F64" s="14">
        <v>71088.800000000003</v>
      </c>
      <c r="G64" s="13">
        <f t="shared" si="2"/>
        <v>104.48703627491329</v>
      </c>
      <c r="H64" s="13">
        <f t="shared" si="3"/>
        <v>103.89150322976646</v>
      </c>
      <c r="I64" s="29"/>
      <c r="J64" s="27"/>
    </row>
    <row r="65" spans="1:10" s="3" customFormat="1" ht="90" hidden="1" customHeight="1" x14ac:dyDescent="0.25">
      <c r="A65" s="21" t="s">
        <v>92</v>
      </c>
      <c r="B65" s="54" t="s">
        <v>93</v>
      </c>
      <c r="C65" s="16">
        <f>C66</f>
        <v>0</v>
      </c>
      <c r="D65" s="16">
        <f t="shared" ref="D65:F65" si="31">D66</f>
        <v>351</v>
      </c>
      <c r="E65" s="16">
        <f t="shared" si="31"/>
        <v>71</v>
      </c>
      <c r="F65" s="16">
        <f t="shared" si="31"/>
        <v>71.400000000000006</v>
      </c>
      <c r="G65" s="13">
        <v>0</v>
      </c>
      <c r="H65" s="13">
        <f t="shared" si="3"/>
        <v>100.56338028169014</v>
      </c>
      <c r="I65" s="29"/>
      <c r="J65" s="27"/>
    </row>
    <row r="66" spans="1:10" s="3" customFormat="1" ht="47.25" hidden="1" customHeight="1" x14ac:dyDescent="0.25">
      <c r="A66" s="21" t="s">
        <v>24</v>
      </c>
      <c r="B66" s="54" t="s">
        <v>56</v>
      </c>
      <c r="C66" s="16">
        <v>0</v>
      </c>
      <c r="D66" s="16">
        <v>351</v>
      </c>
      <c r="E66" s="16">
        <v>71</v>
      </c>
      <c r="F66" s="14">
        <v>71.400000000000006</v>
      </c>
      <c r="G66" s="13">
        <v>0</v>
      </c>
      <c r="H66" s="13">
        <f t="shared" si="3"/>
        <v>100.56338028169014</v>
      </c>
      <c r="I66" s="29"/>
      <c r="J66" s="27"/>
    </row>
    <row r="67" spans="1:10" s="3" customFormat="1" ht="45" hidden="1" customHeight="1" x14ac:dyDescent="0.25">
      <c r="A67" s="21" t="s">
        <v>94</v>
      </c>
      <c r="B67" s="54" t="s">
        <v>95</v>
      </c>
      <c r="C67" s="16">
        <f>C68</f>
        <v>4244</v>
      </c>
      <c r="D67" s="16">
        <f t="shared" ref="D67:F67" si="32">D68</f>
        <v>7990</v>
      </c>
      <c r="E67" s="16">
        <f t="shared" si="32"/>
        <v>5789</v>
      </c>
      <c r="F67" s="16">
        <f t="shared" si="32"/>
        <v>5820.1</v>
      </c>
      <c r="G67" s="13">
        <f t="shared" si="2"/>
        <v>137.13713477851084</v>
      </c>
      <c r="H67" s="13">
        <f t="shared" si="3"/>
        <v>100.53722577301781</v>
      </c>
      <c r="I67" s="29"/>
      <c r="J67" s="27"/>
    </row>
    <row r="68" spans="1:10" s="3" customFormat="1" ht="92.25" hidden="1" customHeight="1" x14ac:dyDescent="0.25">
      <c r="A68" s="21" t="s">
        <v>25</v>
      </c>
      <c r="B68" s="54" t="s">
        <v>57</v>
      </c>
      <c r="C68" s="14">
        <v>4244</v>
      </c>
      <c r="D68" s="14">
        <v>7990</v>
      </c>
      <c r="E68" s="14">
        <v>5789</v>
      </c>
      <c r="F68" s="14">
        <v>5820.1</v>
      </c>
      <c r="G68" s="13">
        <f t="shared" si="2"/>
        <v>137.13713477851084</v>
      </c>
      <c r="H68" s="13">
        <f t="shared" si="3"/>
        <v>100.53722577301781</v>
      </c>
      <c r="I68" s="29"/>
      <c r="J68" s="27"/>
    </row>
    <row r="69" spans="1:10" s="3" customFormat="1" ht="92.25" hidden="1" customHeight="1" x14ac:dyDescent="0.25">
      <c r="A69" s="21" t="s">
        <v>96</v>
      </c>
      <c r="B69" s="54" t="s">
        <v>97</v>
      </c>
      <c r="C69" s="14">
        <f>C70</f>
        <v>1712</v>
      </c>
      <c r="D69" s="14">
        <f t="shared" ref="D69:F70" si="33">D70</f>
        <v>1680</v>
      </c>
      <c r="E69" s="14">
        <f t="shared" si="33"/>
        <v>1970</v>
      </c>
      <c r="F69" s="14">
        <f t="shared" si="33"/>
        <v>2043.7</v>
      </c>
      <c r="G69" s="13">
        <f t="shared" si="2"/>
        <v>119.37500000000001</v>
      </c>
      <c r="H69" s="13">
        <f t="shared" si="3"/>
        <v>103.74111675126905</v>
      </c>
      <c r="I69" s="29"/>
      <c r="J69" s="27"/>
    </row>
    <row r="70" spans="1:10" s="3" customFormat="1" ht="90" hidden="1" customHeight="1" x14ac:dyDescent="0.25">
      <c r="A70" s="21" t="s">
        <v>98</v>
      </c>
      <c r="B70" s="54" t="s">
        <v>99</v>
      </c>
      <c r="C70" s="14">
        <f>C71</f>
        <v>1712</v>
      </c>
      <c r="D70" s="14">
        <f t="shared" si="33"/>
        <v>1680</v>
      </c>
      <c r="E70" s="14">
        <f t="shared" si="33"/>
        <v>1970</v>
      </c>
      <c r="F70" s="14">
        <f t="shared" si="33"/>
        <v>2043.7</v>
      </c>
      <c r="G70" s="13">
        <f t="shared" si="2"/>
        <v>119.37500000000001</v>
      </c>
      <c r="H70" s="13">
        <f t="shared" si="3"/>
        <v>103.74111675126905</v>
      </c>
      <c r="I70" s="29"/>
      <c r="J70" s="27"/>
    </row>
    <row r="71" spans="1:10" s="3" customFormat="1" ht="105" hidden="1" x14ac:dyDescent="0.25">
      <c r="A71" s="21" t="s">
        <v>26</v>
      </c>
      <c r="B71" s="54" t="s">
        <v>58</v>
      </c>
      <c r="C71" s="16">
        <v>1712</v>
      </c>
      <c r="D71" s="16">
        <v>1680</v>
      </c>
      <c r="E71" s="16">
        <v>1970</v>
      </c>
      <c r="F71" s="14">
        <v>2043.7</v>
      </c>
      <c r="G71" s="13">
        <f t="shared" si="2"/>
        <v>119.37500000000001</v>
      </c>
      <c r="H71" s="13">
        <f t="shared" si="3"/>
        <v>103.74111675126905</v>
      </c>
      <c r="I71" s="29"/>
      <c r="J71" s="27"/>
    </row>
    <row r="72" spans="1:10" s="3" customFormat="1" ht="30" hidden="1" x14ac:dyDescent="0.25">
      <c r="A72" s="28" t="s">
        <v>27</v>
      </c>
      <c r="B72" s="30" t="s">
        <v>269</v>
      </c>
      <c r="C72" s="16">
        <f>C73</f>
        <v>18150</v>
      </c>
      <c r="D72" s="16">
        <f t="shared" ref="D72:F72" si="34">D73</f>
        <v>22315</v>
      </c>
      <c r="E72" s="16">
        <f t="shared" si="34"/>
        <v>22315</v>
      </c>
      <c r="F72" s="16">
        <f t="shared" si="34"/>
        <v>22315.3</v>
      </c>
      <c r="G72" s="13">
        <f t="shared" si="2"/>
        <v>122.94931129476583</v>
      </c>
      <c r="H72" s="13">
        <f t="shared" si="3"/>
        <v>100.00134438718351</v>
      </c>
      <c r="I72" s="29"/>
      <c r="J72" s="27"/>
    </row>
    <row r="73" spans="1:10" s="3" customFormat="1" ht="30" hidden="1" customHeight="1" x14ac:dyDescent="0.25">
      <c r="A73" s="28" t="s">
        <v>189</v>
      </c>
      <c r="B73" s="54" t="s">
        <v>240</v>
      </c>
      <c r="C73" s="16">
        <f>SUM(C74:D78)</f>
        <v>18150</v>
      </c>
      <c r="D73" s="16">
        <f t="shared" ref="D73" si="35">SUM(D74:E78)</f>
        <v>22315</v>
      </c>
      <c r="E73" s="16">
        <f>SUM(E74:E78)</f>
        <v>22315</v>
      </c>
      <c r="F73" s="16">
        <f>SUM(F74:F78)</f>
        <v>22315.3</v>
      </c>
      <c r="G73" s="13">
        <f t="shared" si="2"/>
        <v>122.94931129476583</v>
      </c>
      <c r="H73" s="13">
        <f t="shared" si="3"/>
        <v>100.00134438718351</v>
      </c>
      <c r="I73" s="29"/>
      <c r="J73" s="27"/>
    </row>
    <row r="74" spans="1:10" s="3" customFormat="1" ht="30" hidden="1" customHeight="1" x14ac:dyDescent="0.25">
      <c r="A74" s="37" t="s">
        <v>77</v>
      </c>
      <c r="B74" s="54" t="s">
        <v>100</v>
      </c>
      <c r="C74" s="16">
        <v>3811</v>
      </c>
      <c r="D74" s="16"/>
      <c r="E74" s="16">
        <v>1242</v>
      </c>
      <c r="F74" s="14">
        <v>1242.5999999999999</v>
      </c>
      <c r="G74" s="13">
        <f t="shared" ref="G74:G126" si="36">F74/C74*100</f>
        <v>32.60561532406193</v>
      </c>
      <c r="H74" s="13">
        <f t="shared" si="3"/>
        <v>100.04830917874395</v>
      </c>
      <c r="I74" s="29"/>
      <c r="J74" s="27"/>
    </row>
    <row r="75" spans="1:10" s="3" customFormat="1" ht="30" hidden="1" customHeight="1" x14ac:dyDescent="0.25">
      <c r="A75" s="37" t="s">
        <v>78</v>
      </c>
      <c r="B75" s="54" t="s">
        <v>101</v>
      </c>
      <c r="C75" s="16">
        <v>109</v>
      </c>
      <c r="D75" s="16"/>
      <c r="E75" s="16">
        <v>0.5</v>
      </c>
      <c r="F75" s="14">
        <v>0.5</v>
      </c>
      <c r="G75" s="13">
        <f t="shared" si="36"/>
        <v>0.45871559633027525</v>
      </c>
      <c r="H75" s="13">
        <f t="shared" si="3"/>
        <v>100</v>
      </c>
      <c r="I75" s="29"/>
      <c r="J75" s="27"/>
    </row>
    <row r="76" spans="1:10" s="3" customFormat="1" ht="30" hidden="1" customHeight="1" x14ac:dyDescent="0.25">
      <c r="A76" s="37" t="s">
        <v>79</v>
      </c>
      <c r="B76" s="54" t="s">
        <v>102</v>
      </c>
      <c r="C76" s="16">
        <v>145</v>
      </c>
      <c r="D76" s="16"/>
      <c r="E76" s="16">
        <v>17318.5</v>
      </c>
      <c r="F76" s="14">
        <v>17318.5</v>
      </c>
      <c r="G76" s="13">
        <f t="shared" si="36"/>
        <v>11943.793103448275</v>
      </c>
      <c r="H76" s="13">
        <f t="shared" si="3"/>
        <v>100</v>
      </c>
      <c r="I76" s="29"/>
      <c r="J76" s="27"/>
    </row>
    <row r="77" spans="1:10" s="3" customFormat="1" ht="48" hidden="1" customHeight="1" x14ac:dyDescent="0.25">
      <c r="A77" s="37" t="s">
        <v>80</v>
      </c>
      <c r="B77" s="54" t="s">
        <v>103</v>
      </c>
      <c r="C77" s="16">
        <v>10890</v>
      </c>
      <c r="D77" s="16"/>
      <c r="E77" s="16">
        <v>2636</v>
      </c>
      <c r="F77" s="14">
        <v>2636</v>
      </c>
      <c r="G77" s="13">
        <f t="shared" si="36"/>
        <v>24.205693296602387</v>
      </c>
      <c r="H77" s="13">
        <f t="shared" si="3"/>
        <v>100</v>
      </c>
      <c r="I77" s="29"/>
      <c r="J77" s="27"/>
    </row>
    <row r="78" spans="1:10" s="3" customFormat="1" ht="60" hidden="1" x14ac:dyDescent="0.25">
      <c r="A78" s="37" t="s">
        <v>81</v>
      </c>
      <c r="B78" s="54" t="s">
        <v>104</v>
      </c>
      <c r="C78" s="16">
        <v>3195</v>
      </c>
      <c r="D78" s="16"/>
      <c r="E78" s="16">
        <v>1118</v>
      </c>
      <c r="F78" s="14">
        <v>1117.7</v>
      </c>
      <c r="G78" s="13">
        <f t="shared" si="36"/>
        <v>34.98278560250391</v>
      </c>
      <c r="H78" s="13">
        <f t="shared" ref="H78:H148" si="37">F78/E78*100</f>
        <v>99.973166368515209</v>
      </c>
      <c r="I78" s="29"/>
      <c r="J78" s="27"/>
    </row>
    <row r="79" spans="1:10" s="3" customFormat="1" ht="45" hidden="1" x14ac:dyDescent="0.25">
      <c r="A79" s="55" t="s">
        <v>105</v>
      </c>
      <c r="B79" s="56" t="s">
        <v>241</v>
      </c>
      <c r="C79" s="16">
        <f>C80</f>
        <v>410</v>
      </c>
      <c r="D79" s="16">
        <f t="shared" ref="D79:F79" si="38">D80</f>
        <v>478</v>
      </c>
      <c r="E79" s="16">
        <f t="shared" si="38"/>
        <v>599</v>
      </c>
      <c r="F79" s="16">
        <f t="shared" si="38"/>
        <v>680.40000000000009</v>
      </c>
      <c r="G79" s="13">
        <f t="shared" si="36"/>
        <v>165.95121951219514</v>
      </c>
      <c r="H79" s="13">
        <f t="shared" si="37"/>
        <v>113.58931552587647</v>
      </c>
      <c r="I79" s="29"/>
      <c r="J79" s="27"/>
    </row>
    <row r="80" spans="1:10" s="3" customFormat="1" ht="15" hidden="1" customHeight="1" x14ac:dyDescent="0.25">
      <c r="A80" s="55" t="s">
        <v>190</v>
      </c>
      <c r="B80" s="56" t="s">
        <v>242</v>
      </c>
      <c r="C80" s="16">
        <f>C81+C84</f>
        <v>410</v>
      </c>
      <c r="D80" s="16">
        <f t="shared" ref="D80:F80" si="39">D81+D84</f>
        <v>478</v>
      </c>
      <c r="E80" s="16">
        <f t="shared" si="39"/>
        <v>599</v>
      </c>
      <c r="F80" s="16">
        <f t="shared" si="39"/>
        <v>680.40000000000009</v>
      </c>
      <c r="G80" s="13">
        <f t="shared" si="36"/>
        <v>165.95121951219514</v>
      </c>
      <c r="H80" s="13">
        <f t="shared" si="37"/>
        <v>113.58931552587647</v>
      </c>
      <c r="I80" s="29" t="s">
        <v>195</v>
      </c>
      <c r="J80" s="27"/>
    </row>
    <row r="81" spans="1:10" s="3" customFormat="1" ht="15" hidden="1" customHeight="1" x14ac:dyDescent="0.25">
      <c r="A81" s="55" t="s">
        <v>106</v>
      </c>
      <c r="B81" s="56" t="s">
        <v>107</v>
      </c>
      <c r="C81" s="16">
        <f>C82</f>
        <v>0</v>
      </c>
      <c r="D81" s="16">
        <f t="shared" ref="D81:F82" si="40">D82</f>
        <v>0</v>
      </c>
      <c r="E81" s="16">
        <f t="shared" si="40"/>
        <v>0.2</v>
      </c>
      <c r="F81" s="16">
        <f t="shared" si="40"/>
        <v>0.2</v>
      </c>
      <c r="G81" s="13">
        <v>0</v>
      </c>
      <c r="H81" s="13">
        <f t="shared" si="37"/>
        <v>100</v>
      </c>
      <c r="I81" s="29"/>
      <c r="J81" s="27"/>
    </row>
    <row r="82" spans="1:10" s="3" customFormat="1" ht="30" hidden="1" customHeight="1" x14ac:dyDescent="0.25">
      <c r="A82" s="55" t="s">
        <v>108</v>
      </c>
      <c r="B82" s="56" t="s">
        <v>109</v>
      </c>
      <c r="C82" s="16">
        <f>C83</f>
        <v>0</v>
      </c>
      <c r="D82" s="16">
        <f t="shared" si="40"/>
        <v>0</v>
      </c>
      <c r="E82" s="16">
        <f>E83</f>
        <v>0.2</v>
      </c>
      <c r="F82" s="16">
        <f t="shared" si="40"/>
        <v>0.2</v>
      </c>
      <c r="G82" s="13">
        <v>0</v>
      </c>
      <c r="H82" s="13">
        <f t="shared" si="37"/>
        <v>100</v>
      </c>
      <c r="I82" s="29"/>
      <c r="J82" s="27"/>
    </row>
    <row r="83" spans="1:10" s="3" customFormat="1" ht="15" hidden="1" customHeight="1" x14ac:dyDescent="0.25">
      <c r="A83" s="55" t="s">
        <v>28</v>
      </c>
      <c r="B83" s="56" t="s">
        <v>59</v>
      </c>
      <c r="C83" s="16">
        <v>0</v>
      </c>
      <c r="D83" s="16">
        <v>0</v>
      </c>
      <c r="E83" s="16">
        <v>0.2</v>
      </c>
      <c r="F83" s="14">
        <v>0.2</v>
      </c>
      <c r="G83" s="13">
        <v>0</v>
      </c>
      <c r="H83" s="13">
        <f t="shared" si="37"/>
        <v>100</v>
      </c>
      <c r="I83" s="29"/>
      <c r="J83" s="27"/>
    </row>
    <row r="84" spans="1:10" s="3" customFormat="1" ht="15" hidden="1" customHeight="1" x14ac:dyDescent="0.25">
      <c r="A84" s="55" t="s">
        <v>110</v>
      </c>
      <c r="B84" s="56" t="s">
        <v>111</v>
      </c>
      <c r="C84" s="16">
        <f>C85</f>
        <v>410</v>
      </c>
      <c r="D84" s="16">
        <f t="shared" ref="D84:F85" si="41">D85</f>
        <v>478</v>
      </c>
      <c r="E84" s="16">
        <f t="shared" si="41"/>
        <v>598.79999999999995</v>
      </c>
      <c r="F84" s="16">
        <f t="shared" si="41"/>
        <v>680.2</v>
      </c>
      <c r="G84" s="13">
        <f t="shared" si="36"/>
        <v>165.90243902439025</v>
      </c>
      <c r="H84" s="13">
        <f t="shared" si="37"/>
        <v>113.59385437541751</v>
      </c>
      <c r="I84" s="29"/>
      <c r="J84" s="27"/>
    </row>
    <row r="85" spans="1:10" s="3" customFormat="1" ht="30" hidden="1" customHeight="1" x14ac:dyDescent="0.25">
      <c r="A85" s="55" t="s">
        <v>112</v>
      </c>
      <c r="B85" s="56" t="s">
        <v>113</v>
      </c>
      <c r="C85" s="16">
        <f>C86</f>
        <v>410</v>
      </c>
      <c r="D85" s="16">
        <f t="shared" si="41"/>
        <v>478</v>
      </c>
      <c r="E85" s="16">
        <f t="shared" si="41"/>
        <v>598.79999999999995</v>
      </c>
      <c r="F85" s="16">
        <f t="shared" si="41"/>
        <v>680.2</v>
      </c>
      <c r="G85" s="13">
        <f t="shared" si="36"/>
        <v>165.90243902439025</v>
      </c>
      <c r="H85" s="13">
        <f t="shared" si="37"/>
        <v>113.59385437541751</v>
      </c>
      <c r="I85" s="29"/>
      <c r="J85" s="27"/>
    </row>
    <row r="86" spans="1:10" s="3" customFormat="1" ht="30" hidden="1" x14ac:dyDescent="0.25">
      <c r="A86" s="55" t="s">
        <v>29</v>
      </c>
      <c r="B86" s="56" t="s">
        <v>60</v>
      </c>
      <c r="C86" s="16">
        <v>410</v>
      </c>
      <c r="D86" s="16">
        <v>478</v>
      </c>
      <c r="E86" s="16">
        <v>598.79999999999995</v>
      </c>
      <c r="F86" s="14">
        <v>680.2</v>
      </c>
      <c r="G86" s="13">
        <f t="shared" si="36"/>
        <v>165.90243902439025</v>
      </c>
      <c r="H86" s="13">
        <f t="shared" si="37"/>
        <v>113.59385437541751</v>
      </c>
      <c r="I86" s="29"/>
      <c r="J86" s="27"/>
    </row>
    <row r="87" spans="1:10" s="3" customFormat="1" ht="30" hidden="1" x14ac:dyDescent="0.25">
      <c r="A87" s="51" t="s">
        <v>30</v>
      </c>
      <c r="B87" s="52" t="s">
        <v>243</v>
      </c>
      <c r="C87" s="16">
        <f>C89+C93</f>
        <v>7513</v>
      </c>
      <c r="D87" s="16">
        <f t="shared" ref="D87:F87" si="42">D89+D93</f>
        <v>6067</v>
      </c>
      <c r="E87" s="16">
        <f t="shared" si="42"/>
        <v>10032</v>
      </c>
      <c r="F87" s="16">
        <f t="shared" si="42"/>
        <v>10245.700000000001</v>
      </c>
      <c r="G87" s="13">
        <f t="shared" si="36"/>
        <v>136.37295354718489</v>
      </c>
      <c r="H87" s="13">
        <f t="shared" si="37"/>
        <v>102.13018341307816</v>
      </c>
      <c r="I87" s="29"/>
      <c r="J87" s="27"/>
    </row>
    <row r="88" spans="1:10" s="3" customFormat="1" ht="92.25" hidden="1" customHeight="1" x14ac:dyDescent="0.25">
      <c r="A88" s="51" t="s">
        <v>191</v>
      </c>
      <c r="B88" s="52" t="s">
        <v>244</v>
      </c>
      <c r="C88" s="16">
        <f>C89+C93</f>
        <v>7513</v>
      </c>
      <c r="D88" s="16">
        <f t="shared" ref="D88:F88" si="43">D89+D93</f>
        <v>6067</v>
      </c>
      <c r="E88" s="16">
        <f t="shared" si="43"/>
        <v>10032</v>
      </c>
      <c r="F88" s="16">
        <f t="shared" si="43"/>
        <v>10245.700000000001</v>
      </c>
      <c r="G88" s="13">
        <f t="shared" si="36"/>
        <v>136.37295354718489</v>
      </c>
      <c r="H88" s="13">
        <f t="shared" si="37"/>
        <v>102.13018341307816</v>
      </c>
      <c r="I88" s="46" t="s">
        <v>196</v>
      </c>
      <c r="J88" s="27"/>
    </row>
    <row r="89" spans="1:10" s="3" customFormat="1" ht="108" hidden="1" customHeight="1" x14ac:dyDescent="0.25">
      <c r="A89" s="51" t="s">
        <v>114</v>
      </c>
      <c r="B89" s="52" t="s">
        <v>115</v>
      </c>
      <c r="C89" s="16">
        <f>C90</f>
        <v>6913</v>
      </c>
      <c r="D89" s="16">
        <f t="shared" ref="D89:F90" si="44">D90</f>
        <v>5867</v>
      </c>
      <c r="E89" s="16">
        <f t="shared" si="44"/>
        <v>7520</v>
      </c>
      <c r="F89" s="16">
        <f t="shared" si="44"/>
        <v>7726.9</v>
      </c>
      <c r="G89" s="13">
        <f t="shared" si="36"/>
        <v>111.77347027339795</v>
      </c>
      <c r="H89" s="13">
        <f t="shared" si="37"/>
        <v>102.75132978723404</v>
      </c>
      <c r="I89" s="29"/>
      <c r="J89" s="27"/>
    </row>
    <row r="90" spans="1:10" s="3" customFormat="1" ht="120" hidden="1" x14ac:dyDescent="0.25">
      <c r="A90" s="51" t="s">
        <v>116</v>
      </c>
      <c r="B90" s="52" t="s">
        <v>117</v>
      </c>
      <c r="C90" s="16">
        <f>C91</f>
        <v>6913</v>
      </c>
      <c r="D90" s="16">
        <f t="shared" si="44"/>
        <v>5867</v>
      </c>
      <c r="E90" s="16">
        <f t="shared" si="44"/>
        <v>7520</v>
      </c>
      <c r="F90" s="16">
        <f t="shared" si="44"/>
        <v>7726.9</v>
      </c>
      <c r="G90" s="13">
        <f t="shared" si="36"/>
        <v>111.77347027339795</v>
      </c>
      <c r="H90" s="13">
        <f t="shared" si="37"/>
        <v>102.75132978723404</v>
      </c>
      <c r="I90" s="29"/>
      <c r="J90" s="27"/>
    </row>
    <row r="91" spans="1:10" s="3" customFormat="1" ht="120" hidden="1" x14ac:dyDescent="0.25">
      <c r="A91" s="21" t="s">
        <v>31</v>
      </c>
      <c r="B91" s="52" t="s">
        <v>61</v>
      </c>
      <c r="C91" s="16">
        <v>6913</v>
      </c>
      <c r="D91" s="16">
        <v>5867</v>
      </c>
      <c r="E91" s="16">
        <v>7520</v>
      </c>
      <c r="F91" s="14">
        <v>7726.9</v>
      </c>
      <c r="G91" s="13">
        <f t="shared" si="36"/>
        <v>111.77347027339795</v>
      </c>
      <c r="H91" s="13">
        <f t="shared" si="37"/>
        <v>102.75132978723404</v>
      </c>
      <c r="I91" s="29"/>
      <c r="J91" s="27"/>
    </row>
    <row r="92" spans="1:10" s="3" customFormat="1" ht="32.25" hidden="1" customHeight="1" x14ac:dyDescent="0.25">
      <c r="A92" s="21" t="s">
        <v>33</v>
      </c>
      <c r="B92" s="52" t="s">
        <v>32</v>
      </c>
      <c r="C92" s="16">
        <v>0</v>
      </c>
      <c r="D92" s="16">
        <v>0</v>
      </c>
      <c r="E92" s="16">
        <v>0</v>
      </c>
      <c r="F92" s="14">
        <v>0</v>
      </c>
      <c r="G92" s="13">
        <v>0</v>
      </c>
      <c r="H92" s="13">
        <v>0</v>
      </c>
      <c r="I92" s="29"/>
      <c r="J92" s="27"/>
    </row>
    <row r="93" spans="1:10" s="3" customFormat="1" ht="46.5" hidden="1" customHeight="1" x14ac:dyDescent="0.25">
      <c r="A93" s="21" t="s">
        <v>118</v>
      </c>
      <c r="B93" s="52" t="s">
        <v>119</v>
      </c>
      <c r="C93" s="16">
        <f>C94+C96</f>
        <v>600</v>
      </c>
      <c r="D93" s="16">
        <f t="shared" ref="D93:F93" si="45">D94+D96</f>
        <v>200</v>
      </c>
      <c r="E93" s="16">
        <f t="shared" si="45"/>
        <v>2512</v>
      </c>
      <c r="F93" s="16">
        <f t="shared" si="45"/>
        <v>2518.8000000000002</v>
      </c>
      <c r="G93" s="13">
        <f t="shared" si="36"/>
        <v>419.80000000000007</v>
      </c>
      <c r="H93" s="13">
        <f t="shared" si="37"/>
        <v>100.27070063694268</v>
      </c>
      <c r="I93" s="29"/>
      <c r="J93" s="27"/>
    </row>
    <row r="94" spans="1:10" s="3" customFormat="1" ht="45" hidden="1" x14ac:dyDescent="0.25">
      <c r="A94" s="21" t="s">
        <v>120</v>
      </c>
      <c r="B94" s="52" t="s">
        <v>121</v>
      </c>
      <c r="C94" s="16">
        <f>C95</f>
        <v>600</v>
      </c>
      <c r="D94" s="16">
        <f t="shared" ref="D94:F94" si="46">D95</f>
        <v>200</v>
      </c>
      <c r="E94" s="16">
        <f t="shared" si="46"/>
        <v>980</v>
      </c>
      <c r="F94" s="16">
        <f t="shared" si="46"/>
        <v>986.7</v>
      </c>
      <c r="G94" s="13">
        <f t="shared" si="36"/>
        <v>164.45000000000002</v>
      </c>
      <c r="H94" s="13">
        <f t="shared" si="37"/>
        <v>100.68367346938776</v>
      </c>
      <c r="I94" s="29"/>
      <c r="J94" s="27"/>
    </row>
    <row r="95" spans="1:10" s="3" customFormat="1" ht="64.5" hidden="1" customHeight="1" x14ac:dyDescent="0.25">
      <c r="A95" s="21" t="s">
        <v>34</v>
      </c>
      <c r="B95" s="52" t="s">
        <v>62</v>
      </c>
      <c r="C95" s="16">
        <v>600</v>
      </c>
      <c r="D95" s="16">
        <v>200</v>
      </c>
      <c r="E95" s="16">
        <v>980</v>
      </c>
      <c r="F95" s="14">
        <v>986.7</v>
      </c>
      <c r="G95" s="13">
        <f t="shared" si="36"/>
        <v>164.45000000000002</v>
      </c>
      <c r="H95" s="13">
        <f t="shared" si="37"/>
        <v>100.68367346938776</v>
      </c>
      <c r="I95" s="29"/>
      <c r="J95" s="27"/>
    </row>
    <row r="96" spans="1:10" s="3" customFormat="1" ht="75" hidden="1" x14ac:dyDescent="0.25">
      <c r="A96" s="21" t="s">
        <v>122</v>
      </c>
      <c r="B96" s="52" t="s">
        <v>123</v>
      </c>
      <c r="C96" s="16">
        <f>C97</f>
        <v>0</v>
      </c>
      <c r="D96" s="16">
        <f t="shared" ref="D96:F96" si="47">D97</f>
        <v>0</v>
      </c>
      <c r="E96" s="16">
        <f t="shared" si="47"/>
        <v>1532</v>
      </c>
      <c r="F96" s="16">
        <f t="shared" si="47"/>
        <v>1532.1</v>
      </c>
      <c r="G96" s="13">
        <v>0</v>
      </c>
      <c r="H96" s="13">
        <f t="shared" si="37"/>
        <v>100.00652741514359</v>
      </c>
      <c r="I96" s="29"/>
      <c r="J96" s="27"/>
    </row>
    <row r="97" spans="1:10" s="3" customFormat="1" ht="75" hidden="1" x14ac:dyDescent="0.25">
      <c r="A97" s="21" t="s">
        <v>35</v>
      </c>
      <c r="B97" s="52" t="s">
        <v>63</v>
      </c>
      <c r="C97" s="16">
        <v>0</v>
      </c>
      <c r="D97" s="16">
        <v>0</v>
      </c>
      <c r="E97" s="16">
        <v>1532</v>
      </c>
      <c r="F97" s="14">
        <v>1532.1</v>
      </c>
      <c r="G97" s="13">
        <v>0</v>
      </c>
      <c r="H97" s="13">
        <f t="shared" si="37"/>
        <v>100.00652741514359</v>
      </c>
      <c r="I97" s="29"/>
      <c r="J97" s="27"/>
    </row>
    <row r="98" spans="1:10" s="3" customFormat="1" ht="30" hidden="1" x14ac:dyDescent="0.25">
      <c r="A98" s="51" t="s">
        <v>36</v>
      </c>
      <c r="B98" s="52" t="s">
        <v>245</v>
      </c>
      <c r="C98" s="16">
        <f>C100+C103+C104+C106+C108+C114+C115+C118+C120+C122+C123+C125</f>
        <v>4068</v>
      </c>
      <c r="D98" s="16">
        <f>D100+D103+D104+D106+D108+D114+D115+D118+D120+D122+D123+D125</f>
        <v>0</v>
      </c>
      <c r="E98" s="16">
        <f>E100+E103+E104+E106+E108+E114+E115+E118+E120+E122+E123+E125</f>
        <v>13430</v>
      </c>
      <c r="F98" s="16">
        <f>F100+F103+F104+F106+F108+F114+F115+F118+F120+F122+F123+F125</f>
        <v>13928.5</v>
      </c>
      <c r="G98" s="13">
        <f t="shared" si="36"/>
        <v>342.39183874139627</v>
      </c>
      <c r="H98" s="13">
        <f t="shared" si="37"/>
        <v>103.71183916604616</v>
      </c>
      <c r="I98" s="29"/>
      <c r="J98" s="27"/>
    </row>
    <row r="99" spans="1:10" s="3" customFormat="1" hidden="1" x14ac:dyDescent="0.25">
      <c r="A99" s="57" t="s">
        <v>192</v>
      </c>
      <c r="B99" s="52" t="s">
        <v>246</v>
      </c>
      <c r="C99" s="16">
        <v>4068</v>
      </c>
      <c r="D99" s="16"/>
      <c r="E99" s="16">
        <v>3953</v>
      </c>
      <c r="F99" s="16">
        <v>4033</v>
      </c>
      <c r="G99" s="13">
        <f t="shared" si="36"/>
        <v>99.139626352015725</v>
      </c>
      <c r="H99" s="13">
        <f t="shared" si="37"/>
        <v>102.02377940804452</v>
      </c>
      <c r="I99" s="29"/>
      <c r="J99" s="27"/>
    </row>
    <row r="100" spans="1:10" s="3" customFormat="1" ht="30" hidden="1" x14ac:dyDescent="0.25">
      <c r="A100" s="58" t="s">
        <v>124</v>
      </c>
      <c r="B100" s="59" t="s">
        <v>149</v>
      </c>
      <c r="C100" s="16">
        <f>C101+C102</f>
        <v>44</v>
      </c>
      <c r="D100" s="16">
        <f t="shared" ref="D100:F100" si="48">D101+D102</f>
        <v>0</v>
      </c>
      <c r="E100" s="16">
        <f t="shared" si="48"/>
        <v>80</v>
      </c>
      <c r="F100" s="16">
        <f t="shared" si="48"/>
        <v>79.599999999999994</v>
      </c>
      <c r="G100" s="13">
        <f t="shared" si="36"/>
        <v>180.90909090909088</v>
      </c>
      <c r="H100" s="13">
        <f t="shared" si="37"/>
        <v>99.499999999999986</v>
      </c>
      <c r="I100" s="29"/>
      <c r="J100" s="27"/>
    </row>
    <row r="101" spans="1:10" s="3" customFormat="1" ht="63" hidden="1" customHeight="1" x14ac:dyDescent="0.25">
      <c r="A101" s="60" t="s">
        <v>125</v>
      </c>
      <c r="B101" s="52" t="s">
        <v>150</v>
      </c>
      <c r="C101" s="16">
        <v>41</v>
      </c>
      <c r="D101" s="16"/>
      <c r="E101" s="16">
        <v>67</v>
      </c>
      <c r="F101" s="14">
        <v>66.599999999999994</v>
      </c>
      <c r="G101" s="13">
        <f t="shared" si="36"/>
        <v>162.4390243902439</v>
      </c>
      <c r="H101" s="13">
        <f t="shared" si="37"/>
        <v>99.402985074626855</v>
      </c>
      <c r="I101" s="29"/>
      <c r="J101" s="27"/>
    </row>
    <row r="102" spans="1:10" s="3" customFormat="1" ht="75" hidden="1" x14ac:dyDescent="0.25">
      <c r="A102" s="60" t="s">
        <v>126</v>
      </c>
      <c r="B102" s="52" t="s">
        <v>151</v>
      </c>
      <c r="C102" s="16">
        <v>3</v>
      </c>
      <c r="D102" s="16"/>
      <c r="E102" s="16">
        <v>13</v>
      </c>
      <c r="F102" s="14">
        <v>13</v>
      </c>
      <c r="G102" s="13">
        <f t="shared" si="36"/>
        <v>433.33333333333331</v>
      </c>
      <c r="H102" s="13">
        <f t="shared" si="37"/>
        <v>100</v>
      </c>
      <c r="I102" s="29"/>
      <c r="J102" s="27"/>
    </row>
    <row r="103" spans="1:10" s="3" customFormat="1" ht="75" hidden="1" x14ac:dyDescent="0.25">
      <c r="A103" s="60" t="s">
        <v>127</v>
      </c>
      <c r="B103" s="52" t="s">
        <v>152</v>
      </c>
      <c r="C103" s="16">
        <v>110</v>
      </c>
      <c r="D103" s="16"/>
      <c r="E103" s="16">
        <v>0</v>
      </c>
      <c r="F103" s="14">
        <v>0</v>
      </c>
      <c r="G103" s="13">
        <f t="shared" si="36"/>
        <v>0</v>
      </c>
      <c r="H103" s="13" t="e">
        <f t="shared" si="37"/>
        <v>#DIV/0!</v>
      </c>
      <c r="I103" s="29"/>
      <c r="J103" s="27"/>
    </row>
    <row r="104" spans="1:10" s="3" customFormat="1" ht="64.5" hidden="1" customHeight="1" x14ac:dyDescent="0.25">
      <c r="A104" s="60" t="s">
        <v>128</v>
      </c>
      <c r="B104" s="52" t="s">
        <v>153</v>
      </c>
      <c r="C104" s="16">
        <f>C105</f>
        <v>12</v>
      </c>
      <c r="D104" s="16">
        <f t="shared" ref="D104:F104" si="49">D105</f>
        <v>0</v>
      </c>
      <c r="E104" s="16">
        <f t="shared" si="49"/>
        <v>20</v>
      </c>
      <c r="F104" s="16">
        <f t="shared" si="49"/>
        <v>20.100000000000001</v>
      </c>
      <c r="G104" s="13">
        <f t="shared" si="36"/>
        <v>167.5</v>
      </c>
      <c r="H104" s="13">
        <f t="shared" si="37"/>
        <v>100.50000000000001</v>
      </c>
      <c r="I104" s="29"/>
      <c r="J104" s="27"/>
    </row>
    <row r="105" spans="1:10" s="3" customFormat="1" ht="75" hidden="1" x14ac:dyDescent="0.25">
      <c r="A105" s="60" t="s">
        <v>129</v>
      </c>
      <c r="B105" s="52" t="s">
        <v>154</v>
      </c>
      <c r="C105" s="16">
        <v>12</v>
      </c>
      <c r="D105" s="16"/>
      <c r="E105" s="16">
        <v>20</v>
      </c>
      <c r="F105" s="14">
        <v>20.100000000000001</v>
      </c>
      <c r="G105" s="13">
        <f t="shared" si="36"/>
        <v>167.5</v>
      </c>
      <c r="H105" s="13">
        <f t="shared" si="37"/>
        <v>100.50000000000001</v>
      </c>
      <c r="I105" s="29"/>
      <c r="J105" s="27"/>
    </row>
    <row r="106" spans="1:10" s="3" customFormat="1" ht="60" hidden="1" x14ac:dyDescent="0.25">
      <c r="A106" s="60" t="s">
        <v>130</v>
      </c>
      <c r="B106" s="52" t="s">
        <v>155</v>
      </c>
      <c r="C106" s="16">
        <f>C107</f>
        <v>704</v>
      </c>
      <c r="D106" s="16">
        <f t="shared" ref="D106:F106" si="50">D107</f>
        <v>0</v>
      </c>
      <c r="E106" s="16">
        <f t="shared" si="50"/>
        <v>852</v>
      </c>
      <c r="F106" s="16">
        <f t="shared" si="50"/>
        <v>851.6</v>
      </c>
      <c r="G106" s="13">
        <f t="shared" si="36"/>
        <v>120.96590909090909</v>
      </c>
      <c r="H106" s="13">
        <f t="shared" si="37"/>
        <v>99.953051643192495</v>
      </c>
      <c r="I106" s="29"/>
      <c r="J106" s="27"/>
    </row>
    <row r="107" spans="1:10" s="3" customFormat="1" ht="120.75" hidden="1" customHeight="1" x14ac:dyDescent="0.25">
      <c r="A107" s="60" t="s">
        <v>131</v>
      </c>
      <c r="B107" s="52" t="s">
        <v>156</v>
      </c>
      <c r="C107" s="16">
        <v>704</v>
      </c>
      <c r="D107" s="16"/>
      <c r="E107" s="16">
        <v>852</v>
      </c>
      <c r="F107" s="14">
        <v>851.6</v>
      </c>
      <c r="G107" s="13">
        <f t="shared" si="36"/>
        <v>120.96590909090909</v>
      </c>
      <c r="H107" s="13">
        <f t="shared" si="37"/>
        <v>99.953051643192495</v>
      </c>
      <c r="I107" s="29"/>
      <c r="J107" s="27"/>
    </row>
    <row r="108" spans="1:10" s="3" customFormat="1" ht="150" hidden="1" x14ac:dyDescent="0.25">
      <c r="A108" s="60" t="s">
        <v>132</v>
      </c>
      <c r="B108" s="52" t="s">
        <v>157</v>
      </c>
      <c r="C108" s="16">
        <f>C109+C110+C111+C112+C113</f>
        <v>1221</v>
      </c>
      <c r="D108" s="16">
        <f t="shared" ref="D108:F108" si="51">D109+D110+D111+D112+D113</f>
        <v>0</v>
      </c>
      <c r="E108" s="16">
        <f t="shared" si="51"/>
        <v>504</v>
      </c>
      <c r="F108" s="16">
        <f t="shared" si="51"/>
        <v>504.9</v>
      </c>
      <c r="G108" s="13">
        <f t="shared" si="36"/>
        <v>41.351351351351354</v>
      </c>
      <c r="H108" s="13">
        <f t="shared" si="37"/>
        <v>100.17857142857143</v>
      </c>
      <c r="I108" s="29"/>
      <c r="J108" s="27"/>
    </row>
    <row r="109" spans="1:10" s="3" customFormat="1" ht="45" hidden="1" x14ac:dyDescent="0.25">
      <c r="A109" s="60" t="s">
        <v>133</v>
      </c>
      <c r="B109" s="52" t="s">
        <v>158</v>
      </c>
      <c r="C109" s="16">
        <v>997</v>
      </c>
      <c r="D109" s="16"/>
      <c r="E109" s="16">
        <v>320</v>
      </c>
      <c r="F109" s="14">
        <v>320</v>
      </c>
      <c r="G109" s="13">
        <f t="shared" si="36"/>
        <v>32.096288866599799</v>
      </c>
      <c r="H109" s="13">
        <f t="shared" si="37"/>
        <v>100</v>
      </c>
      <c r="I109" s="29"/>
      <c r="J109" s="27"/>
    </row>
    <row r="110" spans="1:10" s="3" customFormat="1" ht="45" hidden="1" x14ac:dyDescent="0.25">
      <c r="A110" s="60" t="s">
        <v>134</v>
      </c>
      <c r="B110" s="52" t="s">
        <v>182</v>
      </c>
      <c r="C110" s="16">
        <v>187</v>
      </c>
      <c r="D110" s="16"/>
      <c r="E110" s="16">
        <v>100</v>
      </c>
      <c r="F110" s="14">
        <v>100.4</v>
      </c>
      <c r="G110" s="13">
        <f t="shared" si="36"/>
        <v>53.689839572192518</v>
      </c>
      <c r="H110" s="13">
        <f t="shared" si="37"/>
        <v>100.4</v>
      </c>
      <c r="I110" s="29"/>
      <c r="J110" s="27"/>
    </row>
    <row r="111" spans="1:10" s="3" customFormat="1" ht="45" hidden="1" x14ac:dyDescent="0.25">
      <c r="A111" s="60" t="s">
        <v>135</v>
      </c>
      <c r="B111" s="52" t="s">
        <v>159</v>
      </c>
      <c r="C111" s="16">
        <v>17</v>
      </c>
      <c r="D111" s="16"/>
      <c r="E111" s="16">
        <v>42</v>
      </c>
      <c r="F111" s="14">
        <v>42.5</v>
      </c>
      <c r="G111" s="13">
        <f t="shared" si="36"/>
        <v>250</v>
      </c>
      <c r="H111" s="13">
        <f t="shared" si="37"/>
        <v>101.19047619047619</v>
      </c>
      <c r="I111" s="29"/>
      <c r="J111" s="27"/>
    </row>
    <row r="112" spans="1:10" s="3" customFormat="1" ht="45" hidden="1" x14ac:dyDescent="0.25">
      <c r="A112" s="60" t="s">
        <v>136</v>
      </c>
      <c r="B112" s="52" t="s">
        <v>160</v>
      </c>
      <c r="C112" s="16">
        <v>20</v>
      </c>
      <c r="D112" s="16"/>
      <c r="E112" s="16">
        <v>37</v>
      </c>
      <c r="F112" s="14">
        <v>37</v>
      </c>
      <c r="G112" s="13">
        <f t="shared" si="36"/>
        <v>185</v>
      </c>
      <c r="H112" s="13">
        <f t="shared" si="37"/>
        <v>100</v>
      </c>
      <c r="I112" s="29"/>
      <c r="J112" s="27"/>
    </row>
    <row r="113" spans="1:10" s="3" customFormat="1" ht="30" hidden="1" x14ac:dyDescent="0.25">
      <c r="A113" s="60" t="s">
        <v>306</v>
      </c>
      <c r="B113" s="52" t="s">
        <v>307</v>
      </c>
      <c r="C113" s="16">
        <v>0</v>
      </c>
      <c r="D113" s="16"/>
      <c r="E113" s="16">
        <v>5</v>
      </c>
      <c r="F113" s="14">
        <v>5</v>
      </c>
      <c r="G113" s="13">
        <v>0</v>
      </c>
      <c r="H113" s="13">
        <f t="shared" ref="H113" si="52">F113/E113*100</f>
        <v>100</v>
      </c>
      <c r="I113" s="29"/>
      <c r="J113" s="27"/>
    </row>
    <row r="114" spans="1:10" s="3" customFormat="1" ht="30.75" hidden="1" customHeight="1" x14ac:dyDescent="0.25">
      <c r="A114" s="60" t="s">
        <v>137</v>
      </c>
      <c r="B114" s="52" t="s">
        <v>161</v>
      </c>
      <c r="C114" s="16">
        <v>633</v>
      </c>
      <c r="D114" s="16"/>
      <c r="E114" s="16">
        <v>593</v>
      </c>
      <c r="F114" s="14">
        <v>602.6</v>
      </c>
      <c r="G114" s="13">
        <f t="shared" si="36"/>
        <v>95.197472353870467</v>
      </c>
      <c r="H114" s="13">
        <f t="shared" si="37"/>
        <v>101.61888701517708</v>
      </c>
      <c r="I114" s="29"/>
      <c r="J114" s="27"/>
    </row>
    <row r="115" spans="1:10" s="3" customFormat="1" ht="63.75" hidden="1" customHeight="1" x14ac:dyDescent="0.25">
      <c r="A115" s="60" t="s">
        <v>138</v>
      </c>
      <c r="B115" s="52" t="s">
        <v>162</v>
      </c>
      <c r="C115" s="16">
        <f>C116+C117</f>
        <v>244</v>
      </c>
      <c r="D115" s="16">
        <f t="shared" ref="D115:F115" si="53">D116+D117</f>
        <v>0</v>
      </c>
      <c r="E115" s="16">
        <f t="shared" si="53"/>
        <v>743</v>
      </c>
      <c r="F115" s="16">
        <f t="shared" si="53"/>
        <v>746.4</v>
      </c>
      <c r="G115" s="13">
        <f t="shared" si="36"/>
        <v>305.90163934426226</v>
      </c>
      <c r="H115" s="13">
        <f t="shared" si="37"/>
        <v>100.45760430686406</v>
      </c>
      <c r="I115" s="29"/>
      <c r="J115" s="27"/>
    </row>
    <row r="116" spans="1:10" s="3" customFormat="1" ht="75" hidden="1" x14ac:dyDescent="0.25">
      <c r="A116" s="60" t="s">
        <v>183</v>
      </c>
      <c r="B116" s="52" t="s">
        <v>184</v>
      </c>
      <c r="C116" s="16">
        <v>0</v>
      </c>
      <c r="D116" s="16"/>
      <c r="E116" s="16">
        <v>200</v>
      </c>
      <c r="F116" s="16">
        <v>200</v>
      </c>
      <c r="G116" s="13">
        <v>0</v>
      </c>
      <c r="H116" s="13">
        <v>0</v>
      </c>
      <c r="I116" s="29"/>
      <c r="J116" s="27"/>
    </row>
    <row r="117" spans="1:10" s="3" customFormat="1" ht="30" hidden="1" x14ac:dyDescent="0.25">
      <c r="A117" s="60" t="s">
        <v>139</v>
      </c>
      <c r="B117" s="52" t="s">
        <v>163</v>
      </c>
      <c r="C117" s="16">
        <v>244</v>
      </c>
      <c r="D117" s="16"/>
      <c r="E117" s="16">
        <v>543</v>
      </c>
      <c r="F117" s="14">
        <v>546.4</v>
      </c>
      <c r="G117" s="13">
        <f t="shared" si="36"/>
        <v>223.93442622950818</v>
      </c>
      <c r="H117" s="13">
        <f t="shared" si="37"/>
        <v>100.62615101289134</v>
      </c>
      <c r="I117" s="29"/>
      <c r="J117" s="27"/>
    </row>
    <row r="118" spans="1:10" s="3" customFormat="1" ht="75" hidden="1" x14ac:dyDescent="0.25">
      <c r="A118" s="60" t="s">
        <v>140</v>
      </c>
      <c r="B118" s="52" t="s">
        <v>164</v>
      </c>
      <c r="C118" s="16">
        <f>C119</f>
        <v>130</v>
      </c>
      <c r="D118" s="16">
        <f t="shared" ref="D118:F118" si="54">D119</f>
        <v>0</v>
      </c>
      <c r="E118" s="16">
        <f t="shared" si="54"/>
        <v>53</v>
      </c>
      <c r="F118" s="16">
        <f t="shared" si="54"/>
        <v>52.6</v>
      </c>
      <c r="G118" s="13">
        <f t="shared" si="36"/>
        <v>40.46153846153846</v>
      </c>
      <c r="H118" s="13">
        <f t="shared" si="37"/>
        <v>99.245283018867923</v>
      </c>
      <c r="I118" s="29"/>
      <c r="J118" s="27"/>
    </row>
    <row r="119" spans="1:10" s="3" customFormat="1" ht="90" hidden="1" x14ac:dyDescent="0.25">
      <c r="A119" s="60" t="s">
        <v>141</v>
      </c>
      <c r="B119" s="52" t="s">
        <v>165</v>
      </c>
      <c r="C119" s="16">
        <v>130</v>
      </c>
      <c r="D119" s="16"/>
      <c r="E119" s="16">
        <v>53</v>
      </c>
      <c r="F119" s="14">
        <v>52.6</v>
      </c>
      <c r="G119" s="13">
        <f t="shared" si="36"/>
        <v>40.46153846153846</v>
      </c>
      <c r="H119" s="13">
        <f t="shared" si="37"/>
        <v>99.245283018867923</v>
      </c>
      <c r="I119" s="29"/>
      <c r="J119" s="27"/>
    </row>
    <row r="120" spans="1:10" s="3" customFormat="1" ht="30" hidden="1" x14ac:dyDescent="0.25">
      <c r="A120" s="60" t="s">
        <v>142</v>
      </c>
      <c r="B120" s="52" t="s">
        <v>166</v>
      </c>
      <c r="C120" s="16">
        <f>C121</f>
        <v>20</v>
      </c>
      <c r="D120" s="16">
        <f t="shared" ref="D120:F120" si="55">D121</f>
        <v>0</v>
      </c>
      <c r="E120" s="16">
        <f t="shared" si="55"/>
        <v>11</v>
      </c>
      <c r="F120" s="16">
        <f t="shared" si="55"/>
        <v>10.6</v>
      </c>
      <c r="G120" s="13">
        <f t="shared" si="36"/>
        <v>53</v>
      </c>
      <c r="H120" s="13">
        <f t="shared" si="37"/>
        <v>96.36363636363636</v>
      </c>
      <c r="I120" s="29"/>
      <c r="J120" s="27"/>
    </row>
    <row r="121" spans="1:10" s="3" customFormat="1" ht="45" hidden="1" x14ac:dyDescent="0.25">
      <c r="A121" s="60" t="s">
        <v>143</v>
      </c>
      <c r="B121" s="52" t="s">
        <v>167</v>
      </c>
      <c r="C121" s="16">
        <v>20</v>
      </c>
      <c r="D121" s="16"/>
      <c r="E121" s="16">
        <v>11</v>
      </c>
      <c r="F121" s="14">
        <v>10.6</v>
      </c>
      <c r="G121" s="13">
        <f t="shared" si="36"/>
        <v>53</v>
      </c>
      <c r="H121" s="13">
        <f t="shared" si="37"/>
        <v>96.36363636363636</v>
      </c>
      <c r="I121" s="29"/>
      <c r="J121" s="27"/>
    </row>
    <row r="122" spans="1:10" s="3" customFormat="1" ht="90" hidden="1" x14ac:dyDescent="0.25">
      <c r="A122" s="60" t="s">
        <v>144</v>
      </c>
      <c r="B122" s="52" t="s">
        <v>168</v>
      </c>
      <c r="C122" s="16">
        <v>6</v>
      </c>
      <c r="D122" s="16"/>
      <c r="E122" s="16">
        <v>15</v>
      </c>
      <c r="F122" s="14">
        <v>21.2</v>
      </c>
      <c r="G122" s="13">
        <f t="shared" si="36"/>
        <v>353.33333333333331</v>
      </c>
      <c r="H122" s="13">
        <f t="shared" si="37"/>
        <v>141.33333333333334</v>
      </c>
      <c r="I122" s="29"/>
      <c r="J122" s="27"/>
    </row>
    <row r="123" spans="1:10" s="3" customFormat="1" ht="60" hidden="1" x14ac:dyDescent="0.25">
      <c r="A123" s="60" t="s">
        <v>145</v>
      </c>
      <c r="B123" s="52" t="s">
        <v>169</v>
      </c>
      <c r="C123" s="16">
        <f>C124</f>
        <v>8</v>
      </c>
      <c r="D123" s="16">
        <f t="shared" ref="D123:F123" si="56">D124</f>
        <v>0</v>
      </c>
      <c r="E123" s="16">
        <f t="shared" si="56"/>
        <v>3</v>
      </c>
      <c r="F123" s="16">
        <f t="shared" si="56"/>
        <v>3</v>
      </c>
      <c r="G123" s="13">
        <f t="shared" si="36"/>
        <v>37.5</v>
      </c>
      <c r="H123" s="13">
        <f t="shared" si="37"/>
        <v>100</v>
      </c>
      <c r="I123" s="29"/>
      <c r="J123" s="27"/>
    </row>
    <row r="124" spans="1:10" s="3" customFormat="1" ht="75" hidden="1" x14ac:dyDescent="0.25">
      <c r="A124" s="60" t="s">
        <v>146</v>
      </c>
      <c r="B124" s="52" t="s">
        <v>170</v>
      </c>
      <c r="C124" s="16">
        <v>8</v>
      </c>
      <c r="D124" s="16"/>
      <c r="E124" s="16">
        <v>3</v>
      </c>
      <c r="F124" s="14">
        <v>3</v>
      </c>
      <c r="G124" s="13">
        <f t="shared" si="36"/>
        <v>37.5</v>
      </c>
      <c r="H124" s="13">
        <f t="shared" si="37"/>
        <v>100</v>
      </c>
      <c r="I124" s="29"/>
      <c r="J124" s="27"/>
    </row>
    <row r="125" spans="1:10" s="3" customFormat="1" ht="30" hidden="1" x14ac:dyDescent="0.25">
      <c r="A125" s="60" t="s">
        <v>147</v>
      </c>
      <c r="B125" s="52" t="s">
        <v>171</v>
      </c>
      <c r="C125" s="16">
        <f>C126</f>
        <v>936</v>
      </c>
      <c r="D125" s="16">
        <f t="shared" ref="D125:F125" si="57">D126</f>
        <v>0</v>
      </c>
      <c r="E125" s="16">
        <f t="shared" si="57"/>
        <v>10556</v>
      </c>
      <c r="F125" s="16">
        <f t="shared" si="57"/>
        <v>11035.9</v>
      </c>
      <c r="G125" s="13">
        <f t="shared" si="36"/>
        <v>1179.0491452991453</v>
      </c>
      <c r="H125" s="13">
        <f t="shared" si="37"/>
        <v>104.54622963243652</v>
      </c>
      <c r="I125" s="29"/>
      <c r="J125" s="27"/>
    </row>
    <row r="126" spans="1:10" s="3" customFormat="1" ht="45" hidden="1" x14ac:dyDescent="0.25">
      <c r="A126" s="60" t="s">
        <v>148</v>
      </c>
      <c r="B126" s="52" t="s">
        <v>172</v>
      </c>
      <c r="C126" s="16">
        <v>936</v>
      </c>
      <c r="D126" s="16"/>
      <c r="E126" s="16">
        <v>10556</v>
      </c>
      <c r="F126" s="14">
        <v>11035.9</v>
      </c>
      <c r="G126" s="13">
        <f t="shared" si="36"/>
        <v>1179.0491452991453</v>
      </c>
      <c r="H126" s="13">
        <f t="shared" si="37"/>
        <v>104.54622963243652</v>
      </c>
      <c r="I126" s="29"/>
      <c r="J126" s="27"/>
    </row>
    <row r="127" spans="1:10" s="3" customFormat="1" hidden="1" x14ac:dyDescent="0.25">
      <c r="A127" s="51" t="s">
        <v>37</v>
      </c>
      <c r="B127" s="52" t="s">
        <v>247</v>
      </c>
      <c r="C127" s="16">
        <f>C128</f>
        <v>0</v>
      </c>
      <c r="D127" s="16">
        <f t="shared" ref="D127:F128" si="58">D128</f>
        <v>0</v>
      </c>
      <c r="E127" s="16">
        <f t="shared" si="58"/>
        <v>-524</v>
      </c>
      <c r="F127" s="16">
        <f t="shared" si="58"/>
        <v>-539.20000000000005</v>
      </c>
      <c r="G127" s="13">
        <v>0</v>
      </c>
      <c r="H127" s="13">
        <f t="shared" si="37"/>
        <v>102.90076335877862</v>
      </c>
      <c r="I127" s="29"/>
      <c r="J127" s="27"/>
    </row>
    <row r="128" spans="1:10" s="3" customFormat="1" hidden="1" x14ac:dyDescent="0.25">
      <c r="A128" s="51" t="s">
        <v>173</v>
      </c>
      <c r="B128" s="52" t="s">
        <v>248</v>
      </c>
      <c r="C128" s="16">
        <f>C129</f>
        <v>0</v>
      </c>
      <c r="D128" s="16">
        <f t="shared" si="58"/>
        <v>0</v>
      </c>
      <c r="E128" s="16">
        <f t="shared" si="58"/>
        <v>-524</v>
      </c>
      <c r="F128" s="16">
        <f t="shared" si="58"/>
        <v>-539.20000000000005</v>
      </c>
      <c r="G128" s="13">
        <v>0</v>
      </c>
      <c r="H128" s="13">
        <f t="shared" si="37"/>
        <v>102.90076335877862</v>
      </c>
      <c r="I128" s="29"/>
      <c r="J128" s="27"/>
    </row>
    <row r="129" spans="1:10" s="3" customFormat="1" ht="30" hidden="1" x14ac:dyDescent="0.25">
      <c r="A129" s="61" t="s">
        <v>38</v>
      </c>
      <c r="B129" s="62" t="s">
        <v>249</v>
      </c>
      <c r="C129" s="16">
        <v>0</v>
      </c>
      <c r="D129" s="16">
        <v>0</v>
      </c>
      <c r="E129" s="16">
        <v>-524</v>
      </c>
      <c r="F129" s="14">
        <v>-539.20000000000005</v>
      </c>
      <c r="G129" s="13">
        <v>0</v>
      </c>
      <c r="H129" s="13">
        <f t="shared" si="37"/>
        <v>102.90076335877862</v>
      </c>
      <c r="I129" s="29"/>
      <c r="J129" s="27"/>
    </row>
    <row r="130" spans="1:10" s="3" customFormat="1" ht="18.75" customHeight="1" x14ac:dyDescent="0.25">
      <c r="A130" s="18" t="s">
        <v>39</v>
      </c>
      <c r="B130" s="63" t="s">
        <v>250</v>
      </c>
      <c r="C130" s="16">
        <f>C131+C161+C164+C167</f>
        <v>723503.2</v>
      </c>
      <c r="D130" s="16">
        <f t="shared" ref="D130:E130" si="59">D131+D161+D164+D167</f>
        <v>203.59999999999991</v>
      </c>
      <c r="E130" s="16">
        <f t="shared" si="59"/>
        <v>1279000.4000000001</v>
      </c>
      <c r="F130" s="16">
        <f>F131+F161+F164+F167</f>
        <v>1225881.6000000001</v>
      </c>
      <c r="G130" s="13">
        <f t="shared" ref="G130:G148" si="60">F130/C130*100</f>
        <v>169.43692854433817</v>
      </c>
      <c r="H130" s="13">
        <f t="shared" si="37"/>
        <v>95.846850399734038</v>
      </c>
      <c r="I130" s="29"/>
      <c r="J130" s="27"/>
    </row>
    <row r="131" spans="1:10" s="3" customFormat="1" ht="60" x14ac:dyDescent="0.25">
      <c r="A131" s="18" t="s">
        <v>278</v>
      </c>
      <c r="B131" s="63" t="s">
        <v>251</v>
      </c>
      <c r="C131" s="16">
        <f>C132+C135+C147+C152</f>
        <v>723503.2</v>
      </c>
      <c r="D131" s="16">
        <f>D132+D135+D147+D152</f>
        <v>1554.6</v>
      </c>
      <c r="E131" s="16">
        <f>E132+E135+E147+E152</f>
        <v>1286091.8</v>
      </c>
      <c r="F131" s="16">
        <f>F132+F135+F147+F152</f>
        <v>1232972.7</v>
      </c>
      <c r="G131" s="13">
        <f t="shared" si="60"/>
        <v>170.41703478298368</v>
      </c>
      <c r="H131" s="13">
        <f t="shared" si="37"/>
        <v>95.869727184326962</v>
      </c>
      <c r="I131" s="29" t="s">
        <v>283</v>
      </c>
      <c r="J131" s="27"/>
    </row>
    <row r="132" spans="1:10" s="3" customFormat="1" ht="33.75" customHeight="1" x14ac:dyDescent="0.25">
      <c r="A132" s="43" t="s">
        <v>174</v>
      </c>
      <c r="B132" s="34" t="s">
        <v>285</v>
      </c>
      <c r="C132" s="16">
        <f>C134</f>
        <v>0</v>
      </c>
      <c r="D132" s="16">
        <f t="shared" ref="D132:F132" si="61">D134</f>
        <v>0</v>
      </c>
      <c r="E132" s="16">
        <f t="shared" si="61"/>
        <v>215123.7</v>
      </c>
      <c r="F132" s="16">
        <f t="shared" si="61"/>
        <v>215123.7</v>
      </c>
      <c r="G132" s="13" t="s">
        <v>276</v>
      </c>
      <c r="H132" s="13">
        <f t="shared" si="37"/>
        <v>100</v>
      </c>
      <c r="I132" s="29"/>
      <c r="J132" s="27"/>
    </row>
    <row r="133" spans="1:10" s="3" customFormat="1" ht="60" hidden="1" x14ac:dyDescent="0.25">
      <c r="A133" s="64" t="s">
        <v>41</v>
      </c>
      <c r="B133" s="34" t="s">
        <v>40</v>
      </c>
      <c r="C133" s="16">
        <v>0</v>
      </c>
      <c r="D133" s="16">
        <v>0</v>
      </c>
      <c r="E133" s="16">
        <v>0</v>
      </c>
      <c r="F133" s="16">
        <v>0</v>
      </c>
      <c r="G133" s="13" t="e">
        <f t="shared" si="60"/>
        <v>#DIV/0!</v>
      </c>
      <c r="H133" s="13" t="e">
        <f t="shared" si="37"/>
        <v>#DIV/0!</v>
      </c>
      <c r="I133" s="29"/>
      <c r="J133" s="27"/>
    </row>
    <row r="134" spans="1:10" s="3" customFormat="1" ht="45" hidden="1" customHeight="1" x14ac:dyDescent="0.25">
      <c r="A134" s="65" t="s">
        <v>42</v>
      </c>
      <c r="B134" s="34" t="s">
        <v>287</v>
      </c>
      <c r="C134" s="16">
        <v>0</v>
      </c>
      <c r="D134" s="16">
        <v>0</v>
      </c>
      <c r="E134" s="16">
        <v>215123.7</v>
      </c>
      <c r="F134" s="16">
        <v>215123.7</v>
      </c>
      <c r="G134" s="13" t="s">
        <v>276</v>
      </c>
      <c r="H134" s="13">
        <f t="shared" si="37"/>
        <v>100</v>
      </c>
      <c r="I134" s="29"/>
      <c r="J134" s="27"/>
    </row>
    <row r="135" spans="1:10" s="3" customFormat="1" ht="48.75" customHeight="1" x14ac:dyDescent="0.25">
      <c r="A135" s="18" t="s">
        <v>175</v>
      </c>
      <c r="B135" s="5" t="s">
        <v>288</v>
      </c>
      <c r="C135" s="16">
        <f>C136+C145</f>
        <v>285601.59999999998</v>
      </c>
      <c r="D135" s="16">
        <f t="shared" ref="D135:E135" si="62">D136+D145</f>
        <v>1512</v>
      </c>
      <c r="E135" s="16">
        <f t="shared" si="62"/>
        <v>607636.80000000005</v>
      </c>
      <c r="F135" s="16">
        <f>F136+F145</f>
        <v>562791</v>
      </c>
      <c r="G135" s="13">
        <f t="shared" si="60"/>
        <v>197.0545683217461</v>
      </c>
      <c r="H135" s="13">
        <f t="shared" si="37"/>
        <v>92.619637256992988</v>
      </c>
      <c r="I135" s="29"/>
      <c r="J135" s="27"/>
    </row>
    <row r="136" spans="1:10" s="3" customFormat="1" ht="32.25" hidden="1" customHeight="1" x14ac:dyDescent="0.25">
      <c r="A136" s="18" t="s">
        <v>193</v>
      </c>
      <c r="B136" s="5" t="s">
        <v>290</v>
      </c>
      <c r="C136" s="16">
        <f>C137+C139+C141+C143</f>
        <v>212974.3</v>
      </c>
      <c r="D136" s="16">
        <f t="shared" ref="D136:E136" si="63">D137+D139+D141+D143</f>
        <v>1512</v>
      </c>
      <c r="E136" s="16">
        <f t="shared" si="63"/>
        <v>241220.9</v>
      </c>
      <c r="F136" s="16">
        <f>F137+F139+F141+F143</f>
        <v>433375.8</v>
      </c>
      <c r="G136" s="13">
        <f t="shared" si="60"/>
        <v>203.48736913327105</v>
      </c>
      <c r="H136" s="13">
        <f t="shared" si="37"/>
        <v>179.65930812794412</v>
      </c>
      <c r="I136" s="29"/>
      <c r="J136" s="27"/>
    </row>
    <row r="137" spans="1:10" s="3" customFormat="1" ht="32.25" hidden="1" customHeight="1" x14ac:dyDescent="0.25">
      <c r="A137" s="18" t="s">
        <v>176</v>
      </c>
      <c r="B137" s="5" t="s">
        <v>308</v>
      </c>
      <c r="C137" s="16">
        <f>C138</f>
        <v>0</v>
      </c>
      <c r="D137" s="16">
        <f t="shared" ref="D137:F137" si="64">D138</f>
        <v>0</v>
      </c>
      <c r="E137" s="16">
        <f t="shared" si="64"/>
        <v>2201.6999999999998</v>
      </c>
      <c r="F137" s="16">
        <f t="shared" si="64"/>
        <v>2201.6999999999998</v>
      </c>
      <c r="G137" s="13">
        <v>0</v>
      </c>
      <c r="H137" s="13">
        <f t="shared" si="37"/>
        <v>100</v>
      </c>
      <c r="I137" s="29"/>
      <c r="J137" s="27"/>
    </row>
    <row r="138" spans="1:10" s="3" customFormat="1" ht="47.25" hidden="1" customHeight="1" x14ac:dyDescent="0.25">
      <c r="A138" s="18" t="s">
        <v>176</v>
      </c>
      <c r="B138" s="5" t="s">
        <v>309</v>
      </c>
      <c r="C138" s="16">
        <v>0</v>
      </c>
      <c r="D138" s="16"/>
      <c r="E138" s="16">
        <v>2201.6999999999998</v>
      </c>
      <c r="F138" s="16">
        <v>2201.6999999999998</v>
      </c>
      <c r="G138" s="13" t="s">
        <v>276</v>
      </c>
      <c r="H138" s="13">
        <f t="shared" si="37"/>
        <v>100</v>
      </c>
      <c r="I138" s="29"/>
      <c r="J138" s="27"/>
    </row>
    <row r="139" spans="1:10" s="3" customFormat="1" ht="48.75" hidden="1" customHeight="1" x14ac:dyDescent="0.25">
      <c r="A139" s="18" t="s">
        <v>310</v>
      </c>
      <c r="B139" s="5" t="s">
        <v>311</v>
      </c>
      <c r="C139" s="16">
        <f>C140</f>
        <v>0</v>
      </c>
      <c r="D139" s="16">
        <f t="shared" ref="D139:F139" si="65">D140</f>
        <v>0</v>
      </c>
      <c r="E139" s="16">
        <f t="shared" si="65"/>
        <v>26032</v>
      </c>
      <c r="F139" s="16">
        <f t="shared" si="65"/>
        <v>25363.599999999999</v>
      </c>
      <c r="G139" s="13">
        <v>0</v>
      </c>
      <c r="H139" s="13">
        <f t="shared" si="37"/>
        <v>97.432390903503375</v>
      </c>
      <c r="I139" s="29"/>
      <c r="J139" s="27" t="s">
        <v>319</v>
      </c>
    </row>
    <row r="140" spans="1:10" s="3" customFormat="1" ht="63" hidden="1" customHeight="1" x14ac:dyDescent="0.25">
      <c r="A140" s="18" t="s">
        <v>310</v>
      </c>
      <c r="B140" s="5" t="s">
        <v>312</v>
      </c>
      <c r="C140" s="16">
        <v>0</v>
      </c>
      <c r="D140" s="16"/>
      <c r="E140" s="16">
        <v>26032</v>
      </c>
      <c r="F140" s="16">
        <v>25363.599999999999</v>
      </c>
      <c r="G140" s="13" t="s">
        <v>276</v>
      </c>
      <c r="H140" s="13">
        <f t="shared" si="37"/>
        <v>97.432390903503375</v>
      </c>
      <c r="I140" s="29"/>
      <c r="J140" s="27"/>
    </row>
    <row r="141" spans="1:10" s="3" customFormat="1" ht="62.25" hidden="1" customHeight="1" x14ac:dyDescent="0.25">
      <c r="A141" s="18" t="s">
        <v>289</v>
      </c>
      <c r="B141" s="5" t="s">
        <v>292</v>
      </c>
      <c r="C141" s="14">
        <f>C142</f>
        <v>212974.3</v>
      </c>
      <c r="D141" s="14">
        <f t="shared" ref="D141:F141" si="66">D142</f>
        <v>1512</v>
      </c>
      <c r="E141" s="14">
        <f t="shared" si="66"/>
        <v>211394.3</v>
      </c>
      <c r="F141" s="14">
        <f t="shared" si="66"/>
        <v>404218.6</v>
      </c>
      <c r="G141" s="13">
        <f t="shared" si="60"/>
        <v>189.79689098637721</v>
      </c>
      <c r="H141" s="13">
        <f t="shared" si="37"/>
        <v>191.21546796673326</v>
      </c>
      <c r="I141" s="29"/>
      <c r="J141" s="27"/>
    </row>
    <row r="142" spans="1:10" s="3" customFormat="1" ht="47.25" hidden="1" customHeight="1" x14ac:dyDescent="0.25">
      <c r="A142" s="18" t="s">
        <v>289</v>
      </c>
      <c r="B142" s="5" t="s">
        <v>291</v>
      </c>
      <c r="C142" s="14">
        <v>212974.3</v>
      </c>
      <c r="D142" s="14">
        <v>1512</v>
      </c>
      <c r="E142" s="14">
        <v>211394.3</v>
      </c>
      <c r="F142" s="19">
        <v>404218.6</v>
      </c>
      <c r="G142" s="13">
        <f t="shared" si="60"/>
        <v>189.79689098637721</v>
      </c>
      <c r="H142" s="13">
        <f t="shared" si="37"/>
        <v>191.21546796673326</v>
      </c>
      <c r="I142" s="29"/>
      <c r="J142" s="27"/>
    </row>
    <row r="143" spans="1:10" s="3" customFormat="1" ht="48" hidden="1" customHeight="1" x14ac:dyDescent="0.25">
      <c r="A143" s="33" t="s">
        <v>313</v>
      </c>
      <c r="B143" s="5" t="s">
        <v>314</v>
      </c>
      <c r="C143" s="14">
        <f>C144</f>
        <v>0</v>
      </c>
      <c r="D143" s="14">
        <f t="shared" ref="D143:F143" si="67">D144</f>
        <v>0</v>
      </c>
      <c r="E143" s="14">
        <f t="shared" si="67"/>
        <v>1592.9</v>
      </c>
      <c r="F143" s="14">
        <f t="shared" si="67"/>
        <v>1591.9</v>
      </c>
      <c r="G143" s="13">
        <v>0</v>
      </c>
      <c r="H143" s="13">
        <f t="shared" si="37"/>
        <v>99.937221420051486</v>
      </c>
      <c r="I143" s="29"/>
      <c r="J143" s="27"/>
    </row>
    <row r="144" spans="1:10" s="3" customFormat="1" ht="17.25" hidden="1" customHeight="1" x14ac:dyDescent="0.25">
      <c r="A144" s="33" t="s">
        <v>313</v>
      </c>
      <c r="B144" s="5" t="s">
        <v>315</v>
      </c>
      <c r="C144" s="14">
        <v>0</v>
      </c>
      <c r="D144" s="14"/>
      <c r="E144" s="14">
        <v>1592.9</v>
      </c>
      <c r="F144" s="19">
        <v>1591.9</v>
      </c>
      <c r="G144" s="13" t="s">
        <v>276</v>
      </c>
      <c r="H144" s="13">
        <f t="shared" si="37"/>
        <v>99.937221420051486</v>
      </c>
      <c r="I144" s="29"/>
      <c r="J144" s="27"/>
    </row>
    <row r="145" spans="1:10" s="3" customFormat="1" ht="45.75" hidden="1" customHeight="1" x14ac:dyDescent="0.25">
      <c r="A145" s="20" t="s">
        <v>177</v>
      </c>
      <c r="B145" s="5" t="s">
        <v>293</v>
      </c>
      <c r="C145" s="14">
        <f>C146</f>
        <v>72627.3</v>
      </c>
      <c r="D145" s="14">
        <f t="shared" ref="D145:F145" si="68">D146</f>
        <v>0</v>
      </c>
      <c r="E145" s="14">
        <f t="shared" si="68"/>
        <v>366415.9</v>
      </c>
      <c r="F145" s="14">
        <f t="shared" si="68"/>
        <v>129415.2</v>
      </c>
      <c r="G145" s="13">
        <f t="shared" si="60"/>
        <v>178.19084559112068</v>
      </c>
      <c r="H145" s="13">
        <f t="shared" si="37"/>
        <v>35.31920967403434</v>
      </c>
      <c r="I145" s="29"/>
      <c r="J145" s="27"/>
    </row>
    <row r="146" spans="1:10" s="66" customFormat="1" ht="45" hidden="1" x14ac:dyDescent="0.25">
      <c r="A146" s="20" t="s">
        <v>252</v>
      </c>
      <c r="B146" s="5" t="s">
        <v>294</v>
      </c>
      <c r="C146" s="14">
        <v>72627.3</v>
      </c>
      <c r="D146" s="14"/>
      <c r="E146" s="14">
        <v>366415.9</v>
      </c>
      <c r="F146" s="13">
        <v>129415.2</v>
      </c>
      <c r="G146" s="13">
        <f t="shared" si="60"/>
        <v>178.19084559112068</v>
      </c>
      <c r="H146" s="13">
        <f t="shared" si="37"/>
        <v>35.31920967403434</v>
      </c>
      <c r="I146" s="29" t="s">
        <v>281</v>
      </c>
      <c r="J146" s="27"/>
    </row>
    <row r="147" spans="1:10" s="66" customFormat="1" ht="37.5" customHeight="1" x14ac:dyDescent="0.25">
      <c r="A147" s="18" t="s">
        <v>178</v>
      </c>
      <c r="B147" s="5" t="s">
        <v>295</v>
      </c>
      <c r="C147" s="13">
        <f>C148+C149+C150+C151</f>
        <v>105528.59999999999</v>
      </c>
      <c r="D147" s="13">
        <f t="shared" ref="D147:F147" si="69">D148+D149+D150+D151</f>
        <v>0</v>
      </c>
      <c r="E147" s="13">
        <f t="shared" si="69"/>
        <v>97543.6</v>
      </c>
      <c r="F147" s="13">
        <f t="shared" si="69"/>
        <v>95981.4</v>
      </c>
      <c r="G147" s="13">
        <f t="shared" si="60"/>
        <v>90.9529738857523</v>
      </c>
      <c r="H147" s="13">
        <f t="shared" si="37"/>
        <v>98.398459765684251</v>
      </c>
      <c r="I147" s="29"/>
      <c r="J147" s="27"/>
    </row>
    <row r="148" spans="1:10" s="66" customFormat="1" ht="67.5" hidden="1" customHeight="1" x14ac:dyDescent="0.25">
      <c r="A148" s="20" t="s">
        <v>179</v>
      </c>
      <c r="B148" s="5" t="s">
        <v>296</v>
      </c>
      <c r="C148" s="14">
        <v>58023.1</v>
      </c>
      <c r="D148" s="14"/>
      <c r="E148" s="14">
        <v>39047</v>
      </c>
      <c r="F148" s="19">
        <v>47492.5</v>
      </c>
      <c r="G148" s="13">
        <f t="shared" si="60"/>
        <v>81.851021403544451</v>
      </c>
      <c r="H148" s="13">
        <f t="shared" si="37"/>
        <v>121.62906241196507</v>
      </c>
      <c r="I148" s="29" t="s">
        <v>329</v>
      </c>
      <c r="J148" s="27"/>
    </row>
    <row r="149" spans="1:10" s="66" customFormat="1" ht="96" hidden="1" customHeight="1" x14ac:dyDescent="0.25">
      <c r="A149" s="20" t="s">
        <v>297</v>
      </c>
      <c r="B149" s="5" t="s">
        <v>298</v>
      </c>
      <c r="C149" s="14">
        <v>36210.699999999997</v>
      </c>
      <c r="D149" s="14"/>
      <c r="E149" s="14">
        <v>32258.3</v>
      </c>
      <c r="F149" s="19">
        <v>31989.9</v>
      </c>
      <c r="G149" s="13">
        <f t="shared" ref="G149:G169" si="70">F149/C149*100</f>
        <v>88.343776839442498</v>
      </c>
      <c r="H149" s="13">
        <f t="shared" ref="H149:H169" si="71">F149/E149*100</f>
        <v>99.167966073847666</v>
      </c>
      <c r="I149" s="31"/>
      <c r="J149" s="27"/>
    </row>
    <row r="150" spans="1:10" s="66" customFormat="1" ht="83.25" hidden="1" customHeight="1" x14ac:dyDescent="0.25">
      <c r="A150" s="20" t="s">
        <v>299</v>
      </c>
      <c r="B150" s="5" t="s">
        <v>300</v>
      </c>
      <c r="C150" s="14">
        <v>11294.8</v>
      </c>
      <c r="D150" s="14"/>
      <c r="E150" s="14">
        <v>9938.2999999999993</v>
      </c>
      <c r="F150" s="19">
        <v>9199</v>
      </c>
      <c r="G150" s="13">
        <f t="shared" si="70"/>
        <v>81.444558557920459</v>
      </c>
      <c r="H150" s="13">
        <f t="shared" si="71"/>
        <v>92.561101999335904</v>
      </c>
      <c r="I150" s="31"/>
      <c r="J150" s="27"/>
    </row>
    <row r="151" spans="1:10" s="66" customFormat="1" ht="19.5" hidden="1" customHeight="1" x14ac:dyDescent="0.25">
      <c r="A151" s="20" t="s">
        <v>316</v>
      </c>
      <c r="B151" s="5" t="s">
        <v>317</v>
      </c>
      <c r="C151" s="14">
        <v>0</v>
      </c>
      <c r="D151" s="14"/>
      <c r="E151" s="14">
        <v>16300</v>
      </c>
      <c r="F151" s="19">
        <v>7300</v>
      </c>
      <c r="G151" s="13" t="s">
        <v>276</v>
      </c>
      <c r="H151" s="13">
        <f t="shared" si="71"/>
        <v>44.785276073619634</v>
      </c>
      <c r="I151" s="31"/>
      <c r="J151" s="27"/>
    </row>
    <row r="152" spans="1:10" s="66" customFormat="1" ht="15.75" x14ac:dyDescent="0.25">
      <c r="A152" s="21" t="s">
        <v>43</v>
      </c>
      <c r="B152" s="5" t="s">
        <v>301</v>
      </c>
      <c r="C152" s="13">
        <f>C153+C156+C158+C160</f>
        <v>332373</v>
      </c>
      <c r="D152" s="13">
        <f t="shared" ref="D152:F152" si="72">D153+D156+D158+D160</f>
        <v>42.6</v>
      </c>
      <c r="E152" s="13">
        <f t="shared" si="72"/>
        <v>365787.7</v>
      </c>
      <c r="F152" s="13">
        <f t="shared" si="72"/>
        <v>359076.6</v>
      </c>
      <c r="G152" s="13">
        <f t="shared" si="70"/>
        <v>108.03422660685433</v>
      </c>
      <c r="H152" s="13">
        <f t="shared" si="71"/>
        <v>98.165301895060978</v>
      </c>
      <c r="I152" s="29"/>
      <c r="J152" s="27"/>
    </row>
    <row r="153" spans="1:10" s="66" customFormat="1" ht="45" hidden="1" x14ac:dyDescent="0.25">
      <c r="A153" s="22" t="s">
        <v>253</v>
      </c>
      <c r="B153" s="5" t="s">
        <v>254</v>
      </c>
      <c r="C153" s="23">
        <v>0</v>
      </c>
      <c r="D153" s="23">
        <v>24.3</v>
      </c>
      <c r="E153" s="23">
        <v>0</v>
      </c>
      <c r="F153" s="19">
        <v>0</v>
      </c>
      <c r="G153" s="13" t="e">
        <f t="shared" si="70"/>
        <v>#DIV/0!</v>
      </c>
      <c r="H153" s="13" t="e">
        <f t="shared" si="71"/>
        <v>#DIV/0!</v>
      </c>
      <c r="I153" s="29"/>
      <c r="J153" s="27"/>
    </row>
    <row r="154" spans="1:10" s="66" customFormat="1" ht="78.75" hidden="1" customHeight="1" x14ac:dyDescent="0.25">
      <c r="A154" s="22" t="s">
        <v>44</v>
      </c>
      <c r="B154" s="5" t="s">
        <v>255</v>
      </c>
      <c r="C154" s="23">
        <v>0</v>
      </c>
      <c r="D154" s="23">
        <v>24.3</v>
      </c>
      <c r="E154" s="23">
        <v>0</v>
      </c>
      <c r="F154" s="19">
        <v>0</v>
      </c>
      <c r="G154" s="13" t="e">
        <f t="shared" si="70"/>
        <v>#DIV/0!</v>
      </c>
      <c r="H154" s="13" t="e">
        <f t="shared" si="71"/>
        <v>#DIV/0!</v>
      </c>
      <c r="I154" s="29"/>
      <c r="J154" s="27"/>
    </row>
    <row r="155" spans="1:10" s="66" customFormat="1" ht="90" hidden="1" x14ac:dyDescent="0.25">
      <c r="A155" s="22" t="s">
        <v>256</v>
      </c>
      <c r="B155" s="5" t="s">
        <v>257</v>
      </c>
      <c r="C155" s="23">
        <v>0</v>
      </c>
      <c r="D155" s="23">
        <v>18.3</v>
      </c>
      <c r="E155" s="23">
        <v>0</v>
      </c>
      <c r="F155" s="19">
        <v>0</v>
      </c>
      <c r="G155" s="13" t="e">
        <f t="shared" si="70"/>
        <v>#DIV/0!</v>
      </c>
      <c r="H155" s="13" t="e">
        <f t="shared" si="71"/>
        <v>#DIV/0!</v>
      </c>
      <c r="I155" s="29"/>
      <c r="J155" s="27"/>
    </row>
    <row r="156" spans="1:10" s="66" customFormat="1" ht="105" hidden="1" x14ac:dyDescent="0.25">
      <c r="A156" s="22" t="s">
        <v>45</v>
      </c>
      <c r="B156" s="5" t="s">
        <v>258</v>
      </c>
      <c r="C156" s="23">
        <v>0</v>
      </c>
      <c r="D156" s="23">
        <v>18.3</v>
      </c>
      <c r="E156" s="23">
        <v>0</v>
      </c>
      <c r="F156" s="19">
        <v>0</v>
      </c>
      <c r="G156" s="13" t="e">
        <f t="shared" si="70"/>
        <v>#DIV/0!</v>
      </c>
      <c r="H156" s="13" t="e">
        <f t="shared" si="71"/>
        <v>#DIV/0!</v>
      </c>
      <c r="I156" s="29"/>
      <c r="J156" s="27"/>
    </row>
    <row r="157" spans="1:10" s="66" customFormat="1" ht="60" hidden="1" x14ac:dyDescent="0.25">
      <c r="A157" s="22" t="s">
        <v>259</v>
      </c>
      <c r="B157" s="5" t="s">
        <v>260</v>
      </c>
      <c r="C157" s="23">
        <v>0</v>
      </c>
      <c r="D157" s="23">
        <v>0</v>
      </c>
      <c r="E157" s="23">
        <v>0</v>
      </c>
      <c r="F157" s="19">
        <v>0</v>
      </c>
      <c r="G157" s="13" t="e">
        <f t="shared" si="70"/>
        <v>#DIV/0!</v>
      </c>
      <c r="H157" s="13" t="e">
        <f t="shared" si="71"/>
        <v>#DIV/0!</v>
      </c>
      <c r="I157" s="29"/>
      <c r="J157" s="27"/>
    </row>
    <row r="158" spans="1:10" s="66" customFormat="1" ht="75" hidden="1" x14ac:dyDescent="0.25">
      <c r="A158" s="22" t="s">
        <v>46</v>
      </c>
      <c r="B158" s="5" t="s">
        <v>261</v>
      </c>
      <c r="C158" s="23">
        <v>0</v>
      </c>
      <c r="D158" s="23">
        <v>0</v>
      </c>
      <c r="E158" s="23">
        <v>0</v>
      </c>
      <c r="F158" s="19">
        <v>0</v>
      </c>
      <c r="G158" s="13" t="e">
        <f t="shared" si="70"/>
        <v>#DIV/0!</v>
      </c>
      <c r="H158" s="13" t="e">
        <f t="shared" si="71"/>
        <v>#DIV/0!</v>
      </c>
      <c r="I158" s="29"/>
      <c r="J158" s="27"/>
    </row>
    <row r="159" spans="1:10" s="66" customFormat="1" ht="30" hidden="1" x14ac:dyDescent="0.25">
      <c r="A159" s="22" t="s">
        <v>262</v>
      </c>
      <c r="B159" s="5" t="s">
        <v>302</v>
      </c>
      <c r="C159" s="23">
        <f>C160</f>
        <v>332373</v>
      </c>
      <c r="D159" s="23">
        <f t="shared" ref="D159:F159" si="73">D160</f>
        <v>0</v>
      </c>
      <c r="E159" s="23">
        <f t="shared" si="73"/>
        <v>365787.7</v>
      </c>
      <c r="F159" s="23">
        <f t="shared" si="73"/>
        <v>359076.6</v>
      </c>
      <c r="G159" s="13">
        <f t="shared" si="70"/>
        <v>108.03422660685433</v>
      </c>
      <c r="H159" s="13">
        <f t="shared" si="71"/>
        <v>98.165301895060978</v>
      </c>
      <c r="I159" s="29"/>
      <c r="J159" s="27"/>
    </row>
    <row r="160" spans="1:10" s="67" customFormat="1" ht="60" hidden="1" x14ac:dyDescent="0.25">
      <c r="A160" s="22" t="s">
        <v>180</v>
      </c>
      <c r="B160" s="5" t="s">
        <v>303</v>
      </c>
      <c r="C160" s="23">
        <v>332373</v>
      </c>
      <c r="D160" s="23">
        <v>0</v>
      </c>
      <c r="E160" s="23">
        <v>365787.7</v>
      </c>
      <c r="F160" s="19">
        <v>359076.6</v>
      </c>
      <c r="G160" s="13">
        <f t="shared" si="70"/>
        <v>108.03422660685433</v>
      </c>
      <c r="H160" s="13">
        <f t="shared" si="71"/>
        <v>98.165301895060978</v>
      </c>
      <c r="I160" s="29" t="s">
        <v>282</v>
      </c>
      <c r="J160" s="27"/>
    </row>
    <row r="161" spans="1:10" s="67" customFormat="1" ht="15.75" x14ac:dyDescent="0.25">
      <c r="A161" s="21" t="s">
        <v>336</v>
      </c>
      <c r="B161" s="5" t="s">
        <v>263</v>
      </c>
      <c r="C161" s="19">
        <f>C162</f>
        <v>0</v>
      </c>
      <c r="D161" s="19">
        <f t="shared" ref="D161:F162" si="74">D162</f>
        <v>410</v>
      </c>
      <c r="E161" s="19">
        <f t="shared" si="74"/>
        <v>180</v>
      </c>
      <c r="F161" s="19">
        <f t="shared" si="74"/>
        <v>180</v>
      </c>
      <c r="G161" s="13" t="s">
        <v>276</v>
      </c>
      <c r="H161" s="13">
        <f t="shared" si="71"/>
        <v>100</v>
      </c>
      <c r="I161" s="29"/>
      <c r="J161" s="27"/>
    </row>
    <row r="162" spans="1:10" s="66" customFormat="1" ht="30" x14ac:dyDescent="0.25">
      <c r="A162" s="21" t="s">
        <v>47</v>
      </c>
      <c r="B162" s="5" t="s">
        <v>264</v>
      </c>
      <c r="C162" s="19">
        <f>C163</f>
        <v>0</v>
      </c>
      <c r="D162" s="19">
        <f t="shared" si="74"/>
        <v>410</v>
      </c>
      <c r="E162" s="19">
        <f t="shared" si="74"/>
        <v>180</v>
      </c>
      <c r="F162" s="19">
        <f t="shared" si="74"/>
        <v>180</v>
      </c>
      <c r="G162" s="13" t="s">
        <v>276</v>
      </c>
      <c r="H162" s="13">
        <f t="shared" si="71"/>
        <v>100</v>
      </c>
      <c r="I162" s="29"/>
      <c r="J162" s="27"/>
    </row>
    <row r="163" spans="1:10" s="66" customFormat="1" ht="94.5" hidden="1" customHeight="1" x14ac:dyDescent="0.25">
      <c r="A163" s="21" t="s">
        <v>47</v>
      </c>
      <c r="B163" s="5" t="s">
        <v>265</v>
      </c>
      <c r="C163" s="19">
        <v>0</v>
      </c>
      <c r="D163" s="19">
        <v>410</v>
      </c>
      <c r="E163" s="19">
        <v>180</v>
      </c>
      <c r="F163" s="19">
        <v>180</v>
      </c>
      <c r="G163" s="13" t="s">
        <v>276</v>
      </c>
      <c r="H163" s="13">
        <f t="shared" si="71"/>
        <v>100</v>
      </c>
      <c r="I163" s="29"/>
      <c r="J163" s="27"/>
    </row>
    <row r="164" spans="1:10" s="66" customFormat="1" ht="90" x14ac:dyDescent="0.25">
      <c r="A164" s="6" t="s">
        <v>337</v>
      </c>
      <c r="B164" s="5" t="s">
        <v>266</v>
      </c>
      <c r="C164" s="19">
        <f>C165</f>
        <v>0</v>
      </c>
      <c r="D164" s="19">
        <f t="shared" ref="D164:F165" si="75">D165</f>
        <v>0</v>
      </c>
      <c r="E164" s="19">
        <f t="shared" si="75"/>
        <v>66.5</v>
      </c>
      <c r="F164" s="19">
        <f t="shared" si="75"/>
        <v>66.8</v>
      </c>
      <c r="G164" s="13" t="s">
        <v>276</v>
      </c>
      <c r="H164" s="13">
        <f t="shared" si="71"/>
        <v>100.45112781954886</v>
      </c>
      <c r="I164" s="29"/>
      <c r="J164" s="27"/>
    </row>
    <row r="165" spans="1:10" s="66" customFormat="1" ht="45" x14ac:dyDescent="0.25">
      <c r="A165" s="6" t="s">
        <v>181</v>
      </c>
      <c r="B165" s="5" t="s">
        <v>339</v>
      </c>
      <c r="C165" s="19">
        <f>C166</f>
        <v>0</v>
      </c>
      <c r="D165" s="19">
        <f t="shared" si="75"/>
        <v>0</v>
      </c>
      <c r="E165" s="19">
        <f t="shared" si="75"/>
        <v>66.5</v>
      </c>
      <c r="F165" s="19">
        <f t="shared" si="75"/>
        <v>66.8</v>
      </c>
      <c r="G165" s="13" t="s">
        <v>276</v>
      </c>
      <c r="H165" s="13">
        <f t="shared" si="71"/>
        <v>100.45112781954886</v>
      </c>
      <c r="I165" s="29"/>
      <c r="J165" s="27"/>
    </row>
    <row r="166" spans="1:10" s="66" customFormat="1" ht="45" hidden="1" x14ac:dyDescent="0.25">
      <c r="A166" s="6" t="s">
        <v>48</v>
      </c>
      <c r="B166" s="5" t="s">
        <v>267</v>
      </c>
      <c r="C166" s="19">
        <v>0</v>
      </c>
      <c r="D166" s="19">
        <v>0</v>
      </c>
      <c r="E166" s="19">
        <v>66.5</v>
      </c>
      <c r="F166" s="19">
        <v>66.8</v>
      </c>
      <c r="G166" s="13" t="s">
        <v>276</v>
      </c>
      <c r="H166" s="13">
        <f t="shared" si="71"/>
        <v>100.45112781954886</v>
      </c>
      <c r="I166" s="29"/>
      <c r="J166" s="27"/>
    </row>
    <row r="167" spans="1:10" s="66" customFormat="1" ht="45" x14ac:dyDescent="0.25">
      <c r="A167" s="21" t="s">
        <v>338</v>
      </c>
      <c r="B167" s="5" t="s">
        <v>268</v>
      </c>
      <c r="C167" s="19">
        <f>SUM(C168)</f>
        <v>0</v>
      </c>
      <c r="D167" s="19">
        <f>SUM(D168)</f>
        <v>-1761</v>
      </c>
      <c r="E167" s="19">
        <f>SUM(E168)</f>
        <v>-7337.9</v>
      </c>
      <c r="F167" s="19">
        <f>SUM(F168)</f>
        <v>-7337.9</v>
      </c>
      <c r="G167" s="13" t="s">
        <v>276</v>
      </c>
      <c r="H167" s="13">
        <f t="shared" si="71"/>
        <v>100</v>
      </c>
      <c r="I167" s="29"/>
      <c r="J167" s="27"/>
    </row>
    <row r="168" spans="1:10" s="66" customFormat="1" ht="60" x14ac:dyDescent="0.25">
      <c r="A168" s="68" t="s">
        <v>49</v>
      </c>
      <c r="B168" s="5" t="s">
        <v>341</v>
      </c>
      <c r="C168" s="19">
        <v>0</v>
      </c>
      <c r="D168" s="19">
        <v>-1761</v>
      </c>
      <c r="E168" s="19">
        <v>-7337.9</v>
      </c>
      <c r="F168" s="19">
        <v>-7337.9</v>
      </c>
      <c r="G168" s="13" t="s">
        <v>276</v>
      </c>
      <c r="H168" s="13">
        <f t="shared" si="71"/>
        <v>100</v>
      </c>
      <c r="I168" s="29"/>
      <c r="J168" s="27"/>
    </row>
    <row r="169" spans="1:10" x14ac:dyDescent="0.25">
      <c r="A169" s="69" t="s">
        <v>50</v>
      </c>
      <c r="B169" s="10"/>
      <c r="C169" s="24">
        <f>SUM(C7+C130)</f>
        <v>1475084.2</v>
      </c>
      <c r="D169" s="24">
        <f>SUM(D7+D130)</f>
        <v>727712.6</v>
      </c>
      <c r="E169" s="24">
        <f>SUM(E7+E130)</f>
        <v>1847707.4000000001</v>
      </c>
      <c r="F169" s="24">
        <f>SUM(F7+F130)</f>
        <v>1808910.8000000003</v>
      </c>
      <c r="G169" s="25">
        <f t="shared" si="70"/>
        <v>122.631019978385</v>
      </c>
      <c r="H169" s="25">
        <f t="shared" si="71"/>
        <v>97.900284428151352</v>
      </c>
      <c r="I169" s="29"/>
    </row>
    <row r="170" spans="1:10" x14ac:dyDescent="0.25">
      <c r="A170" s="1"/>
      <c r="B170" s="1"/>
    </row>
    <row r="171" spans="1:10" x14ac:dyDescent="0.25">
      <c r="A171" s="1"/>
      <c r="B171" s="1"/>
    </row>
    <row r="172" spans="1:10" x14ac:dyDescent="0.25">
      <c r="A172" s="1"/>
      <c r="B172" s="1"/>
    </row>
  </sheetData>
  <mergeCells count="8">
    <mergeCell ref="A1:I1"/>
    <mergeCell ref="A3:I3"/>
    <mergeCell ref="A4:A5"/>
    <mergeCell ref="B4:B5"/>
    <mergeCell ref="C4:E4"/>
    <mergeCell ref="F4:F5"/>
    <mergeCell ref="G4:H4"/>
    <mergeCell ref="I4:I5"/>
  </mergeCells>
  <pageMargins left="0.78740157480314965" right="0.39370078740157483" top="0.59055118110236227" bottom="0.78740157480314965" header="0.31496062992125984" footer="0.31496062992125984"/>
  <pageSetup paperSize="9" scale="55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2017</vt:lpstr>
      <vt:lpstr>'Доходы 2017'!Заголовки_для_печати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pastuh</cp:lastModifiedBy>
  <cp:lastPrinted>2018-04-19T23:40:25Z</cp:lastPrinted>
  <dcterms:created xsi:type="dcterms:W3CDTF">2017-04-14T00:11:14Z</dcterms:created>
  <dcterms:modified xsi:type="dcterms:W3CDTF">2018-04-19T23:40:28Z</dcterms:modified>
</cp:coreProperties>
</file>