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17-2019\Отчеты об исполнении бюджета\Годовой отчет\Доп.материал по открытому бюджету\"/>
    </mc:Choice>
  </mc:AlternateContent>
  <bookViews>
    <workbookView xWindow="120" yWindow="60" windowWidth="28695" windowHeight="12015"/>
  </bookViews>
  <sheets>
    <sheet name="Доходы на 2017 год" sheetId="5" r:id="rId1"/>
  </sheets>
  <externalReferences>
    <externalReference r:id="rId2"/>
  </externalReferences>
  <definedNames>
    <definedName name="_xlnm.Print_Titles" localSheetId="0">'Доходы на 2017 год'!$6:$7</definedName>
  </definedNames>
  <calcPr calcId="152511"/>
</workbook>
</file>

<file path=xl/calcChain.xml><?xml version="1.0" encoding="utf-8"?>
<calcChain xmlns="http://schemas.openxmlformats.org/spreadsheetml/2006/main">
  <c r="K97" i="5" l="1"/>
  <c r="J97" i="5"/>
  <c r="J107" i="5"/>
  <c r="H97" i="5"/>
  <c r="H113" i="5"/>
  <c r="H107" i="5"/>
  <c r="H99" i="5"/>
  <c r="F97" i="5"/>
  <c r="D97" i="5"/>
  <c r="C97" i="5"/>
  <c r="C107" i="5"/>
  <c r="C99" i="5"/>
  <c r="J54" i="5" l="1"/>
  <c r="H54" i="5"/>
  <c r="F54" i="5"/>
  <c r="D54" i="5"/>
  <c r="C54" i="5"/>
  <c r="J48" i="5"/>
  <c r="H48" i="5"/>
  <c r="C48" i="5"/>
  <c r="J45" i="5"/>
  <c r="H45" i="5"/>
  <c r="C45" i="5"/>
  <c r="J92" i="5" l="1"/>
  <c r="J61" i="5"/>
  <c r="K61" i="5" s="1"/>
  <c r="J16" i="5"/>
  <c r="H92" i="5"/>
  <c r="J57" i="5"/>
  <c r="C57" i="5"/>
  <c r="F57" i="5"/>
  <c r="H57" i="5"/>
  <c r="H61" i="5"/>
  <c r="K168" i="5"/>
  <c r="K167" i="5"/>
  <c r="K166" i="5"/>
  <c r="K165" i="5"/>
  <c r="K164" i="5"/>
  <c r="K163" i="5"/>
  <c r="K162" i="5"/>
  <c r="K161" i="5"/>
  <c r="K160" i="5"/>
  <c r="K159" i="5"/>
  <c r="K158" i="5"/>
  <c r="K157" i="5"/>
  <c r="K156" i="5"/>
  <c r="K155" i="5"/>
  <c r="K154" i="5"/>
  <c r="K153" i="5"/>
  <c r="K152" i="5"/>
  <c r="K151" i="5"/>
  <c r="K150" i="5"/>
  <c r="K149" i="5"/>
  <c r="K148" i="5"/>
  <c r="K147" i="5"/>
  <c r="K146" i="5"/>
  <c r="K145" i="5"/>
  <c r="K144" i="5"/>
  <c r="K143" i="5"/>
  <c r="K142" i="5"/>
  <c r="K141" i="5"/>
  <c r="K140" i="5"/>
  <c r="K139" i="5"/>
  <c r="K138" i="5"/>
  <c r="K137" i="5"/>
  <c r="K136" i="5"/>
  <c r="K135" i="5"/>
  <c r="K134" i="5"/>
  <c r="K133" i="5"/>
  <c r="K132" i="5"/>
  <c r="K131" i="5"/>
  <c r="K128" i="5"/>
  <c r="K127" i="5"/>
  <c r="K126" i="5"/>
  <c r="K125" i="5"/>
  <c r="K124" i="5"/>
  <c r="K123" i="5"/>
  <c r="K122" i="5"/>
  <c r="K121" i="5"/>
  <c r="K120" i="5"/>
  <c r="K119" i="5"/>
  <c r="K118" i="5"/>
  <c r="K117" i="5"/>
  <c r="K116" i="5"/>
  <c r="K115" i="5"/>
  <c r="K114" i="5"/>
  <c r="K113" i="5"/>
  <c r="K112" i="5"/>
  <c r="K111" i="5"/>
  <c r="K110" i="5"/>
  <c r="K109" i="5"/>
  <c r="K108" i="5"/>
  <c r="K107" i="5"/>
  <c r="K106" i="5"/>
  <c r="K105" i="5"/>
  <c r="K104" i="5"/>
  <c r="K103" i="5"/>
  <c r="K102" i="5"/>
  <c r="K101" i="5"/>
  <c r="K100" i="5"/>
  <c r="K99" i="5"/>
  <c r="K98" i="5"/>
  <c r="K96" i="5"/>
  <c r="K95" i="5"/>
  <c r="K94" i="5"/>
  <c r="K93" i="5"/>
  <c r="K92" i="5"/>
  <c r="K91" i="5"/>
  <c r="K90" i="5"/>
  <c r="K89" i="5"/>
  <c r="K88" i="5"/>
  <c r="K87" i="5"/>
  <c r="K85" i="5"/>
  <c r="K84" i="5"/>
  <c r="K83" i="5"/>
  <c r="K82" i="5"/>
  <c r="K81" i="5"/>
  <c r="K80" i="5"/>
  <c r="K79" i="5"/>
  <c r="K77" i="5"/>
  <c r="K76" i="5"/>
  <c r="K75" i="5"/>
  <c r="K74" i="5"/>
  <c r="K73" i="5"/>
  <c r="K72" i="5"/>
  <c r="K70" i="5"/>
  <c r="K69" i="5"/>
  <c r="K68" i="5"/>
  <c r="K67" i="5"/>
  <c r="K66" i="5"/>
  <c r="K65" i="5"/>
  <c r="K64" i="5"/>
  <c r="K63" i="5"/>
  <c r="K62" i="5"/>
  <c r="K60" i="5"/>
  <c r="K59" i="5"/>
  <c r="K58" i="5"/>
  <c r="K56" i="5"/>
  <c r="K55" i="5"/>
  <c r="K54" i="5"/>
  <c r="K53" i="5"/>
  <c r="K52" i="5"/>
  <c r="K51" i="5"/>
  <c r="K50" i="5"/>
  <c r="K49" i="5"/>
  <c r="K48" i="5"/>
  <c r="K47" i="5"/>
  <c r="K46" i="5"/>
  <c r="K45" i="5"/>
  <c r="K44" i="5"/>
  <c r="K43" i="5"/>
  <c r="K42" i="5"/>
  <c r="K41" i="5"/>
  <c r="K40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1" i="5"/>
  <c r="K20" i="5"/>
  <c r="K19" i="5"/>
  <c r="K18" i="5"/>
  <c r="K17" i="5"/>
  <c r="K10" i="5"/>
  <c r="I168" i="5"/>
  <c r="I167" i="5"/>
  <c r="I166" i="5"/>
  <c r="I165" i="5"/>
  <c r="I164" i="5"/>
  <c r="I163" i="5"/>
  <c r="I162" i="5"/>
  <c r="I161" i="5"/>
  <c r="I160" i="5"/>
  <c r="I159" i="5"/>
  <c r="I158" i="5"/>
  <c r="I157" i="5"/>
  <c r="I156" i="5"/>
  <c r="I155" i="5"/>
  <c r="I154" i="5"/>
  <c r="I153" i="5"/>
  <c r="I152" i="5"/>
  <c r="I151" i="5"/>
  <c r="I150" i="5"/>
  <c r="I149" i="5"/>
  <c r="I148" i="5"/>
  <c r="I147" i="5"/>
  <c r="I146" i="5"/>
  <c r="I145" i="5"/>
  <c r="I144" i="5"/>
  <c r="I143" i="5"/>
  <c r="I142" i="5"/>
  <c r="I141" i="5"/>
  <c r="I140" i="5"/>
  <c r="I139" i="5"/>
  <c r="I138" i="5"/>
  <c r="I137" i="5"/>
  <c r="I136" i="5"/>
  <c r="I135" i="5"/>
  <c r="I134" i="5"/>
  <c r="I133" i="5"/>
  <c r="I132" i="5"/>
  <c r="I131" i="5"/>
  <c r="I128" i="5"/>
  <c r="I127" i="5"/>
  <c r="I126" i="5"/>
  <c r="I124" i="5"/>
  <c r="I123" i="5"/>
  <c r="I122" i="5"/>
  <c r="I121" i="5"/>
  <c r="I120" i="5"/>
  <c r="I119" i="5"/>
  <c r="I118" i="5"/>
  <c r="I117" i="5"/>
  <c r="I116" i="5"/>
  <c r="I115" i="5"/>
  <c r="I114" i="5"/>
  <c r="I113" i="5"/>
  <c r="I112" i="5"/>
  <c r="I111" i="5"/>
  <c r="I110" i="5"/>
  <c r="I109" i="5"/>
  <c r="I108" i="5"/>
  <c r="I107" i="5"/>
  <c r="I106" i="5"/>
  <c r="I105" i="5"/>
  <c r="I104" i="5"/>
  <c r="I103" i="5"/>
  <c r="I102" i="5"/>
  <c r="I101" i="5"/>
  <c r="I100" i="5"/>
  <c r="I99" i="5"/>
  <c r="I98" i="5"/>
  <c r="I96" i="5"/>
  <c r="I95" i="5"/>
  <c r="I94" i="5"/>
  <c r="I93" i="5"/>
  <c r="I92" i="5"/>
  <c r="I91" i="5"/>
  <c r="I90" i="5"/>
  <c r="I89" i="5"/>
  <c r="I88" i="5"/>
  <c r="I87" i="5"/>
  <c r="I85" i="5"/>
  <c r="I84" i="5"/>
  <c r="I83" i="5"/>
  <c r="I82" i="5"/>
  <c r="I81" i="5"/>
  <c r="I80" i="5"/>
  <c r="I79" i="5"/>
  <c r="I77" i="5"/>
  <c r="I76" i="5"/>
  <c r="I75" i="5"/>
  <c r="I74" i="5"/>
  <c r="I73" i="5"/>
  <c r="I72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6" i="5"/>
  <c r="I55" i="5"/>
  <c r="I53" i="5"/>
  <c r="I52" i="5"/>
  <c r="I50" i="5"/>
  <c r="I44" i="5"/>
  <c r="I42" i="5"/>
  <c r="I41" i="5"/>
  <c r="I40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1" i="5"/>
  <c r="I20" i="5"/>
  <c r="I19" i="5"/>
  <c r="I18" i="5"/>
  <c r="I17" i="5"/>
  <c r="I10" i="5"/>
  <c r="G131" i="5"/>
  <c r="G130" i="5"/>
  <c r="F129" i="5"/>
  <c r="D129" i="5"/>
  <c r="F164" i="5"/>
  <c r="F92" i="5"/>
  <c r="F88" i="5"/>
  <c r="F83" i="5"/>
  <c r="F80" i="5"/>
  <c r="F72" i="5"/>
  <c r="F68" i="5"/>
  <c r="F61" i="5"/>
  <c r="F60" i="5"/>
  <c r="I54" i="5"/>
  <c r="F41" i="5"/>
  <c r="F37" i="5"/>
  <c r="F35" i="5"/>
  <c r="F32" i="5"/>
  <c r="F24" i="5"/>
  <c r="G24" i="5" s="1"/>
  <c r="F17" i="5"/>
  <c r="G168" i="5"/>
  <c r="G167" i="5"/>
  <c r="G166" i="5"/>
  <c r="G165" i="5"/>
  <c r="G164" i="5"/>
  <c r="G163" i="5"/>
  <c r="G162" i="5"/>
  <c r="G161" i="5"/>
  <c r="G160" i="5"/>
  <c r="G159" i="5"/>
  <c r="G158" i="5"/>
  <c r="G157" i="5"/>
  <c r="G156" i="5"/>
  <c r="G155" i="5"/>
  <c r="G154" i="5"/>
  <c r="G153" i="5"/>
  <c r="G152" i="5"/>
  <c r="G151" i="5"/>
  <c r="G150" i="5"/>
  <c r="G149" i="5"/>
  <c r="G148" i="5"/>
  <c r="G147" i="5"/>
  <c r="G146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28" i="5"/>
  <c r="G127" i="5"/>
  <c r="G126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6" i="5"/>
  <c r="G95" i="5"/>
  <c r="G94" i="5"/>
  <c r="G93" i="5"/>
  <c r="G92" i="5"/>
  <c r="G91" i="5"/>
  <c r="G90" i="5"/>
  <c r="G89" i="5"/>
  <c r="G88" i="5"/>
  <c r="G87" i="5"/>
  <c r="G85" i="5"/>
  <c r="G84" i="5"/>
  <c r="G83" i="5"/>
  <c r="G82" i="5"/>
  <c r="G81" i="5"/>
  <c r="G80" i="5"/>
  <c r="G79" i="5"/>
  <c r="G77" i="5"/>
  <c r="G76" i="5"/>
  <c r="G75" i="5"/>
  <c r="G74" i="5"/>
  <c r="G73" i="5"/>
  <c r="G72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6" i="5"/>
  <c r="G55" i="5"/>
  <c r="G53" i="5"/>
  <c r="G52" i="5"/>
  <c r="G50" i="5"/>
  <c r="G44" i="5"/>
  <c r="G42" i="5"/>
  <c r="G41" i="5"/>
  <c r="G40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3" i="5"/>
  <c r="G21" i="5"/>
  <c r="G20" i="5"/>
  <c r="G19" i="5"/>
  <c r="G18" i="5"/>
  <c r="G17" i="5"/>
  <c r="G9" i="5"/>
  <c r="G10" i="5"/>
  <c r="F10" i="5"/>
  <c r="C129" i="5"/>
  <c r="E167" i="5"/>
  <c r="D151" i="5"/>
  <c r="E151" i="5" s="1"/>
  <c r="D131" i="5"/>
  <c r="D125" i="5"/>
  <c r="E125" i="5" s="1"/>
  <c r="D92" i="5"/>
  <c r="D88" i="5"/>
  <c r="D80" i="5"/>
  <c r="E80" i="5" s="1"/>
  <c r="D83" i="5"/>
  <c r="D72" i="5"/>
  <c r="D68" i="5"/>
  <c r="D61" i="5"/>
  <c r="C61" i="5"/>
  <c r="D60" i="5"/>
  <c r="E54" i="5"/>
  <c r="D51" i="5"/>
  <c r="F51" i="5" s="1"/>
  <c r="D49" i="5"/>
  <c r="D47" i="5"/>
  <c r="D46" i="5"/>
  <c r="E46" i="5" s="1"/>
  <c r="D43" i="5"/>
  <c r="F43" i="5" s="1"/>
  <c r="D41" i="5"/>
  <c r="D37" i="5"/>
  <c r="D35" i="5"/>
  <c r="D32" i="5"/>
  <c r="D24" i="5"/>
  <c r="E168" i="5"/>
  <c r="E166" i="5"/>
  <c r="E165" i="5"/>
  <c r="E164" i="5"/>
  <c r="E163" i="5"/>
  <c r="E162" i="5"/>
  <c r="E161" i="5"/>
  <c r="E160" i="5"/>
  <c r="E159" i="5"/>
  <c r="E158" i="5"/>
  <c r="E157" i="5"/>
  <c r="E156" i="5"/>
  <c r="E155" i="5"/>
  <c r="E154" i="5"/>
  <c r="E153" i="5"/>
  <c r="E152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28" i="5"/>
  <c r="E127" i="5"/>
  <c r="E126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6" i="5"/>
  <c r="E95" i="5"/>
  <c r="E94" i="5"/>
  <c r="E93" i="5"/>
  <c r="E92" i="5"/>
  <c r="E91" i="5"/>
  <c r="E90" i="5"/>
  <c r="E89" i="5"/>
  <c r="E88" i="5"/>
  <c r="E87" i="5"/>
  <c r="E85" i="5"/>
  <c r="E84" i="5"/>
  <c r="E83" i="5"/>
  <c r="E82" i="5"/>
  <c r="E81" i="5"/>
  <c r="E79" i="5"/>
  <c r="E77" i="5"/>
  <c r="E76" i="5"/>
  <c r="E75" i="5"/>
  <c r="E74" i="5"/>
  <c r="E73" i="5"/>
  <c r="E72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6" i="5"/>
  <c r="E55" i="5"/>
  <c r="E53" i="5"/>
  <c r="E52" i="5"/>
  <c r="E50" i="5"/>
  <c r="E49" i="5"/>
  <c r="E44" i="5"/>
  <c r="E43" i="5"/>
  <c r="E42" i="5"/>
  <c r="E41" i="5"/>
  <c r="E40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1" i="5"/>
  <c r="E20" i="5"/>
  <c r="E19" i="5"/>
  <c r="E18" i="5"/>
  <c r="E17" i="5"/>
  <c r="E16" i="5"/>
  <c r="E9" i="5"/>
  <c r="E10" i="5"/>
  <c r="D17" i="5"/>
  <c r="D10" i="5"/>
  <c r="G97" i="5" l="1"/>
  <c r="E97" i="5"/>
  <c r="E51" i="5"/>
  <c r="I51" i="5"/>
  <c r="G51" i="5"/>
  <c r="F49" i="5"/>
  <c r="F48" i="5" s="1"/>
  <c r="D48" i="5"/>
  <c r="E48" i="5" s="1"/>
  <c r="D45" i="5"/>
  <c r="E45" i="5" s="1"/>
  <c r="E129" i="5"/>
  <c r="G129" i="5"/>
  <c r="F125" i="5"/>
  <c r="G54" i="5"/>
  <c r="F47" i="5"/>
  <c r="E47" i="5"/>
  <c r="I43" i="5"/>
  <c r="G43" i="5"/>
  <c r="F46" i="5"/>
  <c r="J130" i="5"/>
  <c r="J129" i="5" s="1"/>
  <c r="H130" i="5"/>
  <c r="F130" i="5"/>
  <c r="D130" i="5"/>
  <c r="C130" i="5"/>
  <c r="J86" i="5"/>
  <c r="H86" i="5"/>
  <c r="F86" i="5"/>
  <c r="G86" i="5" s="1"/>
  <c r="D86" i="5"/>
  <c r="C86" i="5"/>
  <c r="J78" i="5"/>
  <c r="H78" i="5"/>
  <c r="F78" i="5"/>
  <c r="G78" i="5" s="1"/>
  <c r="D78" i="5"/>
  <c r="C78" i="5"/>
  <c r="J71" i="5"/>
  <c r="H71" i="5"/>
  <c r="F71" i="5"/>
  <c r="G71" i="5" s="1"/>
  <c r="D71" i="5"/>
  <c r="C71" i="5"/>
  <c r="G57" i="5"/>
  <c r="D57" i="5"/>
  <c r="J39" i="5"/>
  <c r="H39" i="5"/>
  <c r="D39" i="5"/>
  <c r="C39" i="5"/>
  <c r="J22" i="5"/>
  <c r="H22" i="5"/>
  <c r="F22" i="5"/>
  <c r="G22" i="5" s="1"/>
  <c r="D22" i="5"/>
  <c r="C22" i="5"/>
  <c r="H16" i="5"/>
  <c r="F16" i="5"/>
  <c r="G16" i="5" s="1"/>
  <c r="D16" i="5"/>
  <c r="C16" i="5"/>
  <c r="J9" i="5"/>
  <c r="H9" i="5"/>
  <c r="F9" i="5"/>
  <c r="D9" i="5"/>
  <c r="C9" i="5"/>
  <c r="I97" i="5" l="1"/>
  <c r="F39" i="5"/>
  <c r="I49" i="5"/>
  <c r="G48" i="5"/>
  <c r="I48" i="5"/>
  <c r="G49" i="5"/>
  <c r="G125" i="5"/>
  <c r="I125" i="5"/>
  <c r="F45" i="5"/>
  <c r="I47" i="5"/>
  <c r="G47" i="5"/>
  <c r="G39" i="5"/>
  <c r="G46" i="5"/>
  <c r="I46" i="5"/>
  <c r="J8" i="5"/>
  <c r="J169" i="5" s="1"/>
  <c r="K130" i="5"/>
  <c r="H129" i="5"/>
  <c r="I130" i="5"/>
  <c r="I86" i="5"/>
  <c r="K86" i="5"/>
  <c r="I78" i="5"/>
  <c r="K78" i="5"/>
  <c r="I71" i="5"/>
  <c r="K71" i="5"/>
  <c r="K57" i="5"/>
  <c r="I57" i="5"/>
  <c r="K39" i="5"/>
  <c r="I39" i="5"/>
  <c r="I22" i="5"/>
  <c r="K22" i="5"/>
  <c r="K16" i="5"/>
  <c r="I16" i="5"/>
  <c r="K9" i="5"/>
  <c r="I9" i="5"/>
  <c r="F8" i="5"/>
  <c r="E130" i="5"/>
  <c r="E86" i="5"/>
  <c r="E78" i="5"/>
  <c r="E71" i="5"/>
  <c r="E57" i="5"/>
  <c r="E39" i="5"/>
  <c r="E22" i="5"/>
  <c r="D8" i="5"/>
  <c r="D169" i="5" s="1"/>
  <c r="H8" i="5"/>
  <c r="C8" i="5"/>
  <c r="A1" i="5"/>
  <c r="G45" i="5" l="1"/>
  <c r="I45" i="5"/>
  <c r="I129" i="5"/>
  <c r="K129" i="5"/>
  <c r="H169" i="5"/>
  <c r="I8" i="5"/>
  <c r="K8" i="5"/>
  <c r="F169" i="5"/>
  <c r="G169" i="5" s="1"/>
  <c r="G8" i="5"/>
  <c r="C169" i="5"/>
  <c r="E169" i="5" s="1"/>
  <c r="E8" i="5"/>
  <c r="K169" i="5" l="1"/>
  <c r="I169" i="5"/>
</calcChain>
</file>

<file path=xl/sharedStrings.xml><?xml version="1.0" encoding="utf-8"?>
<sst xmlns="http://schemas.openxmlformats.org/spreadsheetml/2006/main" count="345" uniqueCount="334">
  <si>
    <t>НАЛОГОВЫЕ И НЕНАЛОГОВЫЕ ДОХОДЫ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</si>
  <si>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</si>
  <si>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</si>
  <si>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</si>
  <si>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(иностранные граждане)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</si>
  <si>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</si>
  <si>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РФ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</si>
  <si>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</si>
  <si>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</si>
  <si>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</si>
  <si>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</si>
  <si>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</si>
  <si>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</si>
  <si>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</si>
  <si>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</si>
  <si>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</si>
  <si>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Транспортный налог с организаций</t>
  </si>
  <si>
    <t>Транспортный налог с физических лиц</t>
  </si>
  <si>
    <t>Земельный налог с организаций</t>
  </si>
  <si>
    <t>Земельный налог с физических лиц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</si>
  <si>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</si>
  <si>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</si>
  <si>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приходящиеся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</si>
  <si>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</si>
  <si>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</t>
  </si>
  <si>
    <t>Доходы от сдачи в аренду имущества, составляющего казну городских округов (за исключением земельных участков)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</si>
  <si>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</si>
  <si>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</si>
  <si>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</si>
  <si>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</si>
  <si>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</si>
  <si>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</si>
  <si>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</si>
  <si>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</si>
  <si>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</si>
  <si>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</si>
  <si>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</si>
  <si>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ПРОЧИЕ НЕНАЛОГОВЫЕ ДОХОДЫ</t>
  </si>
  <si>
    <t>Невыясненные поступления, зачисляемые в бюджеты городских округов</t>
  </si>
  <si>
    <t>1 17 05040 04 0000 180</t>
  </si>
  <si>
    <t>Прочие неналоговые доходы бюджетов городских округов</t>
  </si>
  <si>
    <t xml:space="preserve">БЕЗВОЗМЕЗДНЫЕ ПОСТУПЛЕНИЯ </t>
  </si>
  <si>
    <t>2 02 01003 04 0000 151</t>
  </si>
  <si>
    <t>Дотации на выравнивание бюджетной обеспеченности из регионального Фонда финансовой поддержки муниципальных районов (городских округов)</t>
  </si>
  <si>
    <t>Дотации бюджетам городских округов на поддержку мер по обеспечению сбалансированности бюджетов</t>
  </si>
  <si>
    <t>Субвенции бюджетам городских округов на проведение Всероссийской сельскохозяйственной переписи в 2016 году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</si>
  <si>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</si>
  <si>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</si>
  <si>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</si>
  <si>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Межбюджетные трансферты, передаваемые бюджетам городских округов,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</si>
  <si>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городских округов на поддержку экономического и социального развития коренных малочисленных народов Севера, Сибири и Дальнего Востока</t>
  </si>
  <si>
    <t>Прочие безвозмездные постуления в бюджеты городских округов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</si>
  <si>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</si>
  <si>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</si>
  <si>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</si>
  <si>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 xml:space="preserve">1 05 00000 </t>
  </si>
  <si>
    <t>1 06 00000</t>
  </si>
  <si>
    <t>1 11 05012</t>
  </si>
  <si>
    <t xml:space="preserve">1 11 05024 </t>
  </si>
  <si>
    <t>1 11 05074</t>
  </si>
  <si>
    <t>1 11 09044</t>
  </si>
  <si>
    <t xml:space="preserve">1 13 01994 </t>
  </si>
  <si>
    <t xml:space="preserve">1 13 02994 </t>
  </si>
  <si>
    <t xml:space="preserve">1 14 02043 </t>
  </si>
  <si>
    <t xml:space="preserve">114  06012 </t>
  </si>
  <si>
    <t>114  06024</t>
  </si>
  <si>
    <t xml:space="preserve">2 02 02000 </t>
  </si>
  <si>
    <t xml:space="preserve">2 02 03000 </t>
  </si>
  <si>
    <t xml:space="preserve">2 02 04000 </t>
  </si>
  <si>
    <t>Доходы от уплаты акцизов на дизельное топливо, зачисляемые в консолидируемые 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</si>
  <si>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консолидируемые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</si>
  <si>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консолидируемые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</si>
  <si>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консолидируемые бюджеты субъектов Российской Федерации</t>
  </si>
  <si>
    <t>Налог, взимаемый  с налогоплательщиков, выбравших 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</si>
  <si>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</si>
  <si>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</si>
  <si>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налообложения доходы, уменьшенные на величину расходов (за налоговые периоды, истекшие до 1 января 2011 года)</t>
  </si>
  <si>
    <t>Минимальный налог, зачисляемый в бюджеты субъектов Российской Федерации</t>
  </si>
  <si>
    <t>Единый налог на вменненный доход для отдельных видов деятельности (за налоговые периоды, истекшие до 1 января 2011 года)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</si>
  <si>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</si>
  <si>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Налог на имущество организаций по имуществу, не входящему в Единую систему газоснабжения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</si>
  <si>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</si>
  <si>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</si>
  <si>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</si>
  <si>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</si>
  <si>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</si>
  <si>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</si>
  <si>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</si>
  <si>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Налог на доходы физических лиц</t>
  </si>
  <si>
    <t>Налог, взимаемый в связи с применением патентной системы налогообложения, зачисляемый в бюджеты городских округов</t>
  </si>
  <si>
    <t>Транспортный налог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</si>
  <si>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</si>
  <si>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</si>
  <si>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Доходы в виде прибыли, приходящиеся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</si>
  <si>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</si>
  <si>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</si>
  <si>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</si>
  <si>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</si>
  <si>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</si>
  <si>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</si>
  <si>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</si>
  <si>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</si>
  <si>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</si>
  <si>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</t>
  </si>
  <si>
    <t xml:space="preserve"> 1 12 01010 </t>
  </si>
  <si>
    <t xml:space="preserve"> 1 12 01020 </t>
  </si>
  <si>
    <t xml:space="preserve"> 1 12 01030 </t>
  </si>
  <si>
    <t xml:space="preserve"> 1 12 01040 </t>
  </si>
  <si>
    <t xml:space="preserve"> 1 12 01070 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</si>
  <si>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</si>
  <si>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</si>
  <si>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</si>
  <si>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1 13 01990</t>
  </si>
  <si>
    <t xml:space="preserve">Доходы от компенсации затрат государства </t>
  </si>
  <si>
    <t xml:space="preserve">Прочие доходы от компенсации затрат государства </t>
  </si>
  <si>
    <t xml:space="preserve">1 13 02990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</si>
  <si>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</si>
  <si>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</si>
  <si>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114  02040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</si>
  <si>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</si>
  <si>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</si>
  <si>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 xml:space="preserve">114  06010 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</si>
  <si>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</si>
  <si>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114  06020</t>
  </si>
  <si>
    <t xml:space="preserve">  Денежные взыскания (штрафы) за нарушение законодательства о налогах и сборах</t>
  </si>
  <si>
    <t xml:space="preserve">  Денежные взыскания (штрафы) за нарушение законодательства о налогах и сборах, предусмотренные статьями 116, 1191, 1192, пунктами 1 и 2 статьи 120, статьями 125, 126, 1261, 128, 129, 1291, 1294, 132, 133, 134, 135, 1351, 1352 Налогового кодекса Российской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</si>
  <si>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</si>
  <si>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</si>
  <si>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</si>
  <si>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</si>
  <si>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</si>
  <si>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</si>
  <si>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</si>
  <si>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 Денежные взыскания (штрафы) за нарушение законодательства Российской Федерации о недрах</t>
  </si>
  <si>
    <t xml:space="preserve">  Денежные взыскания (штрафы) за нарушение законодательства Российской Федерации об особо охраняемых природных территориях</t>
  </si>
  <si>
    <t xml:space="preserve">  Денежные взыскания (штрафы) за нарушение законодательства Российской Федерации об охране и использовании животного мира</t>
  </si>
  <si>
    <t xml:space="preserve">  Денежные взыскания (штрафы) за нарушение законодательства в области охраны окружающей среды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</si>
  <si>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</si>
  <si>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 Денежные взыскания (штрафы) за правонарушения в области дорожного движения</t>
  </si>
  <si>
    <t xml:space="preserve">  Прочие денежные взыскания (штрафы) за правонарушения в области дорожного движения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</si>
  <si>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</si>
  <si>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</si>
  <si>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 xml:space="preserve">  Суммы по искам о возмещении вреда, причиненного окружающей среде</t>
  </si>
  <si>
    <t xml:space="preserve">  Суммы по искам о возмещении вреда, причиненного окружающей среде, подлежащие зачислению в бюджеты городских округов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</si>
  <si>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</si>
  <si>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</si>
  <si>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</si>
  <si>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 xml:space="preserve">  Прочие поступления от денежных взысканий (штрафов) и иных сумм в возмещение ущерба</t>
  </si>
  <si>
    <t xml:space="preserve">  Прочие поступления от денежных взысканий (штрафов) и иных сумм в возмещение ущерба, зачисляемые в бюджеты городских округов</t>
  </si>
  <si>
    <t xml:space="preserve">1 16 03010 </t>
  </si>
  <si>
    <t xml:space="preserve">1 16 03030 </t>
  </si>
  <si>
    <t xml:space="preserve">1 16 08010 </t>
  </si>
  <si>
    <t xml:space="preserve">1 16 21040 </t>
  </si>
  <si>
    <t xml:space="preserve">1 16 25010 </t>
  </si>
  <si>
    <t xml:space="preserve">1 16 25030 </t>
  </si>
  <si>
    <t xml:space="preserve">1 16 25050 </t>
  </si>
  <si>
    <t xml:space="preserve">1 16 30030 </t>
  </si>
  <si>
    <t xml:space="preserve">1 16 33040 </t>
  </si>
  <si>
    <t xml:space="preserve">1 16 35020 </t>
  </si>
  <si>
    <t xml:space="preserve">1 16 51020 </t>
  </si>
  <si>
    <t xml:space="preserve">1 16 90040 </t>
  </si>
  <si>
    <t>Невыясненные поступления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</si>
  <si>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</si>
  <si>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</si>
  <si>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городских округов на реализацию федеральных целевых программ</t>
  </si>
  <si>
    <t>Субсидии бюджетам на реализацию федеральных целевых программ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</si>
  <si>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</si>
  <si>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</si>
  <si>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Прочие субсидии</t>
  </si>
  <si>
    <t>Субвенции бюджетам бюджетной системы Российской Федерации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</si>
  <si>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</si>
  <si>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выполнение передаваемых полномочий субъектов Российской Федерации</t>
  </si>
  <si>
    <t>Прочие межбюджетные трансферты, передаваемые бюджетам городских округов</t>
  </si>
  <si>
    <t>Доходы бюджетов городских округов от возврата организациями остатков субсидий прошлых лет</t>
  </si>
  <si>
    <t xml:space="preserve">1 16 25020 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</si>
  <si>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</si>
  <si>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 xml:space="preserve">1 16 30013 </t>
  </si>
  <si>
    <t xml:space="preserve">Иные налоги на доходы физических лиц </t>
  </si>
  <si>
    <t>Иные налоги на совокупный налог</t>
  </si>
  <si>
    <t>Иные налоги на имущество</t>
  </si>
  <si>
    <t>Иные доходы от использования имущества, находящегося в государственной и муниципальной собственности</t>
  </si>
  <si>
    <t>Иные доходы от оказания платных услуг (работ) и компенсации затрат государства</t>
  </si>
  <si>
    <t>Иные доходы от продажи материальных и нематериальных активов</t>
  </si>
  <si>
    <t>Иные штрафы, санкции, возмещение ущерба</t>
  </si>
  <si>
    <t>Иные субсидии бюджетам бюджетной системы Российской Федерации (межбюджетные субсидии)</t>
  </si>
  <si>
    <t>Иные субвенции бюджетам бюджетной системы Российской Федерации</t>
  </si>
  <si>
    <t>1 00 00000 00</t>
  </si>
  <si>
    <t xml:space="preserve"> 1 01 00000 00 </t>
  </si>
  <si>
    <t>1 01 02000 01</t>
  </si>
  <si>
    <t>1 01 02010 01</t>
  </si>
  <si>
    <t xml:space="preserve">1 01 02020 01 </t>
  </si>
  <si>
    <t xml:space="preserve">1 01 02030 01 </t>
  </si>
  <si>
    <t>1 01 02040 01</t>
  </si>
  <si>
    <t xml:space="preserve">1 03 00000 00 </t>
  </si>
  <si>
    <t xml:space="preserve">1 03 02000 01 </t>
  </si>
  <si>
    <t>1 02 02230 01</t>
  </si>
  <si>
    <t>1 02 02240 01</t>
  </si>
  <si>
    <t>1 02 02250 01</t>
  </si>
  <si>
    <t>1 02 02260 01</t>
  </si>
  <si>
    <t xml:space="preserve"> 1 05 01010 01</t>
  </si>
  <si>
    <t xml:space="preserve"> 1 05 01011 01 </t>
  </si>
  <si>
    <t xml:space="preserve"> 1 05 01012 01 </t>
  </si>
  <si>
    <t xml:space="preserve"> 1 05 01020 01 </t>
  </si>
  <si>
    <t xml:space="preserve"> 1 05 01021 01 </t>
  </si>
  <si>
    <t xml:space="preserve"> 1 05 01022 01 </t>
  </si>
  <si>
    <t xml:space="preserve"> 1 05 01050 01 </t>
  </si>
  <si>
    <t xml:space="preserve">1 05 02000 02 </t>
  </si>
  <si>
    <t xml:space="preserve">1 05 02010 02 </t>
  </si>
  <si>
    <t>1 05 02020 02</t>
  </si>
  <si>
    <t>1 05 03000 01</t>
  </si>
  <si>
    <t>1 05 03010 01</t>
  </si>
  <si>
    <t>1 05 04000 02</t>
  </si>
  <si>
    <t>1 05 04010 02</t>
  </si>
  <si>
    <t>1 06 00000 00</t>
  </si>
  <si>
    <t>1 06 01020 04</t>
  </si>
  <si>
    <t xml:space="preserve">1 06 02000 02 </t>
  </si>
  <si>
    <t xml:space="preserve">1 06 02010 02 </t>
  </si>
  <si>
    <t xml:space="preserve">1 06 04000 02 </t>
  </si>
  <si>
    <t>1 06 04011 02</t>
  </si>
  <si>
    <t>1 06 04012 02</t>
  </si>
  <si>
    <t xml:space="preserve">1 06 06000 00 </t>
  </si>
  <si>
    <t xml:space="preserve">1 06 06032 04 </t>
  </si>
  <si>
    <t>1 06 06040 04</t>
  </si>
  <si>
    <t xml:space="preserve">1 08 00000 00 </t>
  </si>
  <si>
    <t xml:space="preserve">1 08 03000 01 </t>
  </si>
  <si>
    <t xml:space="preserve">1 11 00000 00 </t>
  </si>
  <si>
    <t xml:space="preserve">1 11 00000 04 </t>
  </si>
  <si>
    <t xml:space="preserve"> 1 12 01000 01 </t>
  </si>
  <si>
    <t>1 13 00000 00</t>
  </si>
  <si>
    <t>1 13 00000 04</t>
  </si>
  <si>
    <t>114  00000 04</t>
  </si>
  <si>
    <t>1 16 00000 00</t>
  </si>
  <si>
    <t xml:space="preserve">1 16 00000 00 </t>
  </si>
  <si>
    <t xml:space="preserve">1 17 00000 00 </t>
  </si>
  <si>
    <t xml:space="preserve">1 17 01000 00 </t>
  </si>
  <si>
    <t>1 17 01040 04</t>
  </si>
  <si>
    <t>2 00 00000 00</t>
  </si>
  <si>
    <t>2 02 00000 00</t>
  </si>
  <si>
    <t xml:space="preserve">2 02 01003 04 </t>
  </si>
  <si>
    <t>2 02 02051 00</t>
  </si>
  <si>
    <t xml:space="preserve">2 02 02051 04 </t>
  </si>
  <si>
    <t xml:space="preserve">2 02 02088 00 </t>
  </si>
  <si>
    <t xml:space="preserve">2 02 02088 04 </t>
  </si>
  <si>
    <t>2 02 02999 00</t>
  </si>
  <si>
    <t>Прочие субсидии бюджетам городских округов</t>
  </si>
  <si>
    <t>2 02 02999 04</t>
  </si>
  <si>
    <t>2 02 03007 04</t>
  </si>
  <si>
    <t>2 02 03015 00</t>
  </si>
  <si>
    <t>Субвенции бюджетам на осуществление первичного воинского учета на территориях, где отсутствуют военные комиссариаты</t>
  </si>
  <si>
    <t>2 02 03015 04</t>
  </si>
  <si>
    <t>Субвенции местным бюджетам на выполнение передаваемых полномочий субъектов Российской Федерации</t>
  </si>
  <si>
    <t>2 02 03024 00</t>
  </si>
  <si>
    <t>2 02 03024 04</t>
  </si>
  <si>
    <t>Субвенции бюджетам на проведение Всероссийской сельскохозяйственной переписи в 2016 году</t>
  </si>
  <si>
    <t>2 02 03121 00</t>
  </si>
  <si>
    <t>2 02 03121 04</t>
  </si>
  <si>
    <t>Межбюджетные трансферты, передаваемые бюджетам на комплектование книжных фондов библиотек муниципальных образований</t>
  </si>
  <si>
    <t xml:space="preserve">2 02 04025 00 </t>
  </si>
  <si>
    <t xml:space="preserve">2 02 04025 04 </t>
  </si>
  <si>
    <t>Межбюджетные трансферты, передаваемые бюджетам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</si>
  <si>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2 02 04041 00</t>
  </si>
  <si>
    <t>2 02 04041 04</t>
  </si>
  <si>
    <t>Межбюджетные трансферты, передаваемые бюджетам на поддержку экономического и социального развития коренных малочисленных народов Севера, Сибири и Дальнего Востока</t>
  </si>
  <si>
    <t>2 02 04067 00</t>
  </si>
  <si>
    <t xml:space="preserve">2 02 04067 04 </t>
  </si>
  <si>
    <t>Прочие межбюджетные трансферты, передаваемые бюджетам</t>
  </si>
  <si>
    <t>2 02 04999 00</t>
  </si>
  <si>
    <t xml:space="preserve">2 02 04999 04 </t>
  </si>
  <si>
    <t>2 07 00000 00</t>
  </si>
  <si>
    <t xml:space="preserve">2 07 04000 04 </t>
  </si>
  <si>
    <t>2 07 04050 04</t>
  </si>
  <si>
    <t>2 18 00000 00</t>
  </si>
  <si>
    <t>2 18 04010 04</t>
  </si>
  <si>
    <t>2 19 00000 00</t>
  </si>
  <si>
    <t>1 12 00000 00</t>
  </si>
  <si>
    <t>Наименование показателя</t>
  </si>
  <si>
    <t>х</t>
  </si>
  <si>
    <t>Иные налоговые и неналоговые доходы</t>
  </si>
  <si>
    <t>Безвозмездные поступления от других бюджетов бюджетной системы Российской Федерации</t>
  </si>
  <si>
    <t xml:space="preserve">Код бюджетной классифи-кации </t>
  </si>
  <si>
    <t>Уточненный план</t>
  </si>
  <si>
    <t>изменение 1</t>
  </si>
  <si>
    <t>изменение 2</t>
  </si>
  <si>
    <t>изменение 3</t>
  </si>
  <si>
    <t>изменение 4</t>
  </si>
  <si>
    <t>5=4-3</t>
  </si>
  <si>
    <t>7=6-4</t>
  </si>
  <si>
    <t>9=8-6</t>
  </si>
  <si>
    <t>11=10-8</t>
  </si>
  <si>
    <t xml:space="preserve">Отклонение </t>
  </si>
  <si>
    <t>Первона-чальный план</t>
  </si>
  <si>
    <t xml:space="preserve">Сведения об изменениях, вносимых в решение о бюджете муниципального образования "Городской округ Ногликский", </t>
  </si>
  <si>
    <t>Решение Собрания от 22.12.2016 № 126</t>
  </si>
  <si>
    <t xml:space="preserve">Решение Собрания от 30.03.2017 № 137 </t>
  </si>
  <si>
    <t xml:space="preserve">Решение Собрания от 08.06.2017 № 147 </t>
  </si>
  <si>
    <t xml:space="preserve">Решение Собрания от 30.08.2017 № 159 </t>
  </si>
  <si>
    <t xml:space="preserve">Решение Собрания от 21.12.2017 № 179 </t>
  </si>
  <si>
    <t>по доходам  бюджета на 2017 год</t>
  </si>
  <si>
    <t>1 05 00000 00</t>
  </si>
  <si>
    <t xml:space="preserve"> 1 05 01000 00 </t>
  </si>
  <si>
    <t>1 06 01000 00</t>
  </si>
  <si>
    <t>1 11 01000 00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</si>
  <si>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</si>
  <si>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1 08 07000 01 </t>
  </si>
  <si>
    <t>1 11 05000 00</t>
  </si>
  <si>
    <t>1 11 09000 00</t>
  </si>
  <si>
    <t>Плата за негативное воздействие на окружающую среду</t>
  </si>
  <si>
    <t>1 13 01000 00</t>
  </si>
  <si>
    <t xml:space="preserve">1 13 02000 00 </t>
  </si>
  <si>
    <t>1 14 00000 00</t>
  </si>
  <si>
    <t>1 14 02000 00</t>
  </si>
  <si>
    <t>1 14 06000 00</t>
  </si>
  <si>
    <t xml:space="preserve">1 16 03000 00 </t>
  </si>
  <si>
    <t xml:space="preserve">1 16 21000 00 </t>
  </si>
  <si>
    <t xml:space="preserve">1 16 25000 00 </t>
  </si>
  <si>
    <t xml:space="preserve">1 16 33000 00 </t>
  </si>
  <si>
    <t xml:space="preserve">1 16 35000 00 </t>
  </si>
  <si>
    <t xml:space="preserve">1 16 90000 00 </t>
  </si>
  <si>
    <t xml:space="preserve">2 02 10000 00 </t>
  </si>
  <si>
    <t>2 02 20000 00</t>
  </si>
  <si>
    <t xml:space="preserve">2 02 30000 00 </t>
  </si>
  <si>
    <t>2 02 40000 00</t>
  </si>
  <si>
    <t>2 19 00000 04</t>
  </si>
  <si>
    <t xml:space="preserve">1 16 06000 00 </t>
  </si>
  <si>
    <t>Прочие 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</si>
  <si>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</si>
  <si>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</si>
  <si>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1 06 06042 04</t>
  </si>
  <si>
    <t xml:space="preserve">1 16 08000 01 </t>
  </si>
  <si>
    <t xml:space="preserve">1 16 28000 01 </t>
  </si>
  <si>
    <t xml:space="preserve">1 16 30000 01 </t>
  </si>
  <si>
    <t xml:space="preserve">1 16 43000 01 </t>
  </si>
  <si>
    <t>1 16 51000 02</t>
  </si>
  <si>
    <t>2 18 04000 04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</si>
</sst>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 Cyr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 Cyr"/>
      <family val="2"/>
    </font>
    <font>
      <sz val="10"/>
      <color rgb="FFFFFFFF"/>
      <name val="Arial Cyr"/>
      <family val="2"/>
    </font>
    <font>
      <sz val="12"/>
      <color rgb="FF000000"/>
      <name val="Times New Roman"/>
      <family val="2"/>
    </font>
    <font>
      <sz val="11"/>
      <name val="Calibri"/>
      <family val="2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 CYR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Times New Roman"/>
      <family val="1"/>
    </font>
    <font>
      <sz val="11"/>
      <color rgb="FFFF0000"/>
      <name val="Times New Roman CYR"/>
      <family val="1"/>
      <charset val="204"/>
    </font>
    <font>
      <sz val="11"/>
      <color rgb="FFFF0000"/>
      <name val="Times New Roman Cyr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43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  <xf numFmtId="49" fontId="4" fillId="0" borderId="4">
      <alignment vertical="top" wrapText="1"/>
    </xf>
    <xf numFmtId="4" fontId="4" fillId="0" borderId="4">
      <alignment horizontal="right" vertical="top" shrinkToFit="1"/>
    </xf>
    <xf numFmtId="0" fontId="5" fillId="0" borderId="5"/>
    <xf numFmtId="0" fontId="5" fillId="0" borderId="0"/>
    <xf numFmtId="0" fontId="4" fillId="0" borderId="0"/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6" fillId="0" borderId="0">
      <alignment horizontal="right" vertical="center" wrapText="1"/>
    </xf>
    <xf numFmtId="0" fontId="6" fillId="0" borderId="0"/>
    <xf numFmtId="0" fontId="6" fillId="0" borderId="0"/>
    <xf numFmtId="0" fontId="3" fillId="0" borderId="0"/>
    <xf numFmtId="0" fontId="7" fillId="4" borderId="0"/>
    <xf numFmtId="0" fontId="8" fillId="0" borderId="0">
      <alignment horizontal="left" shrinkToFit="1"/>
    </xf>
    <xf numFmtId="0" fontId="6" fillId="0" borderId="0">
      <alignment horizontal="left" vertical="center" wrapText="1"/>
    </xf>
    <xf numFmtId="0" fontId="6" fillId="0" borderId="0">
      <alignment horizontal="center" vertical="center" shrinkToFit="1"/>
    </xf>
    <xf numFmtId="0" fontId="9" fillId="0" borderId="0">
      <alignment horizontal="center" vertical="center" shrinkToFit="1"/>
    </xf>
    <xf numFmtId="0" fontId="6" fillId="0" borderId="0"/>
    <xf numFmtId="0" fontId="7" fillId="0" borderId="0">
      <alignment horizontal="center" vertical="center" wrapText="1"/>
    </xf>
    <xf numFmtId="0" fontId="7" fillId="0" borderId="0"/>
    <xf numFmtId="0" fontId="7" fillId="4" borderId="6"/>
    <xf numFmtId="0" fontId="8" fillId="0" borderId="7">
      <alignment horizontal="left" shrinkToFit="1"/>
    </xf>
    <xf numFmtId="0" fontId="7" fillId="0" borderId="4">
      <alignment horizontal="center" vertical="center" wrapText="1"/>
    </xf>
    <xf numFmtId="0" fontId="7" fillId="0" borderId="5"/>
    <xf numFmtId="0" fontId="8" fillId="0" borderId="7"/>
    <xf numFmtId="0" fontId="7" fillId="0" borderId="7"/>
    <xf numFmtId="0" fontId="7" fillId="4" borderId="8"/>
    <xf numFmtId="0" fontId="7" fillId="4" borderId="9"/>
    <xf numFmtId="0" fontId="6" fillId="0" borderId="0">
      <alignment horizontal="left" wrapText="1"/>
    </xf>
    <xf numFmtId="0" fontId="7" fillId="0" borderId="0">
      <alignment horizontal="left" wrapText="1"/>
    </xf>
    <xf numFmtId="49" fontId="8" fillId="0" borderId="7">
      <alignment horizontal="center" vertical="center" shrinkToFit="1"/>
    </xf>
    <xf numFmtId="49" fontId="7" fillId="0" borderId="4">
      <alignment vertical="top" wrapText="1"/>
    </xf>
    <xf numFmtId="4" fontId="7" fillId="0" borderId="4">
      <alignment horizontal="right" vertical="top" shrinkToFit="1"/>
    </xf>
    <xf numFmtId="49" fontId="7" fillId="4" borderId="0"/>
    <xf numFmtId="49" fontId="7" fillId="4" borderId="8"/>
    <xf numFmtId="0" fontId="6" fillId="0" borderId="5"/>
    <xf numFmtId="49" fontId="7" fillId="4" borderId="9"/>
    <xf numFmtId="49" fontId="7" fillId="4" borderId="6"/>
    <xf numFmtId="0" fontId="10" fillId="0" borderId="0"/>
  </cellStyleXfs>
  <cellXfs count="105">
    <xf numFmtId="0" fontId="0" fillId="0" borderId="0" xfId="0"/>
    <xf numFmtId="0" fontId="0" fillId="0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right"/>
    </xf>
    <xf numFmtId="164" fontId="0" fillId="0" borderId="0" xfId="0" applyNumberFormat="1" applyFont="1" applyFill="1" applyAlignment="1">
      <alignment horizontal="right"/>
    </xf>
    <xf numFmtId="165" fontId="0" fillId="0" borderId="0" xfId="0" applyNumberFormat="1" applyFont="1" applyFill="1"/>
    <xf numFmtId="0" fontId="17" fillId="0" borderId="1" xfId="0" applyFont="1" applyBorder="1" applyAlignment="1">
      <alignment horizontal="center" vertical="top" wrapText="1"/>
    </xf>
    <xf numFmtId="0" fontId="16" fillId="2" borderId="1" xfId="1" applyNumberFormat="1" applyFont="1" applyFill="1" applyBorder="1" applyAlignment="1">
      <alignment horizontal="center" vertical="center"/>
    </xf>
    <xf numFmtId="0" fontId="16" fillId="0" borderId="1" xfId="1" applyFont="1" applyBorder="1" applyAlignment="1">
      <alignment horizontal="center"/>
    </xf>
    <xf numFmtId="165" fontId="16" fillId="0" borderId="1" xfId="1" applyNumberFormat="1" applyFont="1" applyFill="1" applyBorder="1" applyAlignment="1">
      <alignment horizontal="right"/>
    </xf>
    <xf numFmtId="0" fontId="16" fillId="2" borderId="1" xfId="1" applyNumberFormat="1" applyFont="1" applyFill="1" applyBorder="1" applyAlignment="1">
      <alignment horizontal="left" wrapText="1"/>
    </xf>
    <xf numFmtId="165" fontId="16" fillId="0" borderId="1" xfId="0" applyNumberFormat="1" applyFont="1" applyFill="1" applyBorder="1" applyAlignment="1" applyProtection="1">
      <alignment horizontal="right"/>
      <protection locked="0"/>
    </xf>
    <xf numFmtId="0" fontId="17" fillId="0" borderId="1" xfId="0" applyFont="1" applyBorder="1" applyAlignment="1">
      <alignment horizontal="center"/>
    </xf>
    <xf numFmtId="0" fontId="11" fillId="0" borderId="1" xfId="28" applyNumberFormat="1" applyFont="1" applyBorder="1" applyAlignment="1" applyProtection="1">
      <alignment horizontal="left" wrapText="1"/>
      <protection locked="0"/>
    </xf>
    <xf numFmtId="0" fontId="18" fillId="2" borderId="1" xfId="1" applyNumberFormat="1" applyFont="1" applyFill="1" applyBorder="1" applyAlignment="1"/>
    <xf numFmtId="0" fontId="18" fillId="0" borderId="1" xfId="1" applyFont="1" applyBorder="1" applyAlignment="1">
      <alignment horizontal="center"/>
    </xf>
    <xf numFmtId="165" fontId="18" fillId="0" borderId="1" xfId="1" applyNumberFormat="1" applyFont="1" applyFill="1" applyBorder="1" applyAlignment="1">
      <alignment horizontal="right"/>
    </xf>
    <xf numFmtId="0" fontId="18" fillId="2" borderId="1" xfId="1" applyNumberFormat="1" applyFont="1" applyFill="1" applyBorder="1" applyAlignment="1">
      <alignment horizontal="left" wrapText="1"/>
    </xf>
    <xf numFmtId="0" fontId="19" fillId="0" borderId="1" xfId="1" applyFont="1" applyBorder="1" applyAlignment="1">
      <alignment horizontal="center" wrapText="1"/>
    </xf>
    <xf numFmtId="0" fontId="16" fillId="0" borderId="1" xfId="1" applyFont="1" applyBorder="1" applyAlignment="1">
      <alignment horizontal="center" wrapText="1"/>
    </xf>
    <xf numFmtId="0" fontId="20" fillId="2" borderId="1" xfId="1" applyNumberFormat="1" applyFont="1" applyFill="1" applyBorder="1" applyAlignment="1">
      <alignment horizontal="left" wrapText="1"/>
    </xf>
    <xf numFmtId="0" fontId="20" fillId="0" borderId="1" xfId="1" applyFont="1" applyBorder="1" applyAlignment="1">
      <alignment horizontal="center"/>
    </xf>
    <xf numFmtId="165" fontId="20" fillId="0" borderId="1" xfId="1" applyNumberFormat="1" applyFont="1" applyFill="1" applyBorder="1" applyAlignment="1">
      <alignment horizontal="right"/>
    </xf>
    <xf numFmtId="3" fontId="20" fillId="0" borderId="1" xfId="1" applyNumberFormat="1" applyFont="1" applyFill="1" applyBorder="1" applyAlignment="1">
      <alignment horizontal="center"/>
    </xf>
    <xf numFmtId="165" fontId="2" fillId="0" borderId="1" xfId="1" applyNumberFormat="1" applyFont="1" applyFill="1" applyBorder="1" applyAlignment="1">
      <alignment horizontal="right"/>
    </xf>
    <xf numFmtId="49" fontId="16" fillId="0" borderId="1" xfId="1" applyNumberFormat="1" applyFont="1" applyBorder="1" applyAlignment="1">
      <alignment horizontal="center"/>
    </xf>
    <xf numFmtId="0" fontId="18" fillId="0" borderId="1" xfId="1" applyNumberFormat="1" applyFont="1" applyFill="1" applyBorder="1" applyAlignment="1">
      <alignment horizontal="left" wrapText="1"/>
    </xf>
    <xf numFmtId="0" fontId="16" fillId="0" borderId="1" xfId="0" applyNumberFormat="1" applyFont="1" applyBorder="1" applyAlignment="1" applyProtection="1">
      <alignment horizontal="left" wrapText="1" justifyLastLine="1"/>
      <protection locked="0"/>
    </xf>
    <xf numFmtId="0" fontId="16" fillId="0" borderId="1" xfId="0" applyNumberFormat="1" applyFont="1" applyBorder="1" applyAlignment="1" applyProtection="1">
      <alignment horizontal="center"/>
      <protection locked="0"/>
    </xf>
    <xf numFmtId="0" fontId="20" fillId="0" borderId="1" xfId="1" applyFont="1" applyBorder="1" applyAlignment="1">
      <alignment horizontal="center" wrapText="1"/>
    </xf>
    <xf numFmtId="0" fontId="16" fillId="0" borderId="1" xfId="1" applyFont="1" applyFill="1" applyBorder="1" applyAlignment="1">
      <alignment horizontal="center" wrapText="1"/>
    </xf>
    <xf numFmtId="0" fontId="16" fillId="0" borderId="1" xfId="1" applyNumberFormat="1" applyFont="1" applyFill="1" applyBorder="1" applyAlignment="1">
      <alignment horizontal="left" wrapText="1"/>
    </xf>
    <xf numFmtId="0" fontId="15" fillId="0" borderId="1" xfId="1" applyNumberFormat="1" applyFont="1" applyFill="1" applyBorder="1" applyAlignment="1">
      <alignment horizontal="left"/>
    </xf>
    <xf numFmtId="164" fontId="16" fillId="0" borderId="1" xfId="0" applyNumberFormat="1" applyFont="1" applyFill="1" applyBorder="1" applyAlignment="1">
      <alignment horizontal="center" vertical="top" wrapText="1"/>
    </xf>
    <xf numFmtId="165" fontId="21" fillId="0" borderId="1" xfId="1" applyNumberFormat="1" applyFont="1" applyFill="1" applyBorder="1" applyAlignment="1">
      <alignment horizontal="right"/>
    </xf>
    <xf numFmtId="165" fontId="21" fillId="0" borderId="1" xfId="0" applyNumberFormat="1" applyFont="1" applyFill="1" applyBorder="1" applyAlignment="1" applyProtection="1">
      <alignment horizontal="right"/>
      <protection locked="0"/>
    </xf>
    <xf numFmtId="165" fontId="12" fillId="0" borderId="0" xfId="0" applyNumberFormat="1" applyFont="1" applyFill="1"/>
    <xf numFmtId="0" fontId="12" fillId="0" borderId="0" xfId="0" applyFont="1"/>
    <xf numFmtId="0" fontId="21" fillId="0" borderId="1" xfId="28" applyNumberFormat="1" applyFont="1" applyBorder="1" applyAlignment="1" applyProtection="1">
      <alignment horizontal="left" wrapText="1"/>
      <protection locked="0"/>
    </xf>
    <xf numFmtId="0" fontId="21" fillId="0" borderId="1" xfId="0" applyFont="1" applyBorder="1" applyAlignment="1">
      <alignment horizontal="center"/>
    </xf>
    <xf numFmtId="0" fontId="21" fillId="2" borderId="1" xfId="1" applyNumberFormat="1" applyFont="1" applyFill="1" applyBorder="1" applyAlignment="1">
      <alignment horizontal="left" wrapText="1"/>
    </xf>
    <xf numFmtId="0" fontId="21" fillId="0" borderId="1" xfId="1" applyFont="1" applyBorder="1" applyAlignment="1">
      <alignment horizontal="center"/>
    </xf>
    <xf numFmtId="165" fontId="21" fillId="0" borderId="0" xfId="1" applyNumberFormat="1" applyFont="1" applyFill="1" applyBorder="1" applyAlignment="1">
      <alignment horizontal="right"/>
    </xf>
    <xf numFmtId="0" fontId="22" fillId="2" borderId="1" xfId="1" applyNumberFormat="1" applyFont="1" applyFill="1" applyBorder="1" applyAlignment="1">
      <alignment horizontal="left" wrapText="1"/>
    </xf>
    <xf numFmtId="0" fontId="22" fillId="0" borderId="1" xfId="1" applyFont="1" applyBorder="1" applyAlignment="1">
      <alignment horizontal="center"/>
    </xf>
    <xf numFmtId="165" fontId="22" fillId="0" borderId="1" xfId="1" applyNumberFormat="1" applyFont="1" applyFill="1" applyBorder="1" applyAlignment="1">
      <alignment horizontal="right"/>
    </xf>
    <xf numFmtId="0" fontId="21" fillId="0" borderId="1" xfId="1" applyFont="1" applyBorder="1" applyAlignment="1">
      <alignment horizontal="center" wrapText="1"/>
    </xf>
    <xf numFmtId="0" fontId="23" fillId="0" borderId="1" xfId="1" applyFont="1" applyBorder="1" applyAlignment="1">
      <alignment horizontal="center"/>
    </xf>
    <xf numFmtId="165" fontId="23" fillId="0" borderId="1" xfId="1" applyNumberFormat="1" applyFont="1" applyFill="1" applyBorder="1" applyAlignment="1">
      <alignment horizontal="right"/>
    </xf>
    <xf numFmtId="0" fontId="23" fillId="2" borderId="1" xfId="1" applyNumberFormat="1" applyFont="1" applyFill="1" applyBorder="1" applyAlignment="1">
      <alignment horizontal="left" wrapText="1"/>
    </xf>
    <xf numFmtId="3" fontId="23" fillId="0" borderId="1" xfId="1" applyNumberFormat="1" applyFont="1" applyFill="1" applyBorder="1" applyAlignment="1">
      <alignment horizontal="center"/>
    </xf>
    <xf numFmtId="165" fontId="24" fillId="0" borderId="1" xfId="1" applyNumberFormat="1" applyFont="1" applyFill="1" applyBorder="1" applyAlignment="1">
      <alignment horizontal="right"/>
    </xf>
    <xf numFmtId="49" fontId="21" fillId="0" borderId="1" xfId="1" applyNumberFormat="1" applyFont="1" applyBorder="1" applyAlignment="1">
      <alignment horizontal="center"/>
    </xf>
    <xf numFmtId="0" fontId="21" fillId="0" borderId="1" xfId="0" applyNumberFormat="1" applyFont="1" applyBorder="1" applyAlignment="1" applyProtection="1">
      <alignment horizontal="left" wrapText="1" justifyLastLine="1"/>
      <protection locked="0"/>
    </xf>
    <xf numFmtId="0" fontId="21" fillId="0" borderId="1" xfId="0" applyNumberFormat="1" applyFont="1" applyBorder="1" applyAlignment="1" applyProtection="1">
      <alignment horizontal="center"/>
      <protection locked="0"/>
    </xf>
    <xf numFmtId="0" fontId="23" fillId="2" borderId="0" xfId="1" applyNumberFormat="1" applyFont="1" applyFill="1" applyBorder="1" applyAlignment="1">
      <alignment horizontal="left" wrapText="1"/>
    </xf>
    <xf numFmtId="0" fontId="21" fillId="0" borderId="1" xfId="1" applyFont="1" applyFill="1" applyBorder="1" applyAlignment="1">
      <alignment horizontal="center" wrapText="1"/>
    </xf>
    <xf numFmtId="0" fontId="21" fillId="0" borderId="1" xfId="28" applyNumberFormat="1" applyFont="1" applyFill="1" applyBorder="1" applyAlignment="1" applyProtection="1">
      <alignment horizontal="left" wrapText="1"/>
      <protection locked="0"/>
    </xf>
    <xf numFmtId="0" fontId="12" fillId="0" borderId="0" xfId="0" applyFont="1" applyFill="1"/>
    <xf numFmtId="0" fontId="21" fillId="2" borderId="1" xfId="1" applyFont="1" applyFill="1" applyBorder="1" applyAlignment="1">
      <alignment horizontal="left" wrapText="1"/>
    </xf>
    <xf numFmtId="0" fontId="21" fillId="2" borderId="1" xfId="1" applyFont="1" applyFill="1" applyBorder="1" applyAlignment="1">
      <alignment horizontal="center"/>
    </xf>
    <xf numFmtId="165" fontId="25" fillId="0" borderId="0" xfId="0" applyNumberFormat="1" applyFont="1" applyFill="1"/>
    <xf numFmtId="0" fontId="25" fillId="0" borderId="0" xfId="0" applyFont="1"/>
    <xf numFmtId="0" fontId="16" fillId="0" borderId="1" xfId="1" applyFont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/>
    </xf>
    <xf numFmtId="1" fontId="16" fillId="0" borderId="1" xfId="0" applyNumberFormat="1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16" fillId="0" borderId="1" xfId="0" applyFont="1" applyBorder="1" applyAlignment="1">
      <alignment horizontal="center"/>
    </xf>
    <xf numFmtId="49" fontId="16" fillId="0" borderId="1" xfId="1" applyNumberFormat="1" applyFont="1" applyFill="1" applyBorder="1" applyAlignment="1">
      <alignment horizontal="center"/>
    </xf>
    <xf numFmtId="0" fontId="17" fillId="0" borderId="1" xfId="0" applyNumberFormat="1" applyFont="1" applyBorder="1" applyAlignment="1">
      <alignment horizontal="left" wrapText="1"/>
    </xf>
    <xf numFmtId="0" fontId="18" fillId="2" borderId="1" xfId="1" applyNumberFormat="1" applyFont="1" applyFill="1" applyBorder="1" applyAlignment="1">
      <alignment horizontal="left"/>
    </xf>
    <xf numFmtId="0" fontId="14" fillId="0" borderId="0" xfId="0" applyFont="1" applyAlignment="1">
      <alignment horizontal="right" vertical="center"/>
    </xf>
    <xf numFmtId="0" fontId="13" fillId="0" borderId="0" xfId="0" applyFont="1" applyFill="1" applyAlignment="1">
      <alignment horizontal="center" wrapText="1"/>
    </xf>
    <xf numFmtId="0" fontId="16" fillId="0" borderId="1" xfId="0" applyNumberFormat="1" applyFont="1" applyBorder="1" applyAlignment="1">
      <alignment horizontal="center" vertical="top" justifyLastLine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12" xfId="0" applyFont="1" applyFill="1" applyBorder="1" applyAlignment="1">
      <alignment horizontal="center" vertical="top" wrapText="1"/>
    </xf>
    <xf numFmtId="0" fontId="13" fillId="0" borderId="13" xfId="0" applyFont="1" applyFill="1" applyBorder="1" applyAlignment="1">
      <alignment horizontal="center" vertical="top" wrapText="1"/>
    </xf>
    <xf numFmtId="0" fontId="19" fillId="0" borderId="1" xfId="1" applyNumberFormat="1" applyFont="1" applyFill="1" applyBorder="1" applyAlignment="1">
      <alignment horizontal="left" wrapText="1"/>
    </xf>
    <xf numFmtId="0" fontId="11" fillId="0" borderId="1" xfId="28" applyNumberFormat="1" applyFont="1" applyFill="1" applyBorder="1" applyAlignment="1" applyProtection="1">
      <alignment horizontal="left" wrapText="1"/>
      <protection locked="0"/>
    </xf>
    <xf numFmtId="0" fontId="16" fillId="0" borderId="1" xfId="28" applyNumberFormat="1" applyFont="1" applyBorder="1" applyAlignment="1" applyProtection="1">
      <alignment horizontal="left" wrapText="1"/>
      <protection locked="0"/>
    </xf>
    <xf numFmtId="0" fontId="16" fillId="0" borderId="1" xfId="29" applyNumberFormat="1" applyFont="1" applyBorder="1" applyAlignment="1" applyProtection="1">
      <alignment horizontal="left" wrapText="1"/>
    </xf>
    <xf numFmtId="0" fontId="20" fillId="0" borderId="11" xfId="1" applyFont="1" applyBorder="1" applyAlignment="1">
      <alignment horizontal="center"/>
    </xf>
    <xf numFmtId="0" fontId="16" fillId="0" borderId="10" xfId="29" applyNumberFormat="1" applyFont="1" applyBorder="1" applyAlignment="1" applyProtection="1">
      <alignment horizontal="left" wrapText="1"/>
    </xf>
    <xf numFmtId="0" fontId="16" fillId="0" borderId="14" xfId="29" applyNumberFormat="1" applyFont="1" applyBorder="1" applyAlignment="1" applyProtection="1">
      <alignment horizontal="left" wrapText="1"/>
    </xf>
    <xf numFmtId="0" fontId="2" fillId="2" borderId="1" xfId="1" applyNumberFormat="1" applyFont="1" applyFill="1" applyBorder="1" applyAlignment="1">
      <alignment horizontal="left" wrapText="1"/>
    </xf>
    <xf numFmtId="0" fontId="2" fillId="0" borderId="1" xfId="1" applyFont="1" applyBorder="1" applyAlignment="1">
      <alignment horizontal="center"/>
    </xf>
    <xf numFmtId="0" fontId="16" fillId="0" borderId="1" xfId="0" applyNumberFormat="1" applyFont="1" applyBorder="1" applyAlignment="1">
      <alignment horizontal="left" wrapText="1"/>
    </xf>
    <xf numFmtId="0" fontId="16" fillId="3" borderId="1" xfId="0" applyFont="1" applyFill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165" fontId="16" fillId="0" borderId="1" xfId="0" applyNumberFormat="1" applyFont="1" applyFill="1" applyBorder="1" applyAlignment="1">
      <alignment horizontal="right"/>
    </xf>
    <xf numFmtId="0" fontId="16" fillId="0" borderId="2" xfId="1" applyFont="1" applyFill="1" applyBorder="1" applyAlignment="1">
      <alignment horizontal="left" wrapText="1"/>
    </xf>
    <xf numFmtId="0" fontId="16" fillId="0" borderId="2" xfId="1" applyNumberFormat="1" applyFont="1" applyFill="1" applyBorder="1" applyAlignment="1">
      <alignment horizontal="left" wrapText="1"/>
    </xf>
    <xf numFmtId="165" fontId="16" fillId="0" borderId="1" xfId="2" applyNumberFormat="1" applyFont="1" applyFill="1" applyBorder="1" applyAlignment="1" applyProtection="1">
      <alignment horizontal="right" wrapText="1"/>
      <protection locked="0"/>
    </xf>
    <xf numFmtId="0" fontId="26" fillId="0" borderId="0" xfId="0" applyFont="1"/>
    <xf numFmtId="0" fontId="16" fillId="0" borderId="1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wrapText="1"/>
    </xf>
    <xf numFmtId="0" fontId="16" fillId="0" borderId="3" xfId="1" applyFont="1" applyBorder="1" applyAlignment="1">
      <alignment horizontal="center" wrapText="1"/>
    </xf>
    <xf numFmtId="165" fontId="15" fillId="0" borderId="1" xfId="0" applyNumberFormat="1" applyFont="1" applyFill="1" applyBorder="1" applyAlignment="1">
      <alignment horizontal="right"/>
    </xf>
    <xf numFmtId="0" fontId="27" fillId="0" borderId="1" xfId="1" applyFont="1" applyFill="1" applyBorder="1" applyAlignment="1">
      <alignment horizontal="center" wrapText="1"/>
    </xf>
  </cellXfs>
  <cellStyles count="43">
    <cellStyle name="br" xfId="3"/>
    <cellStyle name="col" xfId="4"/>
    <cellStyle name="st31" xfId="5"/>
    <cellStyle name="st32" xfId="6"/>
    <cellStyle name="st33" xfId="7"/>
    <cellStyle name="st34" xfId="8"/>
    <cellStyle name="st35" xfId="9"/>
    <cellStyle name="st36" xfId="10"/>
    <cellStyle name="st37" xfId="11"/>
    <cellStyle name="st38" xfId="12"/>
    <cellStyle name="style0" xfId="13"/>
    <cellStyle name="td" xfId="14"/>
    <cellStyle name="tr" xfId="15"/>
    <cellStyle name="xl21" xfId="16"/>
    <cellStyle name="xl22" xfId="17"/>
    <cellStyle name="xl23" xfId="18"/>
    <cellStyle name="xl24" xfId="19"/>
    <cellStyle name="xl25" xfId="20"/>
    <cellStyle name="xl26" xfId="21"/>
    <cellStyle name="xl27" xfId="22"/>
    <cellStyle name="xl28" xfId="23"/>
    <cellStyle name="xl29" xfId="24"/>
    <cellStyle name="xl30" xfId="25"/>
    <cellStyle name="xl31" xfId="26"/>
    <cellStyle name="xl32" xfId="27"/>
    <cellStyle name="xl33" xfId="28"/>
    <cellStyle name="xl34" xfId="29"/>
    <cellStyle name="xl35" xfId="30"/>
    <cellStyle name="xl36" xfId="31"/>
    <cellStyle name="xl37" xfId="32"/>
    <cellStyle name="xl38" xfId="33"/>
    <cellStyle name="xl39" xfId="34"/>
    <cellStyle name="xl40" xfId="35"/>
    <cellStyle name="xl41" xfId="36"/>
    <cellStyle name="xl42" xfId="37"/>
    <cellStyle name="xl43" xfId="38"/>
    <cellStyle name="xl44" xfId="39"/>
    <cellStyle name="xl45" xfId="40"/>
    <cellStyle name="xl46" xfId="41"/>
    <cellStyle name="Обычный" xfId="0" builtinId="0"/>
    <cellStyle name="Обычный 2" xfId="1"/>
    <cellStyle name="Обычный 3" xfId="42"/>
    <cellStyle name="Обычный_Фонд Коменсации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&#1085;&#1072;%202017-2019/&#1054;&#1090;&#1095;&#1077;&#1090;&#1099;%20&#1086;&#1073;%20&#1080;&#1089;&#1087;&#1086;&#1083;&#1085;&#1077;&#1085;&#1080;&#1080;%20&#1073;&#1102;&#1076;&#1078;&#1077;&#1090;&#1072;/&#1043;&#1086;&#1076;&#1086;&#1074;&#1086;&#1081;%20&#1086;&#1090;&#1095;&#1077;&#1090;/&#1055;&#1086;&#1082;&#1072;&#1079;&#1072;&#1090;&#1077;&#1083;&#1080;%20&#1057;&#1069;&#1056;/&#1057;&#1074;&#1077;&#1076;&#1077;&#1085;&#1080;&#1103;%20&#1086;%20&#1087;&#1083;.%20&#1080;%20&#1092;&#1072;&#1082;&#1090;.%20&#1087;&#1086;&#1082;&#1072;&#1079;&#1072;&#1090;&#1077;&#1083;&#1103;&#1093;%20&#1057;&#1069;&#105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азатели"/>
      <sheetName val="отдельные показатели"/>
      <sheetName val="отд. показатели к отчету "/>
      <sheetName val="Лист3"/>
    </sheetNames>
    <sheetDataSet>
      <sheetData sheetId="0"/>
      <sheetData sheetId="1"/>
      <sheetData sheetId="2">
        <row r="1">
          <cell r="F1" t="str">
            <v>К отчету об исполнении бюджета МО "Городской округ Ногликский за 2017 год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2"/>
  <sheetViews>
    <sheetView tabSelected="1" topLeftCell="A22" workbookViewId="0">
      <selection activeCell="D164" sqref="D164"/>
    </sheetView>
  </sheetViews>
  <sheetFormatPr defaultRowHeight="15" x14ac:dyDescent="0.25"/>
  <cols>
    <col min="1" max="1" width="45.42578125" style="2" customWidth="1"/>
    <col min="2" max="2" width="13.28515625" style="2" customWidth="1"/>
    <col min="3" max="3" width="12.28515625" style="5" customWidth="1"/>
    <col min="4" max="4" width="12.140625" style="5" customWidth="1"/>
    <col min="5" max="5" width="11.7109375" style="5" customWidth="1"/>
    <col min="6" max="6" width="12.140625" style="5" customWidth="1"/>
    <col min="7" max="7" width="11.7109375" style="6" customWidth="1"/>
    <col min="8" max="8" width="11.85546875" style="6" customWidth="1"/>
    <col min="9" max="9" width="12.7109375" style="6" customWidth="1"/>
    <col min="10" max="10" width="12" style="6" customWidth="1"/>
    <col min="11" max="11" width="12.140625" style="6" customWidth="1"/>
    <col min="12" max="12" width="10.28515625" style="3" bestFit="1" customWidth="1"/>
    <col min="13" max="16384" width="9.140625" style="4"/>
  </cols>
  <sheetData>
    <row r="1" spans="1:12" ht="21.75" customHeight="1" x14ac:dyDescent="0.25">
      <c r="A1" s="75" t="str">
        <f>'[1]отд. показатели к отчету '!$F$1</f>
        <v>К отчету об исполнении бюджета МО "Городской округ Ногликский за 2017 год</v>
      </c>
      <c r="B1" s="75"/>
      <c r="C1" s="75"/>
      <c r="D1" s="75"/>
      <c r="E1" s="75"/>
      <c r="F1" s="75"/>
      <c r="G1" s="75"/>
      <c r="H1" s="75"/>
      <c r="I1" s="75"/>
      <c r="J1" s="75"/>
      <c r="K1" s="75"/>
    </row>
    <row r="2" spans="1:12" s="2" customFormat="1" ht="30.75" customHeight="1" x14ac:dyDescent="0.25">
      <c r="A2" s="76" t="s">
        <v>291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1"/>
    </row>
    <row r="3" spans="1:12" s="2" customFormat="1" ht="31.5" customHeight="1" x14ac:dyDescent="0.25">
      <c r="A3" s="82" t="s">
        <v>297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1"/>
    </row>
    <row r="4" spans="1:12" s="2" customFormat="1" ht="24.75" customHeight="1" x14ac:dyDescent="0.25">
      <c r="A4" s="77" t="s">
        <v>275</v>
      </c>
      <c r="B4" s="78" t="s">
        <v>279</v>
      </c>
      <c r="C4" s="80" t="s">
        <v>290</v>
      </c>
      <c r="D4" s="79" t="s">
        <v>280</v>
      </c>
      <c r="E4" s="79"/>
      <c r="F4" s="79"/>
      <c r="G4" s="79"/>
      <c r="H4" s="79"/>
      <c r="I4" s="79"/>
      <c r="J4" s="79"/>
      <c r="K4" s="79"/>
      <c r="L4" s="1"/>
    </row>
    <row r="5" spans="1:12" s="2" customFormat="1" ht="21" customHeight="1" x14ac:dyDescent="0.25">
      <c r="A5" s="77"/>
      <c r="B5" s="78"/>
      <c r="C5" s="81"/>
      <c r="D5" s="79" t="s">
        <v>281</v>
      </c>
      <c r="E5" s="79"/>
      <c r="F5" s="79" t="s">
        <v>282</v>
      </c>
      <c r="G5" s="79"/>
      <c r="H5" s="79" t="s">
        <v>283</v>
      </c>
      <c r="I5" s="79"/>
      <c r="J5" s="79" t="s">
        <v>284</v>
      </c>
      <c r="K5" s="79"/>
      <c r="L5" s="1"/>
    </row>
    <row r="6" spans="1:12" ht="64.5" customHeight="1" x14ac:dyDescent="0.25">
      <c r="A6" s="77"/>
      <c r="B6" s="78"/>
      <c r="C6" s="8" t="s">
        <v>292</v>
      </c>
      <c r="D6" s="8" t="s">
        <v>293</v>
      </c>
      <c r="E6" s="35" t="s">
        <v>289</v>
      </c>
      <c r="F6" s="8" t="s">
        <v>294</v>
      </c>
      <c r="G6" s="35" t="s">
        <v>289</v>
      </c>
      <c r="H6" s="8" t="s">
        <v>295</v>
      </c>
      <c r="I6" s="35" t="s">
        <v>289</v>
      </c>
      <c r="J6" s="8" t="s">
        <v>296</v>
      </c>
      <c r="K6" s="35" t="s">
        <v>289</v>
      </c>
    </row>
    <row r="7" spans="1:12" s="70" customFormat="1" ht="19.5" customHeight="1" x14ac:dyDescent="0.25">
      <c r="A7" s="9">
        <v>1</v>
      </c>
      <c r="B7" s="65">
        <v>2</v>
      </c>
      <c r="C7" s="66">
        <v>3</v>
      </c>
      <c r="D7" s="66">
        <v>4</v>
      </c>
      <c r="E7" s="67" t="s">
        <v>285</v>
      </c>
      <c r="F7" s="68">
        <v>6</v>
      </c>
      <c r="G7" s="67" t="s">
        <v>286</v>
      </c>
      <c r="H7" s="67">
        <v>8</v>
      </c>
      <c r="I7" s="67" t="s">
        <v>287</v>
      </c>
      <c r="J7" s="67">
        <v>10</v>
      </c>
      <c r="K7" s="67" t="s">
        <v>288</v>
      </c>
      <c r="L7" s="69"/>
    </row>
    <row r="8" spans="1:12" x14ac:dyDescent="0.25">
      <c r="A8" s="12" t="s">
        <v>0</v>
      </c>
      <c r="B8" s="10" t="s">
        <v>186</v>
      </c>
      <c r="C8" s="11">
        <f>C9+C16+C22+C39+C54+C57+C71+C78+C86+C97+C125</f>
        <v>751581</v>
      </c>
      <c r="D8" s="11">
        <f t="shared" ref="D8:J8" si="0">D9+D16+D22+D39+D54+D57+D71+D78+D86+D97+D125</f>
        <v>751581</v>
      </c>
      <c r="E8" s="11">
        <f t="shared" ref="E8:E9" si="1">D8-C8</f>
        <v>0</v>
      </c>
      <c r="F8" s="11">
        <f t="shared" si="0"/>
        <v>751581</v>
      </c>
      <c r="G8" s="11">
        <f t="shared" ref="G8:G9" si="2">F8-D8</f>
        <v>0</v>
      </c>
      <c r="H8" s="11">
        <f t="shared" si="0"/>
        <v>621145</v>
      </c>
      <c r="I8" s="11">
        <f t="shared" ref="I8:I9" si="3">H8-F8</f>
        <v>-130436</v>
      </c>
      <c r="J8" s="11">
        <f t="shared" si="0"/>
        <v>568707</v>
      </c>
      <c r="K8" s="11">
        <f t="shared" ref="K8:K9" si="4">J8-H8</f>
        <v>-52438</v>
      </c>
      <c r="L8" s="7"/>
    </row>
    <row r="9" spans="1:12" x14ac:dyDescent="0.25">
      <c r="A9" s="12" t="s">
        <v>1</v>
      </c>
      <c r="B9" s="10" t="s">
        <v>187</v>
      </c>
      <c r="C9" s="11">
        <f>C10</f>
        <v>479867</v>
      </c>
      <c r="D9" s="11">
        <f t="shared" ref="D9:J9" si="5">D10</f>
        <v>479867</v>
      </c>
      <c r="E9" s="11">
        <f t="shared" si="1"/>
        <v>0</v>
      </c>
      <c r="F9" s="11">
        <f t="shared" si="5"/>
        <v>479867</v>
      </c>
      <c r="G9" s="11">
        <f t="shared" si="2"/>
        <v>0</v>
      </c>
      <c r="H9" s="11">
        <f t="shared" si="5"/>
        <v>388032</v>
      </c>
      <c r="I9" s="11">
        <f t="shared" si="3"/>
        <v>-91835</v>
      </c>
      <c r="J9" s="11">
        <f t="shared" si="5"/>
        <v>384888</v>
      </c>
      <c r="K9" s="11">
        <f t="shared" si="4"/>
        <v>-3144</v>
      </c>
      <c r="L9" s="7"/>
    </row>
    <row r="10" spans="1:12" x14ac:dyDescent="0.25">
      <c r="A10" s="12" t="s">
        <v>88</v>
      </c>
      <c r="B10" s="10" t="s">
        <v>188</v>
      </c>
      <c r="C10" s="11">
        <v>479867</v>
      </c>
      <c r="D10" s="11">
        <f>C10</f>
        <v>479867</v>
      </c>
      <c r="E10" s="11">
        <f>D10-C10</f>
        <v>0</v>
      </c>
      <c r="F10" s="11">
        <f>D10</f>
        <v>479867</v>
      </c>
      <c r="G10" s="11">
        <f>F10-D10</f>
        <v>0</v>
      </c>
      <c r="H10" s="11">
        <v>388032</v>
      </c>
      <c r="I10" s="11">
        <f>H10-F10</f>
        <v>-91835</v>
      </c>
      <c r="J10" s="11">
        <v>384888</v>
      </c>
      <c r="K10" s="11">
        <f>J10-H10</f>
        <v>-3144</v>
      </c>
      <c r="L10" s="7"/>
    </row>
    <row r="11" spans="1:12" s="39" customFormat="1" ht="90" hidden="1" x14ac:dyDescent="0.25">
      <c r="A11" s="61" t="s">
        <v>2</v>
      </c>
      <c r="B11" s="62" t="s">
        <v>189</v>
      </c>
      <c r="C11" s="36"/>
      <c r="D11" s="36"/>
      <c r="E11" s="37"/>
      <c r="F11" s="36"/>
      <c r="G11" s="36"/>
      <c r="H11" s="36"/>
      <c r="I11" s="36"/>
      <c r="J11" s="36"/>
      <c r="K11" s="36"/>
      <c r="L11" s="38"/>
    </row>
    <row r="12" spans="1:12" s="39" customFormat="1" hidden="1" x14ac:dyDescent="0.25">
      <c r="A12" s="61" t="s">
        <v>177</v>
      </c>
      <c r="B12" s="43" t="s">
        <v>188</v>
      </c>
      <c r="C12" s="36"/>
      <c r="D12" s="36"/>
      <c r="E12" s="37"/>
      <c r="F12" s="36"/>
      <c r="G12" s="36"/>
      <c r="H12" s="36"/>
      <c r="I12" s="36"/>
      <c r="J12" s="36"/>
      <c r="K12" s="36"/>
      <c r="L12" s="38"/>
    </row>
    <row r="13" spans="1:12" s="39" customFormat="1" ht="135" hidden="1" x14ac:dyDescent="0.25">
      <c r="A13" s="42" t="s">
        <v>3</v>
      </c>
      <c r="B13" s="62" t="s">
        <v>190</v>
      </c>
      <c r="C13" s="36"/>
      <c r="D13" s="36"/>
      <c r="E13" s="37"/>
      <c r="F13" s="36"/>
      <c r="G13" s="36"/>
      <c r="H13" s="36"/>
      <c r="I13" s="36"/>
      <c r="J13" s="36"/>
      <c r="K13" s="36"/>
      <c r="L13" s="38"/>
    </row>
    <row r="14" spans="1:12" s="39" customFormat="1" ht="75" hidden="1" x14ac:dyDescent="0.25">
      <c r="A14" s="61" t="s">
        <v>4</v>
      </c>
      <c r="B14" s="62" t="s">
        <v>191</v>
      </c>
      <c r="C14" s="36"/>
      <c r="D14" s="36"/>
      <c r="E14" s="37"/>
      <c r="F14" s="36"/>
      <c r="G14" s="36"/>
      <c r="H14" s="36"/>
      <c r="I14" s="36"/>
      <c r="J14" s="36"/>
      <c r="K14" s="36"/>
      <c r="L14" s="38"/>
    </row>
    <row r="15" spans="1:12" s="39" customFormat="1" ht="120" hidden="1" x14ac:dyDescent="0.25">
      <c r="A15" s="42" t="s">
        <v>5</v>
      </c>
      <c r="B15" s="62" t="s">
        <v>192</v>
      </c>
      <c r="C15" s="36"/>
      <c r="D15" s="36"/>
      <c r="E15" s="37"/>
      <c r="F15" s="36"/>
      <c r="G15" s="36"/>
      <c r="H15" s="36"/>
      <c r="I15" s="36"/>
      <c r="J15" s="36"/>
      <c r="K15" s="36"/>
      <c r="L15" s="38"/>
    </row>
    <row r="16" spans="1:12" ht="32.25" customHeight="1" x14ac:dyDescent="0.25">
      <c r="A16" s="73" t="s">
        <v>6</v>
      </c>
      <c r="B16" s="14" t="s">
        <v>193</v>
      </c>
      <c r="C16" s="11">
        <f>C17</f>
        <v>7164</v>
      </c>
      <c r="D16" s="11">
        <f t="shared" ref="D16:J16" si="6">D17</f>
        <v>7164</v>
      </c>
      <c r="E16" s="11">
        <f t="shared" ref="E16:E79" si="7">D16-C16</f>
        <v>0</v>
      </c>
      <c r="F16" s="11">
        <f t="shared" si="6"/>
        <v>7164</v>
      </c>
      <c r="G16" s="11">
        <f t="shared" ref="G16:G79" si="8">F16-D16</f>
        <v>0</v>
      </c>
      <c r="H16" s="11">
        <f t="shared" si="6"/>
        <v>5068</v>
      </c>
      <c r="I16" s="11">
        <f t="shared" ref="I16:I79" si="9">H16-F16</f>
        <v>-2096</v>
      </c>
      <c r="J16" s="11">
        <f t="shared" si="6"/>
        <v>5068</v>
      </c>
      <c r="K16" s="11">
        <f t="shared" ref="K16:K79" si="10">J16-H16</f>
        <v>0</v>
      </c>
      <c r="L16" s="7"/>
    </row>
    <row r="17" spans="1:12" ht="45" x14ac:dyDescent="0.25">
      <c r="A17" s="73" t="s">
        <v>7</v>
      </c>
      <c r="B17" s="14" t="s">
        <v>194</v>
      </c>
      <c r="C17" s="11">
        <v>7164</v>
      </c>
      <c r="D17" s="11">
        <f>C17</f>
        <v>7164</v>
      </c>
      <c r="E17" s="13">
        <f t="shared" si="7"/>
        <v>0</v>
      </c>
      <c r="F17" s="11">
        <f>D17</f>
        <v>7164</v>
      </c>
      <c r="G17" s="11">
        <f t="shared" si="8"/>
        <v>0</v>
      </c>
      <c r="H17" s="11">
        <v>5068</v>
      </c>
      <c r="I17" s="11">
        <f t="shared" si="9"/>
        <v>-2096</v>
      </c>
      <c r="J17" s="11">
        <v>5068</v>
      </c>
      <c r="K17" s="11">
        <f t="shared" si="10"/>
        <v>0</v>
      </c>
      <c r="L17" s="7"/>
    </row>
    <row r="18" spans="1:12" s="39" customFormat="1" ht="45" hidden="1" x14ac:dyDescent="0.25">
      <c r="A18" s="40" t="s">
        <v>69</v>
      </c>
      <c r="B18" s="41" t="s">
        <v>195</v>
      </c>
      <c r="C18" s="36"/>
      <c r="D18" s="36"/>
      <c r="E18" s="37">
        <f t="shared" si="7"/>
        <v>0</v>
      </c>
      <c r="F18" s="36"/>
      <c r="G18" s="36">
        <f t="shared" si="8"/>
        <v>0</v>
      </c>
      <c r="H18" s="36"/>
      <c r="I18" s="36">
        <f t="shared" si="9"/>
        <v>0</v>
      </c>
      <c r="J18" s="36"/>
      <c r="K18" s="36">
        <f t="shared" si="10"/>
        <v>0</v>
      </c>
      <c r="L18" s="38"/>
    </row>
    <row r="19" spans="1:12" s="39" customFormat="1" ht="75" hidden="1" x14ac:dyDescent="0.25">
      <c r="A19" s="40" t="s">
        <v>70</v>
      </c>
      <c r="B19" s="41" t="s">
        <v>196</v>
      </c>
      <c r="C19" s="36"/>
      <c r="D19" s="36"/>
      <c r="E19" s="37">
        <f t="shared" si="7"/>
        <v>0</v>
      </c>
      <c r="F19" s="36"/>
      <c r="G19" s="36">
        <f t="shared" si="8"/>
        <v>0</v>
      </c>
      <c r="H19" s="36"/>
      <c r="I19" s="36">
        <f t="shared" si="9"/>
        <v>0</v>
      </c>
      <c r="J19" s="36"/>
      <c r="K19" s="36">
        <f t="shared" si="10"/>
        <v>0</v>
      </c>
      <c r="L19" s="38"/>
    </row>
    <row r="20" spans="1:12" s="39" customFormat="1" ht="75" hidden="1" x14ac:dyDescent="0.25">
      <c r="A20" s="40" t="s">
        <v>71</v>
      </c>
      <c r="B20" s="41" t="s">
        <v>197</v>
      </c>
      <c r="C20" s="36"/>
      <c r="D20" s="36"/>
      <c r="E20" s="37">
        <f t="shared" si="7"/>
        <v>0</v>
      </c>
      <c r="F20" s="36"/>
      <c r="G20" s="36">
        <f t="shared" si="8"/>
        <v>0</v>
      </c>
      <c r="H20" s="36"/>
      <c r="I20" s="36">
        <f t="shared" si="9"/>
        <v>0</v>
      </c>
      <c r="J20" s="36"/>
      <c r="K20" s="36">
        <f t="shared" si="10"/>
        <v>0</v>
      </c>
      <c r="L20" s="38"/>
    </row>
    <row r="21" spans="1:12" s="39" customFormat="1" ht="75" hidden="1" x14ac:dyDescent="0.25">
      <c r="A21" s="40" t="s">
        <v>72</v>
      </c>
      <c r="B21" s="41" t="s">
        <v>198</v>
      </c>
      <c r="C21" s="36"/>
      <c r="D21" s="36"/>
      <c r="E21" s="37">
        <f t="shared" si="7"/>
        <v>0</v>
      </c>
      <c r="F21" s="36"/>
      <c r="G21" s="36">
        <f t="shared" si="8"/>
        <v>0</v>
      </c>
      <c r="H21" s="36"/>
      <c r="I21" s="36">
        <f t="shared" si="9"/>
        <v>0</v>
      </c>
      <c r="J21" s="36"/>
      <c r="K21" s="36">
        <f t="shared" si="10"/>
        <v>0</v>
      </c>
      <c r="L21" s="38"/>
    </row>
    <row r="22" spans="1:12" x14ac:dyDescent="0.25">
      <c r="A22" s="74" t="s">
        <v>8</v>
      </c>
      <c r="B22" s="17" t="s">
        <v>298</v>
      </c>
      <c r="C22" s="18">
        <f>C24+C32+C35+C37</f>
        <v>47387</v>
      </c>
      <c r="D22" s="18">
        <f t="shared" ref="D22:J22" si="11">D24+D32+D35+D37</f>
        <v>47387</v>
      </c>
      <c r="E22" s="18">
        <f t="shared" si="7"/>
        <v>0</v>
      </c>
      <c r="F22" s="18">
        <f t="shared" si="11"/>
        <v>47387</v>
      </c>
      <c r="G22" s="18">
        <f t="shared" si="8"/>
        <v>0</v>
      </c>
      <c r="H22" s="18">
        <f t="shared" si="11"/>
        <v>54766</v>
      </c>
      <c r="I22" s="18">
        <f t="shared" si="9"/>
        <v>7379</v>
      </c>
      <c r="J22" s="18">
        <f t="shared" si="11"/>
        <v>54548</v>
      </c>
      <c r="K22" s="18">
        <f t="shared" si="10"/>
        <v>-218</v>
      </c>
      <c r="L22" s="7"/>
    </row>
    <row r="23" spans="1:12" hidden="1" x14ac:dyDescent="0.25">
      <c r="A23" s="16" t="s">
        <v>178</v>
      </c>
      <c r="B23" s="17" t="s">
        <v>55</v>
      </c>
      <c r="C23" s="18"/>
      <c r="D23" s="18"/>
      <c r="E23" s="18">
        <f t="shared" si="7"/>
        <v>0</v>
      </c>
      <c r="F23" s="11"/>
      <c r="G23" s="11">
        <f t="shared" si="8"/>
        <v>0</v>
      </c>
      <c r="H23" s="11"/>
      <c r="I23" s="11">
        <f t="shared" si="9"/>
        <v>0</v>
      </c>
      <c r="J23" s="11"/>
      <c r="K23" s="11">
        <f t="shared" si="10"/>
        <v>0</v>
      </c>
      <c r="L23" s="7"/>
    </row>
    <row r="24" spans="1:12" ht="30" x14ac:dyDescent="0.25">
      <c r="A24" s="73" t="s">
        <v>9</v>
      </c>
      <c r="B24" s="14" t="s">
        <v>299</v>
      </c>
      <c r="C24" s="13">
        <v>31842</v>
      </c>
      <c r="D24" s="13">
        <f>C24</f>
        <v>31842</v>
      </c>
      <c r="E24" s="13">
        <f t="shared" si="7"/>
        <v>0</v>
      </c>
      <c r="F24" s="11">
        <f>D24</f>
        <v>31842</v>
      </c>
      <c r="G24" s="11">
        <f t="shared" si="8"/>
        <v>0</v>
      </c>
      <c r="H24" s="11">
        <v>39188</v>
      </c>
      <c r="I24" s="11">
        <f t="shared" si="9"/>
        <v>7346</v>
      </c>
      <c r="J24" s="11">
        <v>42700</v>
      </c>
      <c r="K24" s="11">
        <f t="shared" si="10"/>
        <v>3512</v>
      </c>
      <c r="L24" s="7"/>
    </row>
    <row r="25" spans="1:12" s="39" customFormat="1" ht="45" hidden="1" x14ac:dyDescent="0.25">
      <c r="A25" s="40" t="s">
        <v>73</v>
      </c>
      <c r="B25" s="41" t="s">
        <v>199</v>
      </c>
      <c r="C25" s="37"/>
      <c r="D25" s="37"/>
      <c r="E25" s="37">
        <f t="shared" si="7"/>
        <v>0</v>
      </c>
      <c r="F25" s="36"/>
      <c r="G25" s="36">
        <f t="shared" si="8"/>
        <v>0</v>
      </c>
      <c r="H25" s="36"/>
      <c r="I25" s="36">
        <f t="shared" si="9"/>
        <v>0</v>
      </c>
      <c r="J25" s="36"/>
      <c r="K25" s="36">
        <f t="shared" si="10"/>
        <v>0</v>
      </c>
      <c r="L25" s="38"/>
    </row>
    <row r="26" spans="1:12" s="39" customFormat="1" ht="45" hidden="1" x14ac:dyDescent="0.25">
      <c r="A26" s="40" t="s">
        <v>73</v>
      </c>
      <c r="B26" s="41" t="s">
        <v>200</v>
      </c>
      <c r="C26" s="37"/>
      <c r="D26" s="37"/>
      <c r="E26" s="37">
        <f t="shared" si="7"/>
        <v>0</v>
      </c>
      <c r="F26" s="36"/>
      <c r="G26" s="36">
        <f t="shared" si="8"/>
        <v>0</v>
      </c>
      <c r="H26" s="36"/>
      <c r="I26" s="36">
        <f t="shared" si="9"/>
        <v>0</v>
      </c>
      <c r="J26" s="36"/>
      <c r="K26" s="36">
        <f t="shared" si="10"/>
        <v>0</v>
      </c>
      <c r="L26" s="38"/>
    </row>
    <row r="27" spans="1:12" s="39" customFormat="1" ht="60" hidden="1" x14ac:dyDescent="0.25">
      <c r="A27" s="40" t="s">
        <v>74</v>
      </c>
      <c r="B27" s="41" t="s">
        <v>201</v>
      </c>
      <c r="C27" s="37"/>
      <c r="D27" s="37"/>
      <c r="E27" s="37">
        <f t="shared" si="7"/>
        <v>0</v>
      </c>
      <c r="F27" s="36"/>
      <c r="G27" s="36">
        <f t="shared" si="8"/>
        <v>0</v>
      </c>
      <c r="H27" s="36"/>
      <c r="I27" s="36">
        <f t="shared" si="9"/>
        <v>0</v>
      </c>
      <c r="J27" s="36"/>
      <c r="K27" s="36">
        <f t="shared" si="10"/>
        <v>0</v>
      </c>
      <c r="L27" s="38"/>
    </row>
    <row r="28" spans="1:12" s="39" customFormat="1" ht="60" hidden="1" x14ac:dyDescent="0.25">
      <c r="A28" s="40" t="s">
        <v>75</v>
      </c>
      <c r="B28" s="41" t="s">
        <v>202</v>
      </c>
      <c r="C28" s="37"/>
      <c r="D28" s="37"/>
      <c r="E28" s="37">
        <f t="shared" si="7"/>
        <v>0</v>
      </c>
      <c r="F28" s="36"/>
      <c r="G28" s="36">
        <f t="shared" si="8"/>
        <v>0</v>
      </c>
      <c r="H28" s="36"/>
      <c r="I28" s="36">
        <f t="shared" si="9"/>
        <v>0</v>
      </c>
      <c r="J28" s="36"/>
      <c r="K28" s="36">
        <f t="shared" si="10"/>
        <v>0</v>
      </c>
      <c r="L28" s="38"/>
    </row>
    <row r="29" spans="1:12" s="39" customFormat="1" ht="60" hidden="1" x14ac:dyDescent="0.25">
      <c r="A29" s="40" t="s">
        <v>75</v>
      </c>
      <c r="B29" s="41" t="s">
        <v>203</v>
      </c>
      <c r="C29" s="37"/>
      <c r="D29" s="37"/>
      <c r="E29" s="37">
        <f t="shared" si="7"/>
        <v>0</v>
      </c>
      <c r="F29" s="36"/>
      <c r="G29" s="36">
        <f t="shared" si="8"/>
        <v>0</v>
      </c>
      <c r="H29" s="36"/>
      <c r="I29" s="36">
        <f t="shared" si="9"/>
        <v>0</v>
      </c>
      <c r="J29" s="36"/>
      <c r="K29" s="36">
        <f t="shared" si="10"/>
        <v>0</v>
      </c>
      <c r="L29" s="38"/>
    </row>
    <row r="30" spans="1:12" s="39" customFormat="1" ht="75" hidden="1" x14ac:dyDescent="0.25">
      <c r="A30" s="40" t="s">
        <v>76</v>
      </c>
      <c r="B30" s="41" t="s">
        <v>204</v>
      </c>
      <c r="C30" s="37"/>
      <c r="D30" s="37"/>
      <c r="E30" s="37">
        <f t="shared" si="7"/>
        <v>0</v>
      </c>
      <c r="F30" s="36"/>
      <c r="G30" s="36">
        <f t="shared" si="8"/>
        <v>0</v>
      </c>
      <c r="H30" s="36"/>
      <c r="I30" s="36">
        <f t="shared" si="9"/>
        <v>0</v>
      </c>
      <c r="J30" s="36"/>
      <c r="K30" s="36">
        <f t="shared" si="10"/>
        <v>0</v>
      </c>
      <c r="L30" s="38"/>
    </row>
    <row r="31" spans="1:12" s="39" customFormat="1" ht="30" hidden="1" x14ac:dyDescent="0.25">
      <c r="A31" s="40" t="s">
        <v>77</v>
      </c>
      <c r="B31" s="41" t="s">
        <v>205</v>
      </c>
      <c r="C31" s="37"/>
      <c r="D31" s="37"/>
      <c r="E31" s="37">
        <f t="shared" si="7"/>
        <v>0</v>
      </c>
      <c r="F31" s="36"/>
      <c r="G31" s="36">
        <f t="shared" si="8"/>
        <v>0</v>
      </c>
      <c r="H31" s="36"/>
      <c r="I31" s="36">
        <f t="shared" si="9"/>
        <v>0</v>
      </c>
      <c r="J31" s="36"/>
      <c r="K31" s="36">
        <f t="shared" si="10"/>
        <v>0</v>
      </c>
      <c r="L31" s="38"/>
    </row>
    <row r="32" spans="1:12" ht="30" x14ac:dyDescent="0.25">
      <c r="A32" s="12" t="s">
        <v>10</v>
      </c>
      <c r="B32" s="10" t="s">
        <v>206</v>
      </c>
      <c r="C32" s="11">
        <v>14209</v>
      </c>
      <c r="D32" s="11">
        <f>C32</f>
        <v>14209</v>
      </c>
      <c r="E32" s="11">
        <f t="shared" si="7"/>
        <v>0</v>
      </c>
      <c r="F32" s="11">
        <f>D32</f>
        <v>14209</v>
      </c>
      <c r="G32" s="11">
        <f t="shared" si="8"/>
        <v>0</v>
      </c>
      <c r="H32" s="11">
        <v>14209</v>
      </c>
      <c r="I32" s="11">
        <f t="shared" si="9"/>
        <v>0</v>
      </c>
      <c r="J32" s="11">
        <v>11517</v>
      </c>
      <c r="K32" s="11">
        <f t="shared" si="10"/>
        <v>-2692</v>
      </c>
      <c r="L32" s="7"/>
    </row>
    <row r="33" spans="1:12" s="39" customFormat="1" ht="30" hidden="1" x14ac:dyDescent="0.25">
      <c r="A33" s="42" t="s">
        <v>10</v>
      </c>
      <c r="B33" s="43" t="s">
        <v>207</v>
      </c>
      <c r="C33" s="36"/>
      <c r="D33" s="36"/>
      <c r="E33" s="37">
        <f t="shared" si="7"/>
        <v>0</v>
      </c>
      <c r="F33" s="36"/>
      <c r="G33" s="36">
        <f t="shared" si="8"/>
        <v>0</v>
      </c>
      <c r="H33" s="36"/>
      <c r="I33" s="36">
        <f t="shared" si="9"/>
        <v>0</v>
      </c>
      <c r="J33" s="36"/>
      <c r="K33" s="36">
        <f t="shared" si="10"/>
        <v>0</v>
      </c>
      <c r="L33" s="38"/>
    </row>
    <row r="34" spans="1:12" s="39" customFormat="1" ht="45" hidden="1" x14ac:dyDescent="0.25">
      <c r="A34" s="40" t="s">
        <v>78</v>
      </c>
      <c r="B34" s="43" t="s">
        <v>208</v>
      </c>
      <c r="C34" s="36"/>
      <c r="D34" s="36"/>
      <c r="E34" s="37">
        <f t="shared" si="7"/>
        <v>0</v>
      </c>
      <c r="F34" s="36"/>
      <c r="G34" s="36">
        <f t="shared" si="8"/>
        <v>0</v>
      </c>
      <c r="H34" s="36"/>
      <c r="I34" s="36">
        <f t="shared" si="9"/>
        <v>0</v>
      </c>
      <c r="J34" s="36"/>
      <c r="K34" s="36">
        <f t="shared" si="10"/>
        <v>0</v>
      </c>
      <c r="L34" s="38"/>
    </row>
    <row r="35" spans="1:12" x14ac:dyDescent="0.25">
      <c r="A35" s="12" t="s">
        <v>11</v>
      </c>
      <c r="B35" s="10" t="s">
        <v>209</v>
      </c>
      <c r="C35" s="11">
        <v>1049</v>
      </c>
      <c r="D35" s="11">
        <f>C35</f>
        <v>1049</v>
      </c>
      <c r="E35" s="11">
        <f t="shared" si="7"/>
        <v>0</v>
      </c>
      <c r="F35" s="11">
        <f>D35</f>
        <v>1049</v>
      </c>
      <c r="G35" s="11">
        <f t="shared" si="8"/>
        <v>0</v>
      </c>
      <c r="H35" s="11">
        <v>1049</v>
      </c>
      <c r="I35" s="11">
        <f t="shared" si="9"/>
        <v>0</v>
      </c>
      <c r="J35" s="11">
        <v>11</v>
      </c>
      <c r="K35" s="11">
        <f t="shared" si="10"/>
        <v>-1038</v>
      </c>
      <c r="L35" s="7"/>
    </row>
    <row r="36" spans="1:12" s="39" customFormat="1" hidden="1" x14ac:dyDescent="0.25">
      <c r="A36" s="42" t="s">
        <v>11</v>
      </c>
      <c r="B36" s="43" t="s">
        <v>210</v>
      </c>
      <c r="C36" s="36"/>
      <c r="D36" s="36"/>
      <c r="E36" s="37">
        <f t="shared" si="7"/>
        <v>0</v>
      </c>
      <c r="F36" s="36"/>
      <c r="G36" s="36">
        <f t="shared" si="8"/>
        <v>0</v>
      </c>
      <c r="H36" s="36"/>
      <c r="I36" s="36">
        <f t="shared" si="9"/>
        <v>0</v>
      </c>
      <c r="J36" s="36"/>
      <c r="K36" s="36">
        <f t="shared" si="10"/>
        <v>0</v>
      </c>
      <c r="L36" s="38"/>
    </row>
    <row r="37" spans="1:12" ht="30" x14ac:dyDescent="0.25">
      <c r="A37" s="12" t="s">
        <v>12</v>
      </c>
      <c r="B37" s="10" t="s">
        <v>211</v>
      </c>
      <c r="C37" s="11">
        <v>287</v>
      </c>
      <c r="D37" s="11">
        <f>C37</f>
        <v>287</v>
      </c>
      <c r="E37" s="11">
        <f t="shared" si="7"/>
        <v>0</v>
      </c>
      <c r="F37" s="11">
        <f>D37</f>
        <v>287</v>
      </c>
      <c r="G37" s="11">
        <f t="shared" si="8"/>
        <v>0</v>
      </c>
      <c r="H37" s="11">
        <v>320</v>
      </c>
      <c r="I37" s="11">
        <f t="shared" si="9"/>
        <v>33</v>
      </c>
      <c r="J37" s="11">
        <v>320</v>
      </c>
      <c r="K37" s="11">
        <f t="shared" si="10"/>
        <v>0</v>
      </c>
      <c r="L37" s="7"/>
    </row>
    <row r="38" spans="1:12" s="39" customFormat="1" ht="45" hidden="1" x14ac:dyDescent="0.25">
      <c r="A38" s="42" t="s">
        <v>89</v>
      </c>
      <c r="B38" s="43" t="s">
        <v>212</v>
      </c>
      <c r="C38" s="36"/>
      <c r="D38" s="36"/>
      <c r="E38" s="37">
        <f t="shared" si="7"/>
        <v>0</v>
      </c>
      <c r="F38" s="36"/>
      <c r="G38" s="36">
        <f t="shared" si="8"/>
        <v>0</v>
      </c>
      <c r="H38" s="44"/>
      <c r="I38" s="44">
        <f t="shared" si="9"/>
        <v>0</v>
      </c>
      <c r="J38" s="44"/>
      <c r="K38" s="44">
        <f t="shared" si="10"/>
        <v>0</v>
      </c>
      <c r="L38" s="38"/>
    </row>
    <row r="39" spans="1:12" x14ac:dyDescent="0.25">
      <c r="A39" s="19" t="s">
        <v>13</v>
      </c>
      <c r="B39" s="17" t="s">
        <v>213</v>
      </c>
      <c r="C39" s="18">
        <f>C41+C43+C46+C47+C49+C51</f>
        <v>110647</v>
      </c>
      <c r="D39" s="18">
        <f t="shared" ref="D39:J39" si="12">D41+D43+D46+D47+D49+D51</f>
        <v>110647</v>
      </c>
      <c r="E39" s="18">
        <f t="shared" si="7"/>
        <v>0</v>
      </c>
      <c r="F39" s="18">
        <f t="shared" si="12"/>
        <v>110647</v>
      </c>
      <c r="G39" s="18">
        <f t="shared" si="8"/>
        <v>0</v>
      </c>
      <c r="H39" s="18">
        <f t="shared" si="12"/>
        <v>57174</v>
      </c>
      <c r="I39" s="18">
        <f t="shared" si="9"/>
        <v>-53473</v>
      </c>
      <c r="J39" s="18">
        <f t="shared" si="12"/>
        <v>-152</v>
      </c>
      <c r="K39" s="18">
        <f t="shared" si="10"/>
        <v>-57326</v>
      </c>
      <c r="L39" s="7"/>
    </row>
    <row r="40" spans="1:12" s="39" customFormat="1" hidden="1" x14ac:dyDescent="0.25">
      <c r="A40" s="45" t="s">
        <v>179</v>
      </c>
      <c r="B40" s="46" t="s">
        <v>56</v>
      </c>
      <c r="C40" s="47"/>
      <c r="D40" s="47"/>
      <c r="E40" s="47">
        <f t="shared" si="7"/>
        <v>0</v>
      </c>
      <c r="F40" s="36"/>
      <c r="G40" s="36">
        <f t="shared" si="8"/>
        <v>0</v>
      </c>
      <c r="H40" s="36"/>
      <c r="I40" s="36">
        <f t="shared" si="9"/>
        <v>0</v>
      </c>
      <c r="J40" s="36"/>
      <c r="K40" s="36">
        <f t="shared" si="10"/>
        <v>0</v>
      </c>
      <c r="L40" s="38"/>
    </row>
    <row r="41" spans="1:12" x14ac:dyDescent="0.25">
      <c r="A41" s="15" t="s">
        <v>14</v>
      </c>
      <c r="B41" s="20" t="s">
        <v>300</v>
      </c>
      <c r="C41" s="11">
        <v>345</v>
      </c>
      <c r="D41" s="11">
        <f>C41</f>
        <v>345</v>
      </c>
      <c r="E41" s="11">
        <f t="shared" si="7"/>
        <v>0</v>
      </c>
      <c r="F41" s="11">
        <f>D41</f>
        <v>345</v>
      </c>
      <c r="G41" s="11">
        <f t="shared" si="8"/>
        <v>0</v>
      </c>
      <c r="H41" s="11">
        <v>345</v>
      </c>
      <c r="I41" s="11">
        <f t="shared" si="9"/>
        <v>0</v>
      </c>
      <c r="J41" s="11">
        <v>824</v>
      </c>
      <c r="K41" s="11">
        <f t="shared" si="10"/>
        <v>479</v>
      </c>
      <c r="L41" s="7"/>
    </row>
    <row r="42" spans="1:12" s="39" customFormat="1" ht="60" hidden="1" x14ac:dyDescent="0.25">
      <c r="A42" s="40" t="s">
        <v>79</v>
      </c>
      <c r="B42" s="48" t="s">
        <v>214</v>
      </c>
      <c r="C42" s="36"/>
      <c r="D42" s="36"/>
      <c r="E42" s="37">
        <f t="shared" si="7"/>
        <v>0</v>
      </c>
      <c r="F42" s="36"/>
      <c r="G42" s="36">
        <f t="shared" si="8"/>
        <v>0</v>
      </c>
      <c r="H42" s="36"/>
      <c r="I42" s="36">
        <f t="shared" si="9"/>
        <v>0</v>
      </c>
      <c r="J42" s="36"/>
      <c r="K42" s="36">
        <f t="shared" si="10"/>
        <v>0</v>
      </c>
      <c r="L42" s="38"/>
    </row>
    <row r="43" spans="1:12" x14ac:dyDescent="0.25">
      <c r="A43" s="15" t="s">
        <v>15</v>
      </c>
      <c r="B43" s="20" t="s">
        <v>215</v>
      </c>
      <c r="C43" s="11">
        <v>85719</v>
      </c>
      <c r="D43" s="11">
        <f>C43</f>
        <v>85719</v>
      </c>
      <c r="E43" s="11">
        <f t="shared" si="7"/>
        <v>0</v>
      </c>
      <c r="F43" s="11">
        <f>D43</f>
        <v>85719</v>
      </c>
      <c r="G43" s="11">
        <f t="shared" si="8"/>
        <v>0</v>
      </c>
      <c r="H43" s="11">
        <v>32246</v>
      </c>
      <c r="I43" s="11">
        <f t="shared" si="9"/>
        <v>-53473</v>
      </c>
      <c r="J43" s="11">
        <v>-24712</v>
      </c>
      <c r="K43" s="11">
        <f t="shared" si="10"/>
        <v>-56958</v>
      </c>
      <c r="L43" s="7"/>
    </row>
    <row r="44" spans="1:12" s="39" customFormat="1" ht="45" hidden="1" x14ac:dyDescent="0.25">
      <c r="A44" s="40" t="s">
        <v>80</v>
      </c>
      <c r="B44" s="48" t="s">
        <v>216</v>
      </c>
      <c r="C44" s="36"/>
      <c r="D44" s="36"/>
      <c r="E44" s="37">
        <f t="shared" si="7"/>
        <v>0</v>
      </c>
      <c r="F44" s="36"/>
      <c r="G44" s="36">
        <f t="shared" si="8"/>
        <v>0</v>
      </c>
      <c r="H44" s="36"/>
      <c r="I44" s="36">
        <f t="shared" si="9"/>
        <v>0</v>
      </c>
      <c r="J44" s="36"/>
      <c r="K44" s="36">
        <f t="shared" si="10"/>
        <v>0</v>
      </c>
      <c r="L44" s="38"/>
    </row>
    <row r="45" spans="1:12" s="39" customFormat="1" hidden="1" x14ac:dyDescent="0.25">
      <c r="A45" s="42" t="s">
        <v>90</v>
      </c>
      <c r="B45" s="41" t="s">
        <v>217</v>
      </c>
      <c r="C45" s="36">
        <f>C46+C47</f>
        <v>21577</v>
      </c>
      <c r="D45" s="36">
        <f>D46+D47</f>
        <v>21577</v>
      </c>
      <c r="E45" s="36">
        <f t="shared" si="7"/>
        <v>0</v>
      </c>
      <c r="F45" s="36">
        <f>F46+F47</f>
        <v>21577</v>
      </c>
      <c r="G45" s="36">
        <f t="shared" si="8"/>
        <v>0</v>
      </c>
      <c r="H45" s="36">
        <f>H46+H47</f>
        <v>21577</v>
      </c>
      <c r="I45" s="36">
        <f t="shared" si="9"/>
        <v>0</v>
      </c>
      <c r="J45" s="36">
        <f>J46+J47</f>
        <v>21190</v>
      </c>
      <c r="K45" s="36">
        <f t="shared" si="10"/>
        <v>-387</v>
      </c>
      <c r="L45" s="38"/>
    </row>
    <row r="46" spans="1:12" x14ac:dyDescent="0.25">
      <c r="A46" s="83" t="s">
        <v>16</v>
      </c>
      <c r="B46" s="14" t="s">
        <v>218</v>
      </c>
      <c r="C46" s="13">
        <v>4577</v>
      </c>
      <c r="D46" s="13">
        <f>C46</f>
        <v>4577</v>
      </c>
      <c r="E46" s="13">
        <f t="shared" si="7"/>
        <v>0</v>
      </c>
      <c r="F46" s="11">
        <f>D46</f>
        <v>4577</v>
      </c>
      <c r="G46" s="11">
        <f t="shared" si="8"/>
        <v>0</v>
      </c>
      <c r="H46" s="11">
        <v>4577</v>
      </c>
      <c r="I46" s="11">
        <f t="shared" si="9"/>
        <v>0</v>
      </c>
      <c r="J46" s="11">
        <v>4190</v>
      </c>
      <c r="K46" s="11">
        <f t="shared" si="10"/>
        <v>-387</v>
      </c>
      <c r="L46" s="7"/>
    </row>
    <row r="47" spans="1:12" x14ac:dyDescent="0.25">
      <c r="A47" s="83" t="s">
        <v>17</v>
      </c>
      <c r="B47" s="14" t="s">
        <v>219</v>
      </c>
      <c r="C47" s="13">
        <v>17000</v>
      </c>
      <c r="D47" s="13">
        <f>C47</f>
        <v>17000</v>
      </c>
      <c r="E47" s="13">
        <f t="shared" si="7"/>
        <v>0</v>
      </c>
      <c r="F47" s="11">
        <f>D47</f>
        <v>17000</v>
      </c>
      <c r="G47" s="11">
        <f t="shared" si="8"/>
        <v>0</v>
      </c>
      <c r="H47" s="11">
        <v>17000</v>
      </c>
      <c r="I47" s="11">
        <f t="shared" si="9"/>
        <v>0</v>
      </c>
      <c r="J47" s="11">
        <v>17000</v>
      </c>
      <c r="K47" s="11">
        <f t="shared" si="10"/>
        <v>0</v>
      </c>
      <c r="L47" s="7"/>
    </row>
    <row r="48" spans="1:12" s="39" customFormat="1" hidden="1" x14ac:dyDescent="0.25">
      <c r="A48" s="59" t="s">
        <v>91</v>
      </c>
      <c r="B48" s="48" t="s">
        <v>220</v>
      </c>
      <c r="C48" s="37">
        <f>C49+C51</f>
        <v>3006</v>
      </c>
      <c r="D48" s="37">
        <f>D49+D51</f>
        <v>3006</v>
      </c>
      <c r="E48" s="37">
        <f t="shared" si="7"/>
        <v>0</v>
      </c>
      <c r="F48" s="36">
        <f>F49+F51</f>
        <v>3006</v>
      </c>
      <c r="G48" s="36">
        <f t="shared" si="8"/>
        <v>0</v>
      </c>
      <c r="H48" s="36">
        <f>H49+H51</f>
        <v>3006</v>
      </c>
      <c r="I48" s="36">
        <f t="shared" si="9"/>
        <v>0</v>
      </c>
      <c r="J48" s="36">
        <f>J49+J51</f>
        <v>2546</v>
      </c>
      <c r="K48" s="36">
        <f t="shared" si="10"/>
        <v>-460</v>
      </c>
      <c r="L48" s="38"/>
    </row>
    <row r="49" spans="1:12" x14ac:dyDescent="0.25">
      <c r="A49" s="84" t="s">
        <v>18</v>
      </c>
      <c r="B49" s="20" t="s">
        <v>221</v>
      </c>
      <c r="C49" s="11">
        <v>2088</v>
      </c>
      <c r="D49" s="11">
        <f>C49</f>
        <v>2088</v>
      </c>
      <c r="E49" s="11">
        <f t="shared" si="7"/>
        <v>0</v>
      </c>
      <c r="F49" s="11">
        <f>D49</f>
        <v>2088</v>
      </c>
      <c r="G49" s="11">
        <f t="shared" si="8"/>
        <v>0</v>
      </c>
      <c r="H49" s="11">
        <v>2088</v>
      </c>
      <c r="I49" s="11">
        <f t="shared" si="9"/>
        <v>0</v>
      </c>
      <c r="J49" s="11">
        <v>1628</v>
      </c>
      <c r="K49" s="11">
        <f t="shared" si="10"/>
        <v>-460</v>
      </c>
      <c r="L49" s="7"/>
    </row>
    <row r="50" spans="1:12" s="39" customFormat="1" ht="45" hidden="1" x14ac:dyDescent="0.25">
      <c r="A50" s="59" t="s">
        <v>81</v>
      </c>
      <c r="B50" s="48" t="s">
        <v>221</v>
      </c>
      <c r="C50" s="36"/>
      <c r="D50" s="36"/>
      <c r="E50" s="37">
        <f t="shared" si="7"/>
        <v>0</v>
      </c>
      <c r="F50" s="36"/>
      <c r="G50" s="36">
        <f t="shared" si="8"/>
        <v>0</v>
      </c>
      <c r="H50" s="36"/>
      <c r="I50" s="36">
        <f t="shared" si="9"/>
        <v>0</v>
      </c>
      <c r="J50" s="36"/>
      <c r="K50" s="36">
        <f t="shared" si="10"/>
        <v>0</v>
      </c>
      <c r="L50" s="38"/>
    </row>
    <row r="51" spans="1:12" x14ac:dyDescent="0.25">
      <c r="A51" s="84" t="s">
        <v>19</v>
      </c>
      <c r="B51" s="20" t="s">
        <v>327</v>
      </c>
      <c r="C51" s="11">
        <v>918</v>
      </c>
      <c r="D51" s="11">
        <f>C51</f>
        <v>918</v>
      </c>
      <c r="E51" s="11">
        <f t="shared" si="7"/>
        <v>0</v>
      </c>
      <c r="F51" s="11">
        <f>D51</f>
        <v>918</v>
      </c>
      <c r="G51" s="11">
        <f t="shared" si="8"/>
        <v>0</v>
      </c>
      <c r="H51" s="11">
        <v>918</v>
      </c>
      <c r="I51" s="11">
        <f t="shared" si="9"/>
        <v>0</v>
      </c>
      <c r="J51" s="11">
        <v>918</v>
      </c>
      <c r="K51" s="11">
        <f t="shared" si="10"/>
        <v>0</v>
      </c>
      <c r="L51" s="7"/>
    </row>
    <row r="52" spans="1:12" s="39" customFormat="1" ht="45" hidden="1" x14ac:dyDescent="0.25">
      <c r="A52" s="40" t="s">
        <v>82</v>
      </c>
      <c r="B52" s="48" t="s">
        <v>222</v>
      </c>
      <c r="C52" s="36"/>
      <c r="D52" s="36"/>
      <c r="E52" s="37">
        <f t="shared" si="7"/>
        <v>0</v>
      </c>
      <c r="F52" s="36"/>
      <c r="G52" s="36">
        <f t="shared" si="8"/>
        <v>0</v>
      </c>
      <c r="H52" s="36"/>
      <c r="I52" s="36">
        <f t="shared" si="9"/>
        <v>0</v>
      </c>
      <c r="J52" s="36"/>
      <c r="K52" s="36">
        <f t="shared" si="10"/>
        <v>0</v>
      </c>
      <c r="L52" s="38"/>
    </row>
    <row r="53" spans="1:12" s="60" customFormat="1" hidden="1" x14ac:dyDescent="0.25">
      <c r="A53" s="59" t="s">
        <v>277</v>
      </c>
      <c r="B53" s="58" t="s">
        <v>276</v>
      </c>
      <c r="C53" s="36"/>
      <c r="D53" s="36"/>
      <c r="E53" s="36">
        <f t="shared" si="7"/>
        <v>0</v>
      </c>
      <c r="F53" s="36"/>
      <c r="G53" s="36">
        <f t="shared" si="8"/>
        <v>0</v>
      </c>
      <c r="H53" s="36"/>
      <c r="I53" s="36">
        <f t="shared" si="9"/>
        <v>0</v>
      </c>
      <c r="J53" s="36"/>
      <c r="K53" s="36">
        <f t="shared" si="10"/>
        <v>0</v>
      </c>
      <c r="L53" s="38"/>
    </row>
    <row r="54" spans="1:12" x14ac:dyDescent="0.25">
      <c r="A54" s="22" t="s">
        <v>20</v>
      </c>
      <c r="B54" s="23" t="s">
        <v>223</v>
      </c>
      <c r="C54" s="24">
        <f>C55+C56</f>
        <v>2383</v>
      </c>
      <c r="D54" s="24">
        <f>D55+D56</f>
        <v>2383</v>
      </c>
      <c r="E54" s="24">
        <f t="shared" si="7"/>
        <v>0</v>
      </c>
      <c r="F54" s="11">
        <f>F55+F56</f>
        <v>2383</v>
      </c>
      <c r="G54" s="11">
        <f t="shared" si="8"/>
        <v>0</v>
      </c>
      <c r="H54" s="11">
        <f>H55+H56</f>
        <v>2383</v>
      </c>
      <c r="I54" s="11">
        <f t="shared" si="9"/>
        <v>0</v>
      </c>
      <c r="J54" s="11">
        <f>J55+J56</f>
        <v>2260</v>
      </c>
      <c r="K54" s="11">
        <f t="shared" si="10"/>
        <v>-123</v>
      </c>
      <c r="L54" s="7"/>
    </row>
    <row r="55" spans="1:12" s="64" customFormat="1" ht="45" x14ac:dyDescent="0.25">
      <c r="A55" s="85" t="s">
        <v>92</v>
      </c>
      <c r="B55" s="23" t="s">
        <v>224</v>
      </c>
      <c r="C55" s="24">
        <v>2383</v>
      </c>
      <c r="D55" s="24">
        <v>2383</v>
      </c>
      <c r="E55" s="24">
        <f t="shared" si="7"/>
        <v>0</v>
      </c>
      <c r="F55" s="11">
        <v>2383</v>
      </c>
      <c r="G55" s="11">
        <f t="shared" si="8"/>
        <v>0</v>
      </c>
      <c r="H55" s="11">
        <v>2383</v>
      </c>
      <c r="I55" s="11">
        <f t="shared" si="9"/>
        <v>0</v>
      </c>
      <c r="J55" s="11">
        <v>2260</v>
      </c>
      <c r="K55" s="11">
        <f t="shared" si="10"/>
        <v>-123</v>
      </c>
      <c r="L55" s="63"/>
    </row>
    <row r="56" spans="1:12" s="39" customFormat="1" ht="45" hidden="1" x14ac:dyDescent="0.25">
      <c r="A56" s="40" t="s">
        <v>302</v>
      </c>
      <c r="B56" s="49" t="s">
        <v>303</v>
      </c>
      <c r="C56" s="50">
        <v>0</v>
      </c>
      <c r="D56" s="50">
        <v>0</v>
      </c>
      <c r="E56" s="37">
        <f t="shared" si="7"/>
        <v>0</v>
      </c>
      <c r="F56" s="36">
        <v>0</v>
      </c>
      <c r="G56" s="36">
        <f t="shared" si="8"/>
        <v>0</v>
      </c>
      <c r="H56" s="36">
        <v>0</v>
      </c>
      <c r="I56" s="36">
        <f t="shared" si="9"/>
        <v>0</v>
      </c>
      <c r="J56" s="36">
        <v>0</v>
      </c>
      <c r="K56" s="36">
        <f t="shared" si="10"/>
        <v>0</v>
      </c>
      <c r="L56" s="38"/>
    </row>
    <row r="57" spans="1:12" ht="60" x14ac:dyDescent="0.25">
      <c r="A57" s="22" t="s">
        <v>21</v>
      </c>
      <c r="B57" s="23" t="s">
        <v>225</v>
      </c>
      <c r="C57" s="24">
        <f>C60+C61+C68</f>
        <v>73992</v>
      </c>
      <c r="D57" s="24">
        <f t="shared" ref="D57" si="13">D59+D61+D68</f>
        <v>73992</v>
      </c>
      <c r="E57" s="24">
        <f t="shared" si="7"/>
        <v>0</v>
      </c>
      <c r="F57" s="24">
        <f>F60+F61+F68</f>
        <v>73992</v>
      </c>
      <c r="G57" s="24">
        <f t="shared" si="8"/>
        <v>0</v>
      </c>
      <c r="H57" s="24">
        <f>H60+H61+H68</f>
        <v>74050</v>
      </c>
      <c r="I57" s="24">
        <f t="shared" si="9"/>
        <v>58</v>
      </c>
      <c r="J57" s="24">
        <f>J60+J61+J68</f>
        <v>76243</v>
      </c>
      <c r="K57" s="24">
        <f t="shared" si="10"/>
        <v>2193</v>
      </c>
      <c r="L57" s="7"/>
    </row>
    <row r="58" spans="1:12" s="39" customFormat="1" ht="45" hidden="1" x14ac:dyDescent="0.25">
      <c r="A58" s="51" t="s">
        <v>180</v>
      </c>
      <c r="B58" s="49" t="s">
        <v>226</v>
      </c>
      <c r="C58" s="50"/>
      <c r="D58" s="50"/>
      <c r="E58" s="50">
        <f t="shared" si="7"/>
        <v>0</v>
      </c>
      <c r="F58" s="36"/>
      <c r="G58" s="36">
        <f t="shared" si="8"/>
        <v>0</v>
      </c>
      <c r="H58" s="36"/>
      <c r="I58" s="36">
        <f t="shared" si="9"/>
        <v>0</v>
      </c>
      <c r="J58" s="36"/>
      <c r="K58" s="36">
        <f t="shared" si="10"/>
        <v>0</v>
      </c>
      <c r="L58" s="38"/>
    </row>
    <row r="59" spans="1:12" s="39" customFormat="1" ht="90" hidden="1" x14ac:dyDescent="0.25">
      <c r="A59" s="51" t="s">
        <v>93</v>
      </c>
      <c r="B59" s="52">
        <v>11101000</v>
      </c>
      <c r="C59" s="50"/>
      <c r="D59" s="50"/>
      <c r="E59" s="50">
        <f t="shared" si="7"/>
        <v>0</v>
      </c>
      <c r="F59" s="36"/>
      <c r="G59" s="36">
        <f t="shared" si="8"/>
        <v>0</v>
      </c>
      <c r="H59" s="36"/>
      <c r="I59" s="36">
        <f t="shared" si="9"/>
        <v>0</v>
      </c>
      <c r="J59" s="36"/>
      <c r="K59" s="36">
        <f t="shared" si="10"/>
        <v>0</v>
      </c>
      <c r="L59" s="38"/>
    </row>
    <row r="60" spans="1:12" s="64" customFormat="1" ht="64.5" customHeight="1" x14ac:dyDescent="0.25">
      <c r="A60" s="22" t="s">
        <v>22</v>
      </c>
      <c r="B60" s="25" t="s">
        <v>301</v>
      </c>
      <c r="C60" s="26">
        <v>0</v>
      </c>
      <c r="D60" s="26">
        <f>C60</f>
        <v>0</v>
      </c>
      <c r="E60" s="13">
        <f t="shared" si="7"/>
        <v>0</v>
      </c>
      <c r="F60" s="11">
        <f>D60</f>
        <v>0</v>
      </c>
      <c r="G60" s="11">
        <f t="shared" si="8"/>
        <v>0</v>
      </c>
      <c r="H60" s="11">
        <v>-13</v>
      </c>
      <c r="I60" s="11">
        <f t="shared" si="9"/>
        <v>-13</v>
      </c>
      <c r="J60" s="11">
        <v>-13</v>
      </c>
      <c r="K60" s="11">
        <f t="shared" si="10"/>
        <v>0</v>
      </c>
      <c r="L60" s="63"/>
    </row>
    <row r="61" spans="1:12" ht="105" x14ac:dyDescent="0.25">
      <c r="A61" s="12" t="s">
        <v>94</v>
      </c>
      <c r="B61" s="27" t="s">
        <v>304</v>
      </c>
      <c r="C61" s="26">
        <f>4244+68036</f>
        <v>72280</v>
      </c>
      <c r="D61" s="26">
        <f>C61</f>
        <v>72280</v>
      </c>
      <c r="E61" s="26">
        <f t="shared" si="7"/>
        <v>0</v>
      </c>
      <c r="F61" s="11">
        <f>D61</f>
        <v>72280</v>
      </c>
      <c r="G61" s="11">
        <f t="shared" si="8"/>
        <v>0</v>
      </c>
      <c r="H61" s="11">
        <f>68036+71+4244</f>
        <v>72351</v>
      </c>
      <c r="I61" s="11">
        <f t="shared" si="9"/>
        <v>71</v>
      </c>
      <c r="J61" s="11">
        <f>68426+71+5789</f>
        <v>74286</v>
      </c>
      <c r="K61" s="11">
        <f t="shared" si="10"/>
        <v>1935</v>
      </c>
      <c r="L61" s="7"/>
    </row>
    <row r="62" spans="1:12" s="39" customFormat="1" ht="90" hidden="1" x14ac:dyDescent="0.25">
      <c r="A62" s="42" t="s">
        <v>96</v>
      </c>
      <c r="B62" s="54" t="s">
        <v>95</v>
      </c>
      <c r="C62" s="53"/>
      <c r="D62" s="53"/>
      <c r="E62" s="53">
        <f t="shared" si="7"/>
        <v>0</v>
      </c>
      <c r="F62" s="36"/>
      <c r="G62" s="36">
        <f t="shared" si="8"/>
        <v>0</v>
      </c>
      <c r="H62" s="36"/>
      <c r="I62" s="36">
        <f t="shared" si="9"/>
        <v>0</v>
      </c>
      <c r="J62" s="36"/>
      <c r="K62" s="36">
        <f t="shared" si="10"/>
        <v>0</v>
      </c>
      <c r="L62" s="38"/>
    </row>
    <row r="63" spans="1:12" s="39" customFormat="1" ht="105" hidden="1" x14ac:dyDescent="0.25">
      <c r="A63" s="42" t="s">
        <v>23</v>
      </c>
      <c r="B63" s="54" t="s">
        <v>57</v>
      </c>
      <c r="C63" s="50"/>
      <c r="D63" s="50"/>
      <c r="E63" s="37">
        <f t="shared" si="7"/>
        <v>0</v>
      </c>
      <c r="F63" s="36"/>
      <c r="G63" s="36">
        <f t="shared" si="8"/>
        <v>0</v>
      </c>
      <c r="H63" s="36"/>
      <c r="I63" s="36">
        <f t="shared" si="9"/>
        <v>0</v>
      </c>
      <c r="J63" s="36"/>
      <c r="K63" s="36">
        <f t="shared" si="10"/>
        <v>0</v>
      </c>
      <c r="L63" s="38"/>
    </row>
    <row r="64" spans="1:12" s="39" customFormat="1" ht="105" hidden="1" x14ac:dyDescent="0.25">
      <c r="A64" s="42" t="s">
        <v>97</v>
      </c>
      <c r="B64" s="54" t="s">
        <v>98</v>
      </c>
      <c r="C64" s="50"/>
      <c r="D64" s="50"/>
      <c r="E64" s="50">
        <f t="shared" si="7"/>
        <v>0</v>
      </c>
      <c r="F64" s="36"/>
      <c r="G64" s="36">
        <f t="shared" si="8"/>
        <v>0</v>
      </c>
      <c r="H64" s="36"/>
      <c r="I64" s="36">
        <f t="shared" si="9"/>
        <v>0</v>
      </c>
      <c r="J64" s="36"/>
      <c r="K64" s="36">
        <f t="shared" si="10"/>
        <v>0</v>
      </c>
      <c r="L64" s="38"/>
    </row>
    <row r="65" spans="1:12" s="39" customFormat="1" ht="105" hidden="1" x14ac:dyDescent="0.25">
      <c r="A65" s="42" t="s">
        <v>24</v>
      </c>
      <c r="B65" s="54" t="s">
        <v>58</v>
      </c>
      <c r="C65" s="50"/>
      <c r="D65" s="50"/>
      <c r="E65" s="37">
        <f t="shared" si="7"/>
        <v>0</v>
      </c>
      <c r="F65" s="36"/>
      <c r="G65" s="36">
        <f t="shared" si="8"/>
        <v>0</v>
      </c>
      <c r="H65" s="36"/>
      <c r="I65" s="36">
        <f t="shared" si="9"/>
        <v>0</v>
      </c>
      <c r="J65" s="36"/>
      <c r="K65" s="36">
        <f t="shared" si="10"/>
        <v>0</v>
      </c>
      <c r="L65" s="38"/>
    </row>
    <row r="66" spans="1:12" s="39" customFormat="1" ht="60" hidden="1" x14ac:dyDescent="0.25">
      <c r="A66" s="42" t="s">
        <v>99</v>
      </c>
      <c r="B66" s="54" t="s">
        <v>100</v>
      </c>
      <c r="C66" s="50"/>
      <c r="D66" s="50"/>
      <c r="E66" s="50">
        <f t="shared" si="7"/>
        <v>0</v>
      </c>
      <c r="F66" s="36"/>
      <c r="G66" s="36">
        <f t="shared" si="8"/>
        <v>0</v>
      </c>
      <c r="H66" s="36"/>
      <c r="I66" s="36">
        <f t="shared" si="9"/>
        <v>0</v>
      </c>
      <c r="J66" s="36"/>
      <c r="K66" s="36">
        <f t="shared" si="10"/>
        <v>0</v>
      </c>
      <c r="L66" s="38"/>
    </row>
    <row r="67" spans="1:12" s="39" customFormat="1" ht="45" hidden="1" x14ac:dyDescent="0.25">
      <c r="A67" s="42" t="s">
        <v>25</v>
      </c>
      <c r="B67" s="54" t="s">
        <v>59</v>
      </c>
      <c r="C67" s="37"/>
      <c r="D67" s="37"/>
      <c r="E67" s="37">
        <f t="shared" si="7"/>
        <v>0</v>
      </c>
      <c r="F67" s="36"/>
      <c r="G67" s="36">
        <f t="shared" si="8"/>
        <v>0</v>
      </c>
      <c r="H67" s="36"/>
      <c r="I67" s="36">
        <f t="shared" si="9"/>
        <v>0</v>
      </c>
      <c r="J67" s="36"/>
      <c r="K67" s="36">
        <f t="shared" si="10"/>
        <v>0</v>
      </c>
      <c r="L67" s="38"/>
    </row>
    <row r="68" spans="1:12" ht="105" x14ac:dyDescent="0.25">
      <c r="A68" s="12" t="s">
        <v>101</v>
      </c>
      <c r="B68" s="27" t="s">
        <v>305</v>
      </c>
      <c r="C68" s="13">
        <v>1712</v>
      </c>
      <c r="D68" s="13">
        <f>C68</f>
        <v>1712</v>
      </c>
      <c r="E68" s="13">
        <f t="shared" si="7"/>
        <v>0</v>
      </c>
      <c r="F68" s="11">
        <f>D68</f>
        <v>1712</v>
      </c>
      <c r="G68" s="11">
        <f t="shared" si="8"/>
        <v>0</v>
      </c>
      <c r="H68" s="11">
        <v>1712</v>
      </c>
      <c r="I68" s="11">
        <f t="shared" si="9"/>
        <v>0</v>
      </c>
      <c r="J68" s="11">
        <v>1970</v>
      </c>
      <c r="K68" s="11">
        <f t="shared" si="10"/>
        <v>258</v>
      </c>
      <c r="L68" s="7"/>
    </row>
    <row r="69" spans="1:12" s="39" customFormat="1" ht="105" hidden="1" x14ac:dyDescent="0.25">
      <c r="A69" s="42" t="s">
        <v>102</v>
      </c>
      <c r="B69" s="54" t="s">
        <v>103</v>
      </c>
      <c r="C69" s="37"/>
      <c r="D69" s="37"/>
      <c r="E69" s="37">
        <f t="shared" si="7"/>
        <v>0</v>
      </c>
      <c r="F69" s="36"/>
      <c r="G69" s="36">
        <f t="shared" si="8"/>
        <v>0</v>
      </c>
      <c r="H69" s="36"/>
      <c r="I69" s="36">
        <f t="shared" si="9"/>
        <v>0</v>
      </c>
      <c r="J69" s="36"/>
      <c r="K69" s="36">
        <f t="shared" si="10"/>
        <v>0</v>
      </c>
      <c r="L69" s="38"/>
    </row>
    <row r="70" spans="1:12" s="39" customFormat="1" ht="105" hidden="1" x14ac:dyDescent="0.25">
      <c r="A70" s="42" t="s">
        <v>26</v>
      </c>
      <c r="B70" s="54" t="s">
        <v>60</v>
      </c>
      <c r="C70" s="50"/>
      <c r="D70" s="50"/>
      <c r="E70" s="37">
        <f t="shared" si="7"/>
        <v>0</v>
      </c>
      <c r="F70" s="36"/>
      <c r="G70" s="36">
        <f t="shared" si="8"/>
        <v>0</v>
      </c>
      <c r="H70" s="36"/>
      <c r="I70" s="36">
        <f t="shared" si="9"/>
        <v>0</v>
      </c>
      <c r="J70" s="36"/>
      <c r="K70" s="36">
        <f t="shared" si="10"/>
        <v>0</v>
      </c>
      <c r="L70" s="38"/>
    </row>
    <row r="71" spans="1:12" ht="30" x14ac:dyDescent="0.25">
      <c r="A71" s="28" t="s">
        <v>27</v>
      </c>
      <c r="B71" s="72" t="s">
        <v>274</v>
      </c>
      <c r="C71" s="24">
        <f>C72</f>
        <v>18150</v>
      </c>
      <c r="D71" s="24">
        <f t="shared" ref="D71:J71" si="14">D72</f>
        <v>18150</v>
      </c>
      <c r="E71" s="24">
        <f t="shared" si="7"/>
        <v>0</v>
      </c>
      <c r="F71" s="24">
        <f t="shared" si="14"/>
        <v>18150</v>
      </c>
      <c r="G71" s="24">
        <f t="shared" si="8"/>
        <v>0</v>
      </c>
      <c r="H71" s="24">
        <f t="shared" si="14"/>
        <v>18150</v>
      </c>
      <c r="I71" s="24">
        <f t="shared" si="9"/>
        <v>0</v>
      </c>
      <c r="J71" s="24">
        <f t="shared" si="14"/>
        <v>22315</v>
      </c>
      <c r="K71" s="24">
        <f t="shared" si="10"/>
        <v>4165</v>
      </c>
      <c r="L71" s="7"/>
    </row>
    <row r="72" spans="1:12" ht="30" x14ac:dyDescent="0.25">
      <c r="A72" s="19" t="s">
        <v>306</v>
      </c>
      <c r="B72" s="27" t="s">
        <v>227</v>
      </c>
      <c r="C72" s="24">
        <v>18150</v>
      </c>
      <c r="D72" s="24">
        <f>C72</f>
        <v>18150</v>
      </c>
      <c r="E72" s="24">
        <f t="shared" si="7"/>
        <v>0</v>
      </c>
      <c r="F72" s="11">
        <f>D72</f>
        <v>18150</v>
      </c>
      <c r="G72" s="11">
        <f t="shared" si="8"/>
        <v>0</v>
      </c>
      <c r="H72" s="11">
        <v>18150</v>
      </c>
      <c r="I72" s="11">
        <f t="shared" si="9"/>
        <v>0</v>
      </c>
      <c r="J72" s="11">
        <v>22315</v>
      </c>
      <c r="K72" s="11">
        <f t="shared" si="10"/>
        <v>4165</v>
      </c>
      <c r="L72" s="7"/>
    </row>
    <row r="73" spans="1:12" s="39" customFormat="1" ht="45" hidden="1" x14ac:dyDescent="0.25">
      <c r="A73" s="40" t="s">
        <v>83</v>
      </c>
      <c r="B73" s="54" t="s">
        <v>104</v>
      </c>
      <c r="C73" s="50"/>
      <c r="D73" s="50"/>
      <c r="E73" s="37">
        <f t="shared" si="7"/>
        <v>0</v>
      </c>
      <c r="F73" s="36"/>
      <c r="G73" s="36">
        <f t="shared" si="8"/>
        <v>0</v>
      </c>
      <c r="H73" s="36"/>
      <c r="I73" s="36">
        <f t="shared" si="9"/>
        <v>0</v>
      </c>
      <c r="J73" s="36"/>
      <c r="K73" s="36">
        <f t="shared" si="10"/>
        <v>0</v>
      </c>
      <c r="L73" s="38"/>
    </row>
    <row r="74" spans="1:12" s="39" customFormat="1" ht="30" hidden="1" x14ac:dyDescent="0.25">
      <c r="A74" s="40" t="s">
        <v>84</v>
      </c>
      <c r="B74" s="54" t="s">
        <v>105</v>
      </c>
      <c r="C74" s="50"/>
      <c r="D74" s="50"/>
      <c r="E74" s="37">
        <f t="shared" si="7"/>
        <v>0</v>
      </c>
      <c r="F74" s="36"/>
      <c r="G74" s="36">
        <f t="shared" si="8"/>
        <v>0</v>
      </c>
      <c r="H74" s="36"/>
      <c r="I74" s="36">
        <f t="shared" si="9"/>
        <v>0</v>
      </c>
      <c r="J74" s="36"/>
      <c r="K74" s="36">
        <f t="shared" si="10"/>
        <v>0</v>
      </c>
      <c r="L74" s="38"/>
    </row>
    <row r="75" spans="1:12" s="39" customFormat="1" ht="30" hidden="1" x14ac:dyDescent="0.25">
      <c r="A75" s="40" t="s">
        <v>85</v>
      </c>
      <c r="B75" s="54" t="s">
        <v>106</v>
      </c>
      <c r="C75" s="50"/>
      <c r="D75" s="50"/>
      <c r="E75" s="37">
        <f t="shared" si="7"/>
        <v>0</v>
      </c>
      <c r="F75" s="36"/>
      <c r="G75" s="36">
        <f t="shared" si="8"/>
        <v>0</v>
      </c>
      <c r="H75" s="36"/>
      <c r="I75" s="36">
        <f t="shared" si="9"/>
        <v>0</v>
      </c>
      <c r="J75" s="36"/>
      <c r="K75" s="36">
        <f t="shared" si="10"/>
        <v>0</v>
      </c>
      <c r="L75" s="38"/>
    </row>
    <row r="76" spans="1:12" s="39" customFormat="1" ht="30" hidden="1" x14ac:dyDescent="0.25">
      <c r="A76" s="40" t="s">
        <v>86</v>
      </c>
      <c r="B76" s="54" t="s">
        <v>107</v>
      </c>
      <c r="C76" s="50"/>
      <c r="D76" s="50"/>
      <c r="E76" s="37">
        <f t="shared" si="7"/>
        <v>0</v>
      </c>
      <c r="F76" s="36"/>
      <c r="G76" s="36">
        <f t="shared" si="8"/>
        <v>0</v>
      </c>
      <c r="H76" s="36"/>
      <c r="I76" s="36">
        <f t="shared" si="9"/>
        <v>0</v>
      </c>
      <c r="J76" s="36"/>
      <c r="K76" s="36">
        <f t="shared" si="10"/>
        <v>0</v>
      </c>
      <c r="L76" s="38"/>
    </row>
    <row r="77" spans="1:12" s="39" customFormat="1" ht="60" hidden="1" x14ac:dyDescent="0.25">
      <c r="A77" s="40" t="s">
        <v>87</v>
      </c>
      <c r="B77" s="54" t="s">
        <v>108</v>
      </c>
      <c r="C77" s="50"/>
      <c r="D77" s="50"/>
      <c r="E77" s="37">
        <f t="shared" si="7"/>
        <v>0</v>
      </c>
      <c r="F77" s="36"/>
      <c r="G77" s="36">
        <f t="shared" si="8"/>
        <v>0</v>
      </c>
      <c r="H77" s="36"/>
      <c r="I77" s="36">
        <f t="shared" si="9"/>
        <v>0</v>
      </c>
      <c r="J77" s="36"/>
      <c r="K77" s="36">
        <f t="shared" si="10"/>
        <v>0</v>
      </c>
      <c r="L77" s="38"/>
    </row>
    <row r="78" spans="1:12" ht="45" x14ac:dyDescent="0.25">
      <c r="A78" s="29" t="s">
        <v>109</v>
      </c>
      <c r="B78" s="30" t="s">
        <v>228</v>
      </c>
      <c r="C78" s="24">
        <f>C80+C83</f>
        <v>410</v>
      </c>
      <c r="D78" s="24">
        <f t="shared" ref="D78:J78" si="15">D80+D83</f>
        <v>410</v>
      </c>
      <c r="E78" s="24">
        <f t="shared" si="7"/>
        <v>0</v>
      </c>
      <c r="F78" s="24">
        <f t="shared" si="15"/>
        <v>410</v>
      </c>
      <c r="G78" s="24">
        <f t="shared" si="8"/>
        <v>0</v>
      </c>
      <c r="H78" s="24">
        <f t="shared" si="15"/>
        <v>613</v>
      </c>
      <c r="I78" s="24">
        <f t="shared" si="9"/>
        <v>203</v>
      </c>
      <c r="J78" s="24">
        <f t="shared" si="15"/>
        <v>599</v>
      </c>
      <c r="K78" s="24">
        <f t="shared" si="10"/>
        <v>-14</v>
      </c>
      <c r="L78" s="7"/>
    </row>
    <row r="79" spans="1:12" s="39" customFormat="1" ht="30" hidden="1" x14ac:dyDescent="0.25">
      <c r="A79" s="55" t="s">
        <v>181</v>
      </c>
      <c r="B79" s="56" t="s">
        <v>229</v>
      </c>
      <c r="C79" s="50"/>
      <c r="D79" s="50"/>
      <c r="E79" s="50">
        <f t="shared" si="7"/>
        <v>0</v>
      </c>
      <c r="F79" s="36"/>
      <c r="G79" s="36">
        <f t="shared" si="8"/>
        <v>0</v>
      </c>
      <c r="H79" s="36"/>
      <c r="I79" s="36">
        <f t="shared" si="9"/>
        <v>0</v>
      </c>
      <c r="J79" s="36"/>
      <c r="K79" s="36">
        <f t="shared" si="10"/>
        <v>0</v>
      </c>
      <c r="L79" s="38"/>
    </row>
    <row r="80" spans="1:12" x14ac:dyDescent="0.25">
      <c r="A80" s="29" t="s">
        <v>110</v>
      </c>
      <c r="B80" s="30" t="s">
        <v>307</v>
      </c>
      <c r="C80" s="24">
        <v>0</v>
      </c>
      <c r="D80" s="24">
        <f>C80</f>
        <v>0</v>
      </c>
      <c r="E80" s="24">
        <f t="shared" ref="E80:E143" si="16">D80-C80</f>
        <v>0</v>
      </c>
      <c r="F80" s="11">
        <f>D80</f>
        <v>0</v>
      </c>
      <c r="G80" s="11">
        <f t="shared" ref="G80:G143" si="17">F80-D80</f>
        <v>0</v>
      </c>
      <c r="H80" s="11">
        <v>0.1</v>
      </c>
      <c r="I80" s="11">
        <f t="shared" ref="I80:I143" si="18">H80-F80</f>
        <v>0.1</v>
      </c>
      <c r="J80" s="11">
        <v>0.2</v>
      </c>
      <c r="K80" s="11">
        <f t="shared" ref="K80:K143" si="19">J80-H80</f>
        <v>0.1</v>
      </c>
      <c r="L80" s="7"/>
    </row>
    <row r="81" spans="1:12" s="39" customFormat="1" ht="30" hidden="1" x14ac:dyDescent="0.25">
      <c r="A81" s="55" t="s">
        <v>111</v>
      </c>
      <c r="B81" s="56" t="s">
        <v>112</v>
      </c>
      <c r="C81" s="50"/>
      <c r="D81" s="50"/>
      <c r="E81" s="50">
        <f t="shared" si="16"/>
        <v>0</v>
      </c>
      <c r="F81" s="36"/>
      <c r="G81" s="36">
        <f t="shared" si="17"/>
        <v>0</v>
      </c>
      <c r="H81" s="36"/>
      <c r="I81" s="36">
        <f t="shared" si="18"/>
        <v>0</v>
      </c>
      <c r="J81" s="36"/>
      <c r="K81" s="36">
        <f t="shared" si="19"/>
        <v>0</v>
      </c>
      <c r="L81" s="38"/>
    </row>
    <row r="82" spans="1:12" s="39" customFormat="1" ht="45" hidden="1" x14ac:dyDescent="0.25">
      <c r="A82" s="55" t="s">
        <v>28</v>
      </c>
      <c r="B82" s="56" t="s">
        <v>61</v>
      </c>
      <c r="C82" s="50"/>
      <c r="D82" s="50"/>
      <c r="E82" s="37">
        <f t="shared" si="16"/>
        <v>0</v>
      </c>
      <c r="F82" s="36"/>
      <c r="G82" s="36">
        <f t="shared" si="17"/>
        <v>0</v>
      </c>
      <c r="H82" s="36"/>
      <c r="I82" s="36">
        <f t="shared" si="18"/>
        <v>0</v>
      </c>
      <c r="J82" s="36"/>
      <c r="K82" s="36">
        <f t="shared" si="19"/>
        <v>0</v>
      </c>
      <c r="L82" s="38"/>
    </row>
    <row r="83" spans="1:12" x14ac:dyDescent="0.25">
      <c r="A83" s="29" t="s">
        <v>113</v>
      </c>
      <c r="B83" s="30" t="s">
        <v>308</v>
      </c>
      <c r="C83" s="24">
        <v>410</v>
      </c>
      <c r="D83" s="24">
        <f>C83</f>
        <v>410</v>
      </c>
      <c r="E83" s="24">
        <f t="shared" si="16"/>
        <v>0</v>
      </c>
      <c r="F83" s="11">
        <f>D83</f>
        <v>410</v>
      </c>
      <c r="G83" s="11">
        <f t="shared" si="17"/>
        <v>0</v>
      </c>
      <c r="H83" s="11">
        <v>612.9</v>
      </c>
      <c r="I83" s="11">
        <f t="shared" si="18"/>
        <v>202.89999999999998</v>
      </c>
      <c r="J83" s="11">
        <v>598.79999999999995</v>
      </c>
      <c r="K83" s="11">
        <f t="shared" si="19"/>
        <v>-14.100000000000023</v>
      </c>
      <c r="L83" s="7"/>
    </row>
    <row r="84" spans="1:12" s="39" customFormat="1" ht="30" hidden="1" x14ac:dyDescent="0.25">
      <c r="A84" s="55" t="s">
        <v>114</v>
      </c>
      <c r="B84" s="56" t="s">
        <v>115</v>
      </c>
      <c r="C84" s="50"/>
      <c r="D84" s="50"/>
      <c r="E84" s="50">
        <f t="shared" si="16"/>
        <v>0</v>
      </c>
      <c r="F84" s="36"/>
      <c r="G84" s="36">
        <f t="shared" si="17"/>
        <v>0</v>
      </c>
      <c r="H84" s="36"/>
      <c r="I84" s="36">
        <f t="shared" si="18"/>
        <v>0</v>
      </c>
      <c r="J84" s="36"/>
      <c r="K84" s="36">
        <f t="shared" si="19"/>
        <v>0</v>
      </c>
      <c r="L84" s="38"/>
    </row>
    <row r="85" spans="1:12" s="39" customFormat="1" ht="30" hidden="1" x14ac:dyDescent="0.25">
      <c r="A85" s="55" t="s">
        <v>29</v>
      </c>
      <c r="B85" s="56" t="s">
        <v>62</v>
      </c>
      <c r="C85" s="50"/>
      <c r="D85" s="50"/>
      <c r="E85" s="37">
        <f t="shared" si="16"/>
        <v>0</v>
      </c>
      <c r="F85" s="36"/>
      <c r="G85" s="36">
        <f t="shared" si="17"/>
        <v>0</v>
      </c>
      <c r="H85" s="36"/>
      <c r="I85" s="36">
        <f t="shared" si="18"/>
        <v>0</v>
      </c>
      <c r="J85" s="36"/>
      <c r="K85" s="36">
        <f t="shared" si="19"/>
        <v>0</v>
      </c>
      <c r="L85" s="38"/>
    </row>
    <row r="86" spans="1:12" ht="30" x14ac:dyDescent="0.25">
      <c r="A86" s="22" t="s">
        <v>30</v>
      </c>
      <c r="B86" s="23" t="s">
        <v>309</v>
      </c>
      <c r="C86" s="24">
        <f>C88+C92</f>
        <v>7513</v>
      </c>
      <c r="D86" s="24">
        <f t="shared" ref="D86:J86" si="20">D88+D92</f>
        <v>7513</v>
      </c>
      <c r="E86" s="24">
        <f t="shared" si="16"/>
        <v>0</v>
      </c>
      <c r="F86" s="24">
        <f t="shared" si="20"/>
        <v>7513</v>
      </c>
      <c r="G86" s="24">
        <f t="shared" si="17"/>
        <v>0</v>
      </c>
      <c r="H86" s="24">
        <f t="shared" si="20"/>
        <v>8151</v>
      </c>
      <c r="I86" s="24">
        <f t="shared" si="18"/>
        <v>638</v>
      </c>
      <c r="J86" s="24">
        <f t="shared" si="20"/>
        <v>10032</v>
      </c>
      <c r="K86" s="24">
        <f t="shared" si="19"/>
        <v>1881</v>
      </c>
      <c r="L86" s="7"/>
    </row>
    <row r="87" spans="1:12" s="39" customFormat="1" ht="30" hidden="1" x14ac:dyDescent="0.25">
      <c r="A87" s="51" t="s">
        <v>182</v>
      </c>
      <c r="B87" s="49" t="s">
        <v>230</v>
      </c>
      <c r="C87" s="50"/>
      <c r="D87" s="50"/>
      <c r="E87" s="50">
        <f t="shared" si="16"/>
        <v>0</v>
      </c>
      <c r="F87" s="36"/>
      <c r="G87" s="36">
        <f t="shared" si="17"/>
        <v>0</v>
      </c>
      <c r="H87" s="36"/>
      <c r="I87" s="36">
        <f t="shared" si="18"/>
        <v>0</v>
      </c>
      <c r="J87" s="36"/>
      <c r="K87" s="36">
        <f t="shared" si="19"/>
        <v>0</v>
      </c>
      <c r="L87" s="38"/>
    </row>
    <row r="88" spans="1:12" ht="105" x14ac:dyDescent="0.25">
      <c r="A88" s="22" t="s">
        <v>116</v>
      </c>
      <c r="B88" s="23" t="s">
        <v>310</v>
      </c>
      <c r="C88" s="24">
        <v>6913</v>
      </c>
      <c r="D88" s="24">
        <f>C88</f>
        <v>6913</v>
      </c>
      <c r="E88" s="24">
        <f t="shared" si="16"/>
        <v>0</v>
      </c>
      <c r="F88" s="11">
        <f>D88</f>
        <v>6913</v>
      </c>
      <c r="G88" s="11">
        <f t="shared" si="17"/>
        <v>0</v>
      </c>
      <c r="H88" s="11">
        <v>6913</v>
      </c>
      <c r="I88" s="11">
        <f t="shared" si="18"/>
        <v>0</v>
      </c>
      <c r="J88" s="11">
        <v>7520</v>
      </c>
      <c r="K88" s="11">
        <f t="shared" si="19"/>
        <v>607</v>
      </c>
      <c r="L88" s="7"/>
    </row>
    <row r="89" spans="1:12" s="39" customFormat="1" ht="120" hidden="1" x14ac:dyDescent="0.25">
      <c r="A89" s="51" t="s">
        <v>117</v>
      </c>
      <c r="B89" s="49" t="s">
        <v>118</v>
      </c>
      <c r="C89" s="50"/>
      <c r="D89" s="50"/>
      <c r="E89" s="50">
        <f t="shared" si="16"/>
        <v>0</v>
      </c>
      <c r="F89" s="36"/>
      <c r="G89" s="36">
        <f t="shared" si="17"/>
        <v>0</v>
      </c>
      <c r="H89" s="36"/>
      <c r="I89" s="36">
        <f t="shared" si="18"/>
        <v>0</v>
      </c>
      <c r="J89" s="36"/>
      <c r="K89" s="36">
        <f t="shared" si="19"/>
        <v>0</v>
      </c>
      <c r="L89" s="38"/>
    </row>
    <row r="90" spans="1:12" s="39" customFormat="1" ht="120" hidden="1" x14ac:dyDescent="0.25">
      <c r="A90" s="42" t="s">
        <v>31</v>
      </c>
      <c r="B90" s="49" t="s">
        <v>63</v>
      </c>
      <c r="C90" s="50"/>
      <c r="D90" s="50"/>
      <c r="E90" s="37">
        <f t="shared" si="16"/>
        <v>0</v>
      </c>
      <c r="F90" s="36"/>
      <c r="G90" s="36">
        <f t="shared" si="17"/>
        <v>0</v>
      </c>
      <c r="H90" s="36"/>
      <c r="I90" s="36">
        <f t="shared" si="18"/>
        <v>0</v>
      </c>
      <c r="J90" s="36"/>
      <c r="K90" s="36">
        <f t="shared" si="19"/>
        <v>0</v>
      </c>
      <c r="L90" s="38"/>
    </row>
    <row r="91" spans="1:12" s="39" customFormat="1" ht="120" hidden="1" x14ac:dyDescent="0.25">
      <c r="A91" s="42" t="s">
        <v>33</v>
      </c>
      <c r="B91" s="49" t="s">
        <v>32</v>
      </c>
      <c r="C91" s="50"/>
      <c r="D91" s="50"/>
      <c r="E91" s="37">
        <f t="shared" si="16"/>
        <v>0</v>
      </c>
      <c r="F91" s="36"/>
      <c r="G91" s="36">
        <f t="shared" si="17"/>
        <v>0</v>
      </c>
      <c r="H91" s="36"/>
      <c r="I91" s="36">
        <f t="shared" si="18"/>
        <v>0</v>
      </c>
      <c r="J91" s="36"/>
      <c r="K91" s="36">
        <f t="shared" si="19"/>
        <v>0</v>
      </c>
      <c r="L91" s="38"/>
    </row>
    <row r="92" spans="1:12" ht="45" x14ac:dyDescent="0.25">
      <c r="A92" s="12" t="s">
        <v>119</v>
      </c>
      <c r="B92" s="23" t="s">
        <v>311</v>
      </c>
      <c r="C92" s="24">
        <v>600</v>
      </c>
      <c r="D92" s="24">
        <f>C92</f>
        <v>600</v>
      </c>
      <c r="E92" s="24">
        <f t="shared" si="16"/>
        <v>0</v>
      </c>
      <c r="F92" s="11">
        <f>D92</f>
        <v>600</v>
      </c>
      <c r="G92" s="11">
        <f t="shared" si="17"/>
        <v>0</v>
      </c>
      <c r="H92" s="11">
        <f>600+638</f>
        <v>1238</v>
      </c>
      <c r="I92" s="11">
        <f t="shared" si="18"/>
        <v>638</v>
      </c>
      <c r="J92" s="11">
        <f>980+1532</f>
        <v>2512</v>
      </c>
      <c r="K92" s="11">
        <f t="shared" si="19"/>
        <v>1274</v>
      </c>
      <c r="L92" s="7"/>
    </row>
    <row r="93" spans="1:12" s="39" customFormat="1" ht="45" hidden="1" x14ac:dyDescent="0.25">
      <c r="A93" s="42" t="s">
        <v>120</v>
      </c>
      <c r="B93" s="49" t="s">
        <v>121</v>
      </c>
      <c r="C93" s="50"/>
      <c r="D93" s="50"/>
      <c r="E93" s="50">
        <f t="shared" si="16"/>
        <v>0</v>
      </c>
      <c r="F93" s="36"/>
      <c r="G93" s="36">
        <f t="shared" si="17"/>
        <v>0</v>
      </c>
      <c r="H93" s="36"/>
      <c r="I93" s="36">
        <f t="shared" si="18"/>
        <v>0</v>
      </c>
      <c r="J93" s="36"/>
      <c r="K93" s="36">
        <f t="shared" si="19"/>
        <v>0</v>
      </c>
      <c r="L93" s="38"/>
    </row>
    <row r="94" spans="1:12" s="39" customFormat="1" ht="60" hidden="1" x14ac:dyDescent="0.25">
      <c r="A94" s="42" t="s">
        <v>34</v>
      </c>
      <c r="B94" s="49" t="s">
        <v>64</v>
      </c>
      <c r="C94" s="50"/>
      <c r="D94" s="50"/>
      <c r="E94" s="37">
        <f t="shared" si="16"/>
        <v>0</v>
      </c>
      <c r="F94" s="36"/>
      <c r="G94" s="36">
        <f t="shared" si="17"/>
        <v>0</v>
      </c>
      <c r="H94" s="36"/>
      <c r="I94" s="36">
        <f t="shared" si="18"/>
        <v>0</v>
      </c>
      <c r="J94" s="36"/>
      <c r="K94" s="36">
        <f t="shared" si="19"/>
        <v>0</v>
      </c>
      <c r="L94" s="38"/>
    </row>
    <row r="95" spans="1:12" s="39" customFormat="1" ht="75" hidden="1" x14ac:dyDescent="0.25">
      <c r="A95" s="42" t="s">
        <v>122</v>
      </c>
      <c r="B95" s="49" t="s">
        <v>123</v>
      </c>
      <c r="C95" s="50"/>
      <c r="D95" s="50"/>
      <c r="E95" s="50">
        <f t="shared" si="16"/>
        <v>0</v>
      </c>
      <c r="F95" s="36"/>
      <c r="G95" s="36">
        <f t="shared" si="17"/>
        <v>0</v>
      </c>
      <c r="H95" s="36"/>
      <c r="I95" s="36">
        <f t="shared" si="18"/>
        <v>0</v>
      </c>
      <c r="J95" s="36"/>
      <c r="K95" s="36">
        <f t="shared" si="19"/>
        <v>0</v>
      </c>
      <c r="L95" s="38"/>
    </row>
    <row r="96" spans="1:12" s="39" customFormat="1" ht="75" hidden="1" x14ac:dyDescent="0.25">
      <c r="A96" s="42" t="s">
        <v>35</v>
      </c>
      <c r="B96" s="49" t="s">
        <v>65</v>
      </c>
      <c r="C96" s="50"/>
      <c r="D96" s="50"/>
      <c r="E96" s="37">
        <f t="shared" si="16"/>
        <v>0</v>
      </c>
      <c r="F96" s="36"/>
      <c r="G96" s="36">
        <f t="shared" si="17"/>
        <v>0</v>
      </c>
      <c r="H96" s="36"/>
      <c r="I96" s="36">
        <f t="shared" si="18"/>
        <v>0</v>
      </c>
      <c r="J96" s="36"/>
      <c r="K96" s="36">
        <f t="shared" si="19"/>
        <v>0</v>
      </c>
      <c r="L96" s="38"/>
    </row>
    <row r="97" spans="1:12" ht="30" x14ac:dyDescent="0.25">
      <c r="A97" s="22" t="s">
        <v>36</v>
      </c>
      <c r="B97" s="23" t="s">
        <v>231</v>
      </c>
      <c r="C97" s="24">
        <f>SUM(C99:C123)</f>
        <v>4068</v>
      </c>
      <c r="D97" s="24">
        <f>SUM(D99:D123)</f>
        <v>4068</v>
      </c>
      <c r="E97" s="24">
        <f>D97-C97</f>
        <v>0</v>
      </c>
      <c r="F97" s="11">
        <f>SUM(F99:F123)</f>
        <v>4068</v>
      </c>
      <c r="G97" s="11">
        <f t="shared" si="17"/>
        <v>0</v>
      </c>
      <c r="H97" s="11">
        <f>SUM(H99:H123)</f>
        <v>13282</v>
      </c>
      <c r="I97" s="11">
        <f t="shared" si="18"/>
        <v>9214</v>
      </c>
      <c r="J97" s="11">
        <f>SUM(J99:J123)</f>
        <v>13430</v>
      </c>
      <c r="K97" s="11">
        <f>J97-H97</f>
        <v>148</v>
      </c>
      <c r="L97" s="7"/>
    </row>
    <row r="98" spans="1:12" s="39" customFormat="1" hidden="1" x14ac:dyDescent="0.25">
      <c r="A98" s="57" t="s">
        <v>183</v>
      </c>
      <c r="B98" s="49" t="s">
        <v>232</v>
      </c>
      <c r="C98" s="50"/>
      <c r="D98" s="50"/>
      <c r="E98" s="50">
        <f t="shared" si="16"/>
        <v>0</v>
      </c>
      <c r="F98" s="36"/>
      <c r="G98" s="36">
        <f t="shared" si="17"/>
        <v>0</v>
      </c>
      <c r="H98" s="36"/>
      <c r="I98" s="36">
        <f t="shared" si="18"/>
        <v>0</v>
      </c>
      <c r="J98" s="36"/>
      <c r="K98" s="36">
        <f t="shared" si="19"/>
        <v>0</v>
      </c>
      <c r="L98" s="38"/>
    </row>
    <row r="99" spans="1:12" s="64" customFormat="1" ht="30" x14ac:dyDescent="0.25">
      <c r="A99" s="86" t="s">
        <v>124</v>
      </c>
      <c r="B99" s="87" t="s">
        <v>312</v>
      </c>
      <c r="C99" s="24">
        <f>41+3</f>
        <v>44</v>
      </c>
      <c r="D99" s="24">
        <v>44</v>
      </c>
      <c r="E99" s="24">
        <f t="shared" si="16"/>
        <v>0</v>
      </c>
      <c r="F99" s="11">
        <v>44</v>
      </c>
      <c r="G99" s="11">
        <f t="shared" si="17"/>
        <v>0</v>
      </c>
      <c r="H99" s="11">
        <f>42+12</f>
        <v>54</v>
      </c>
      <c r="I99" s="11">
        <f t="shared" si="18"/>
        <v>10</v>
      </c>
      <c r="J99" s="11">
        <v>80</v>
      </c>
      <c r="K99" s="11">
        <f t="shared" si="19"/>
        <v>26</v>
      </c>
      <c r="L99" s="63"/>
    </row>
    <row r="100" spans="1:12" s="64" customFormat="1" ht="90" hidden="1" x14ac:dyDescent="0.25">
      <c r="A100" s="88" t="s">
        <v>125</v>
      </c>
      <c r="B100" s="23" t="s">
        <v>149</v>
      </c>
      <c r="C100" s="24"/>
      <c r="D100" s="24"/>
      <c r="E100" s="13">
        <f t="shared" si="16"/>
        <v>0</v>
      </c>
      <c r="F100" s="11"/>
      <c r="G100" s="11">
        <f t="shared" si="17"/>
        <v>0</v>
      </c>
      <c r="H100" s="11"/>
      <c r="I100" s="11">
        <f t="shared" si="18"/>
        <v>0</v>
      </c>
      <c r="J100" s="11"/>
      <c r="K100" s="11">
        <f t="shared" si="19"/>
        <v>0</v>
      </c>
      <c r="L100" s="63"/>
    </row>
    <row r="101" spans="1:12" s="64" customFormat="1" ht="75" hidden="1" x14ac:dyDescent="0.25">
      <c r="A101" s="89" t="s">
        <v>126</v>
      </c>
      <c r="B101" s="23" t="s">
        <v>150</v>
      </c>
      <c r="C101" s="24"/>
      <c r="D101" s="24"/>
      <c r="E101" s="13">
        <f t="shared" si="16"/>
        <v>0</v>
      </c>
      <c r="F101" s="11"/>
      <c r="G101" s="11">
        <f t="shared" si="17"/>
        <v>0</v>
      </c>
      <c r="H101" s="11"/>
      <c r="I101" s="11">
        <f t="shared" si="18"/>
        <v>0</v>
      </c>
      <c r="J101" s="11"/>
      <c r="K101" s="11">
        <f t="shared" si="19"/>
        <v>0</v>
      </c>
      <c r="L101" s="63"/>
    </row>
    <row r="102" spans="1:12" s="64" customFormat="1" ht="75" x14ac:dyDescent="0.25">
      <c r="A102" s="86" t="s">
        <v>127</v>
      </c>
      <c r="B102" s="87" t="s">
        <v>323</v>
      </c>
      <c r="C102" s="24">
        <v>110</v>
      </c>
      <c r="D102" s="24">
        <v>110</v>
      </c>
      <c r="E102" s="13">
        <f t="shared" si="16"/>
        <v>0</v>
      </c>
      <c r="F102" s="11">
        <v>110</v>
      </c>
      <c r="G102" s="11">
        <f t="shared" si="17"/>
        <v>0</v>
      </c>
      <c r="H102" s="11">
        <v>0</v>
      </c>
      <c r="I102" s="11">
        <f t="shared" si="18"/>
        <v>-110</v>
      </c>
      <c r="J102" s="11">
        <v>0</v>
      </c>
      <c r="K102" s="11">
        <f t="shared" si="19"/>
        <v>0</v>
      </c>
      <c r="L102" s="63"/>
    </row>
    <row r="103" spans="1:12" s="64" customFormat="1" ht="75" x14ac:dyDescent="0.25">
      <c r="A103" s="86" t="s">
        <v>128</v>
      </c>
      <c r="B103" s="87" t="s">
        <v>328</v>
      </c>
      <c r="C103" s="24">
        <v>12</v>
      </c>
      <c r="D103" s="24">
        <v>12</v>
      </c>
      <c r="E103" s="24">
        <f t="shared" si="16"/>
        <v>0</v>
      </c>
      <c r="F103" s="11">
        <v>12</v>
      </c>
      <c r="G103" s="11">
        <f t="shared" si="17"/>
        <v>0</v>
      </c>
      <c r="H103" s="11">
        <v>21</v>
      </c>
      <c r="I103" s="11">
        <f t="shared" si="18"/>
        <v>9</v>
      </c>
      <c r="J103" s="11">
        <v>20</v>
      </c>
      <c r="K103" s="11">
        <f t="shared" si="19"/>
        <v>-1</v>
      </c>
      <c r="L103" s="63"/>
    </row>
    <row r="104" spans="1:12" s="64" customFormat="1" ht="75" hidden="1" x14ac:dyDescent="0.25">
      <c r="A104" s="86" t="s">
        <v>129</v>
      </c>
      <c r="B104" s="87" t="s">
        <v>151</v>
      </c>
      <c r="C104" s="24"/>
      <c r="D104" s="24"/>
      <c r="E104" s="13">
        <f t="shared" si="16"/>
        <v>0</v>
      </c>
      <c r="F104" s="11"/>
      <c r="G104" s="11">
        <f t="shared" si="17"/>
        <v>0</v>
      </c>
      <c r="H104" s="11"/>
      <c r="I104" s="11">
        <f t="shared" si="18"/>
        <v>0</v>
      </c>
      <c r="J104" s="11"/>
      <c r="K104" s="11">
        <f t="shared" si="19"/>
        <v>0</v>
      </c>
      <c r="L104" s="63"/>
    </row>
    <row r="105" spans="1:12" s="64" customFormat="1" ht="60" x14ac:dyDescent="0.25">
      <c r="A105" s="86" t="s">
        <v>130</v>
      </c>
      <c r="B105" s="87" t="s">
        <v>313</v>
      </c>
      <c r="C105" s="24">
        <v>704</v>
      </c>
      <c r="D105" s="24">
        <v>704</v>
      </c>
      <c r="E105" s="24">
        <f t="shared" si="16"/>
        <v>0</v>
      </c>
      <c r="F105" s="11">
        <v>704</v>
      </c>
      <c r="G105" s="11">
        <f t="shared" si="17"/>
        <v>0</v>
      </c>
      <c r="H105" s="11">
        <v>704</v>
      </c>
      <c r="I105" s="11">
        <f t="shared" si="18"/>
        <v>0</v>
      </c>
      <c r="J105" s="11">
        <v>852</v>
      </c>
      <c r="K105" s="11">
        <f t="shared" si="19"/>
        <v>148</v>
      </c>
      <c r="L105" s="63"/>
    </row>
    <row r="106" spans="1:12" s="64" customFormat="1" ht="75" hidden="1" x14ac:dyDescent="0.25">
      <c r="A106" s="86" t="s">
        <v>131</v>
      </c>
      <c r="B106" s="87" t="s">
        <v>152</v>
      </c>
      <c r="C106" s="24"/>
      <c r="D106" s="24"/>
      <c r="E106" s="13">
        <f t="shared" si="16"/>
        <v>0</v>
      </c>
      <c r="F106" s="11"/>
      <c r="G106" s="11">
        <f t="shared" si="17"/>
        <v>0</v>
      </c>
      <c r="H106" s="11"/>
      <c r="I106" s="11">
        <f t="shared" si="18"/>
        <v>0</v>
      </c>
      <c r="J106" s="11"/>
      <c r="K106" s="11">
        <f t="shared" si="19"/>
        <v>0</v>
      </c>
      <c r="L106" s="63"/>
    </row>
    <row r="107" spans="1:12" s="64" customFormat="1" ht="138" customHeight="1" x14ac:dyDescent="0.25">
      <c r="A107" s="86" t="s">
        <v>132</v>
      </c>
      <c r="B107" s="87" t="s">
        <v>314</v>
      </c>
      <c r="C107" s="24">
        <f>997+187+17+20</f>
        <v>1221</v>
      </c>
      <c r="D107" s="24">
        <v>1221</v>
      </c>
      <c r="E107" s="24">
        <f t="shared" si="16"/>
        <v>0</v>
      </c>
      <c r="F107" s="11">
        <v>1221</v>
      </c>
      <c r="G107" s="11">
        <f t="shared" si="17"/>
        <v>0</v>
      </c>
      <c r="H107" s="11">
        <f>997+187+76+3</f>
        <v>1263</v>
      </c>
      <c r="I107" s="11">
        <f t="shared" si="18"/>
        <v>42</v>
      </c>
      <c r="J107" s="11">
        <f>320+100+42+37+5</f>
        <v>504</v>
      </c>
      <c r="K107" s="11">
        <f t="shared" si="19"/>
        <v>-759</v>
      </c>
      <c r="L107" s="63"/>
    </row>
    <row r="108" spans="1:12" s="64" customFormat="1" ht="45" hidden="1" x14ac:dyDescent="0.25">
      <c r="A108" s="86" t="s">
        <v>133</v>
      </c>
      <c r="B108" s="87" t="s">
        <v>153</v>
      </c>
      <c r="C108" s="24"/>
      <c r="D108" s="24"/>
      <c r="E108" s="13">
        <f t="shared" si="16"/>
        <v>0</v>
      </c>
      <c r="F108" s="11"/>
      <c r="G108" s="11">
        <f t="shared" si="17"/>
        <v>0</v>
      </c>
      <c r="H108" s="11"/>
      <c r="I108" s="11">
        <f t="shared" si="18"/>
        <v>0</v>
      </c>
      <c r="J108" s="11"/>
      <c r="K108" s="11">
        <f t="shared" si="19"/>
        <v>0</v>
      </c>
      <c r="L108" s="63"/>
    </row>
    <row r="109" spans="1:12" s="64" customFormat="1" ht="45" hidden="1" x14ac:dyDescent="0.25">
      <c r="A109" s="86" t="s">
        <v>134</v>
      </c>
      <c r="B109" s="87" t="s">
        <v>174</v>
      </c>
      <c r="C109" s="24"/>
      <c r="D109" s="24"/>
      <c r="E109" s="13">
        <f t="shared" si="16"/>
        <v>0</v>
      </c>
      <c r="F109" s="11"/>
      <c r="G109" s="11">
        <f t="shared" si="17"/>
        <v>0</v>
      </c>
      <c r="H109" s="11"/>
      <c r="I109" s="11">
        <f t="shared" si="18"/>
        <v>0</v>
      </c>
      <c r="J109" s="11"/>
      <c r="K109" s="11">
        <f t="shared" si="19"/>
        <v>0</v>
      </c>
      <c r="L109" s="63"/>
    </row>
    <row r="110" spans="1:12" s="64" customFormat="1" ht="45" hidden="1" x14ac:dyDescent="0.25">
      <c r="A110" s="86" t="s">
        <v>135</v>
      </c>
      <c r="B110" s="87" t="s">
        <v>154</v>
      </c>
      <c r="C110" s="24"/>
      <c r="D110" s="24"/>
      <c r="E110" s="13">
        <f t="shared" si="16"/>
        <v>0</v>
      </c>
      <c r="F110" s="11"/>
      <c r="G110" s="11">
        <f t="shared" si="17"/>
        <v>0</v>
      </c>
      <c r="H110" s="11"/>
      <c r="I110" s="11">
        <f t="shared" si="18"/>
        <v>0</v>
      </c>
      <c r="J110" s="11"/>
      <c r="K110" s="11">
        <f t="shared" si="19"/>
        <v>0</v>
      </c>
      <c r="L110" s="63"/>
    </row>
    <row r="111" spans="1:12" s="64" customFormat="1" ht="45" hidden="1" x14ac:dyDescent="0.25">
      <c r="A111" s="86" t="s">
        <v>136</v>
      </c>
      <c r="B111" s="87" t="s">
        <v>155</v>
      </c>
      <c r="C111" s="24"/>
      <c r="D111" s="24"/>
      <c r="E111" s="13">
        <f t="shared" si="16"/>
        <v>0</v>
      </c>
      <c r="F111" s="11"/>
      <c r="G111" s="11">
        <f t="shared" si="17"/>
        <v>0</v>
      </c>
      <c r="H111" s="11"/>
      <c r="I111" s="11">
        <f t="shared" si="18"/>
        <v>0</v>
      </c>
      <c r="J111" s="11"/>
      <c r="K111" s="11">
        <f t="shared" si="19"/>
        <v>0</v>
      </c>
      <c r="L111" s="63"/>
    </row>
    <row r="112" spans="1:12" s="64" customFormat="1" ht="75" x14ac:dyDescent="0.25">
      <c r="A112" s="86" t="s">
        <v>137</v>
      </c>
      <c r="B112" s="87" t="s">
        <v>329</v>
      </c>
      <c r="C112" s="24">
        <v>633</v>
      </c>
      <c r="D112" s="24">
        <v>633</v>
      </c>
      <c r="E112" s="13">
        <f t="shared" si="16"/>
        <v>0</v>
      </c>
      <c r="F112" s="11">
        <v>633</v>
      </c>
      <c r="G112" s="11">
        <f t="shared" si="17"/>
        <v>0</v>
      </c>
      <c r="H112" s="11">
        <v>633</v>
      </c>
      <c r="I112" s="11">
        <f t="shared" si="18"/>
        <v>0</v>
      </c>
      <c r="J112" s="11">
        <v>593</v>
      </c>
      <c r="K112" s="11">
        <f t="shared" si="19"/>
        <v>-40</v>
      </c>
      <c r="L112" s="63"/>
    </row>
    <row r="113" spans="1:12" s="64" customFormat="1" ht="30" x14ac:dyDescent="0.25">
      <c r="A113" s="86" t="s">
        <v>138</v>
      </c>
      <c r="B113" s="87" t="s">
        <v>330</v>
      </c>
      <c r="C113" s="24">
        <v>244</v>
      </c>
      <c r="D113" s="24">
        <v>244</v>
      </c>
      <c r="E113" s="24">
        <f t="shared" si="16"/>
        <v>0</v>
      </c>
      <c r="F113" s="11">
        <v>244</v>
      </c>
      <c r="G113" s="11">
        <f t="shared" si="17"/>
        <v>0</v>
      </c>
      <c r="H113" s="11">
        <f>200+244</f>
        <v>444</v>
      </c>
      <c r="I113" s="11">
        <f t="shared" si="18"/>
        <v>200</v>
      </c>
      <c r="J113" s="11">
        <v>743</v>
      </c>
      <c r="K113" s="11">
        <f t="shared" si="19"/>
        <v>299</v>
      </c>
      <c r="L113" s="63"/>
    </row>
    <row r="114" spans="1:12" s="64" customFormat="1" ht="75" hidden="1" x14ac:dyDescent="0.25">
      <c r="A114" s="86" t="s">
        <v>175</v>
      </c>
      <c r="B114" s="87" t="s">
        <v>176</v>
      </c>
      <c r="C114" s="24"/>
      <c r="D114" s="24"/>
      <c r="E114" s="24">
        <f t="shared" si="16"/>
        <v>0</v>
      </c>
      <c r="F114" s="11"/>
      <c r="G114" s="11">
        <f t="shared" si="17"/>
        <v>0</v>
      </c>
      <c r="H114" s="11"/>
      <c r="I114" s="11">
        <f t="shared" si="18"/>
        <v>0</v>
      </c>
      <c r="J114" s="11"/>
      <c r="K114" s="11">
        <f t="shared" si="19"/>
        <v>0</v>
      </c>
      <c r="L114" s="63"/>
    </row>
    <row r="115" spans="1:12" s="64" customFormat="1" ht="30" hidden="1" x14ac:dyDescent="0.25">
      <c r="A115" s="86" t="s">
        <v>139</v>
      </c>
      <c r="B115" s="87" t="s">
        <v>156</v>
      </c>
      <c r="C115" s="24"/>
      <c r="D115" s="24"/>
      <c r="E115" s="13">
        <f t="shared" si="16"/>
        <v>0</v>
      </c>
      <c r="F115" s="11"/>
      <c r="G115" s="11">
        <f t="shared" si="17"/>
        <v>0</v>
      </c>
      <c r="H115" s="11"/>
      <c r="I115" s="11">
        <f t="shared" si="18"/>
        <v>0</v>
      </c>
      <c r="J115" s="11"/>
      <c r="K115" s="11">
        <f t="shared" si="19"/>
        <v>0</v>
      </c>
      <c r="L115" s="63"/>
    </row>
    <row r="116" spans="1:12" s="64" customFormat="1" ht="75" x14ac:dyDescent="0.25">
      <c r="A116" s="86" t="s">
        <v>140</v>
      </c>
      <c r="B116" s="87" t="s">
        <v>315</v>
      </c>
      <c r="C116" s="24">
        <v>130</v>
      </c>
      <c r="D116" s="24">
        <v>130</v>
      </c>
      <c r="E116" s="24">
        <f t="shared" si="16"/>
        <v>0</v>
      </c>
      <c r="F116" s="11">
        <v>130</v>
      </c>
      <c r="G116" s="11">
        <f t="shared" si="17"/>
        <v>0</v>
      </c>
      <c r="H116" s="11">
        <v>50</v>
      </c>
      <c r="I116" s="11">
        <f t="shared" si="18"/>
        <v>-80</v>
      </c>
      <c r="J116" s="11">
        <v>53</v>
      </c>
      <c r="K116" s="11">
        <f t="shared" si="19"/>
        <v>3</v>
      </c>
      <c r="L116" s="63"/>
    </row>
    <row r="117" spans="1:12" s="64" customFormat="1" ht="90" hidden="1" x14ac:dyDescent="0.25">
      <c r="A117" s="86" t="s">
        <v>141</v>
      </c>
      <c r="B117" s="87" t="s">
        <v>157</v>
      </c>
      <c r="C117" s="24"/>
      <c r="D117" s="24"/>
      <c r="E117" s="13">
        <f t="shared" si="16"/>
        <v>0</v>
      </c>
      <c r="F117" s="11"/>
      <c r="G117" s="11">
        <f t="shared" si="17"/>
        <v>0</v>
      </c>
      <c r="H117" s="11"/>
      <c r="I117" s="11">
        <f t="shared" si="18"/>
        <v>0</v>
      </c>
      <c r="J117" s="11"/>
      <c r="K117" s="11">
        <f t="shared" si="19"/>
        <v>0</v>
      </c>
      <c r="L117" s="63"/>
    </row>
    <row r="118" spans="1:12" s="64" customFormat="1" ht="30" x14ac:dyDescent="0.25">
      <c r="A118" s="86" t="s">
        <v>142</v>
      </c>
      <c r="B118" s="87" t="s">
        <v>316</v>
      </c>
      <c r="C118" s="24">
        <v>20</v>
      </c>
      <c r="D118" s="24">
        <v>20</v>
      </c>
      <c r="E118" s="24">
        <f t="shared" si="16"/>
        <v>0</v>
      </c>
      <c r="F118" s="11">
        <v>20</v>
      </c>
      <c r="G118" s="11">
        <f t="shared" si="17"/>
        <v>0</v>
      </c>
      <c r="H118" s="11">
        <v>10</v>
      </c>
      <c r="I118" s="11">
        <f t="shared" si="18"/>
        <v>-10</v>
      </c>
      <c r="J118" s="11">
        <v>11</v>
      </c>
      <c r="K118" s="11">
        <f t="shared" si="19"/>
        <v>1</v>
      </c>
      <c r="L118" s="63"/>
    </row>
    <row r="119" spans="1:12" s="64" customFormat="1" ht="45" hidden="1" x14ac:dyDescent="0.25">
      <c r="A119" s="86" t="s">
        <v>143</v>
      </c>
      <c r="B119" s="87" t="s">
        <v>158</v>
      </c>
      <c r="C119" s="24"/>
      <c r="D119" s="24"/>
      <c r="E119" s="13">
        <f t="shared" si="16"/>
        <v>0</v>
      </c>
      <c r="F119" s="11"/>
      <c r="G119" s="11">
        <f t="shared" si="17"/>
        <v>0</v>
      </c>
      <c r="H119" s="11"/>
      <c r="I119" s="11">
        <f t="shared" si="18"/>
        <v>0</v>
      </c>
      <c r="J119" s="11"/>
      <c r="K119" s="11">
        <f t="shared" si="19"/>
        <v>0</v>
      </c>
      <c r="L119" s="63"/>
    </row>
    <row r="120" spans="1:12" s="64" customFormat="1" ht="90" x14ac:dyDescent="0.25">
      <c r="A120" s="86" t="s">
        <v>144</v>
      </c>
      <c r="B120" s="87" t="s">
        <v>331</v>
      </c>
      <c r="C120" s="24">
        <v>6</v>
      </c>
      <c r="D120" s="24">
        <v>6</v>
      </c>
      <c r="E120" s="13">
        <f t="shared" si="16"/>
        <v>0</v>
      </c>
      <c r="F120" s="11">
        <v>6</v>
      </c>
      <c r="G120" s="11">
        <f t="shared" si="17"/>
        <v>0</v>
      </c>
      <c r="H120" s="11">
        <v>12</v>
      </c>
      <c r="I120" s="11">
        <f t="shared" si="18"/>
        <v>6</v>
      </c>
      <c r="J120" s="11">
        <v>15</v>
      </c>
      <c r="K120" s="11">
        <f t="shared" si="19"/>
        <v>3</v>
      </c>
      <c r="L120" s="63"/>
    </row>
    <row r="121" spans="1:12" s="64" customFormat="1" ht="47.25" customHeight="1" x14ac:dyDescent="0.25">
      <c r="A121" s="86" t="s">
        <v>145</v>
      </c>
      <c r="B121" s="87" t="s">
        <v>332</v>
      </c>
      <c r="C121" s="24">
        <v>8</v>
      </c>
      <c r="D121" s="24">
        <v>8</v>
      </c>
      <c r="E121" s="24">
        <f t="shared" si="16"/>
        <v>0</v>
      </c>
      <c r="F121" s="11">
        <v>8</v>
      </c>
      <c r="G121" s="11">
        <f t="shared" si="17"/>
        <v>0</v>
      </c>
      <c r="H121" s="11">
        <v>3</v>
      </c>
      <c r="I121" s="11">
        <f t="shared" si="18"/>
        <v>-5</v>
      </c>
      <c r="J121" s="11">
        <v>3</v>
      </c>
      <c r="K121" s="11">
        <f t="shared" si="19"/>
        <v>0</v>
      </c>
      <c r="L121" s="63"/>
    </row>
    <row r="122" spans="1:12" s="64" customFormat="1" ht="75" hidden="1" x14ac:dyDescent="0.25">
      <c r="A122" s="86" t="s">
        <v>146</v>
      </c>
      <c r="B122" s="87" t="s">
        <v>159</v>
      </c>
      <c r="C122" s="24"/>
      <c r="D122" s="24"/>
      <c r="E122" s="13">
        <f t="shared" si="16"/>
        <v>0</v>
      </c>
      <c r="F122" s="11"/>
      <c r="G122" s="11">
        <f t="shared" si="17"/>
        <v>0</v>
      </c>
      <c r="H122" s="11"/>
      <c r="I122" s="11">
        <f t="shared" si="18"/>
        <v>0</v>
      </c>
      <c r="J122" s="11"/>
      <c r="K122" s="11">
        <f t="shared" si="19"/>
        <v>0</v>
      </c>
      <c r="L122" s="63"/>
    </row>
    <row r="123" spans="1:12" s="64" customFormat="1" ht="30" x14ac:dyDescent="0.25">
      <c r="A123" s="86" t="s">
        <v>147</v>
      </c>
      <c r="B123" s="87" t="s">
        <v>317</v>
      </c>
      <c r="C123" s="24">
        <v>936</v>
      </c>
      <c r="D123" s="24">
        <v>936</v>
      </c>
      <c r="E123" s="24">
        <f t="shared" si="16"/>
        <v>0</v>
      </c>
      <c r="F123" s="11">
        <v>936</v>
      </c>
      <c r="G123" s="11">
        <f t="shared" si="17"/>
        <v>0</v>
      </c>
      <c r="H123" s="11">
        <v>10088</v>
      </c>
      <c r="I123" s="11">
        <f t="shared" si="18"/>
        <v>9152</v>
      </c>
      <c r="J123" s="11">
        <v>10556</v>
      </c>
      <c r="K123" s="11">
        <f t="shared" si="19"/>
        <v>468</v>
      </c>
      <c r="L123" s="63"/>
    </row>
    <row r="124" spans="1:12" s="64" customFormat="1" ht="45" hidden="1" customHeight="1" x14ac:dyDescent="0.25">
      <c r="A124" s="88" t="s">
        <v>148</v>
      </c>
      <c r="B124" s="23" t="s">
        <v>160</v>
      </c>
      <c r="C124" s="24"/>
      <c r="D124" s="24"/>
      <c r="E124" s="13">
        <f t="shared" si="16"/>
        <v>0</v>
      </c>
      <c r="F124" s="11"/>
      <c r="G124" s="11">
        <f t="shared" si="17"/>
        <v>0</v>
      </c>
      <c r="H124" s="11"/>
      <c r="I124" s="11">
        <f t="shared" si="18"/>
        <v>0</v>
      </c>
      <c r="J124" s="11"/>
      <c r="K124" s="11">
        <f t="shared" si="19"/>
        <v>0</v>
      </c>
      <c r="L124" s="63"/>
    </row>
    <row r="125" spans="1:12" s="64" customFormat="1" x14ac:dyDescent="0.25">
      <c r="A125" s="22" t="s">
        <v>37</v>
      </c>
      <c r="B125" s="23" t="s">
        <v>233</v>
      </c>
      <c r="C125" s="24">
        <v>0</v>
      </c>
      <c r="D125" s="24">
        <f>C125</f>
        <v>0</v>
      </c>
      <c r="E125" s="24">
        <f t="shared" si="16"/>
        <v>0</v>
      </c>
      <c r="F125" s="11">
        <f>D125</f>
        <v>0</v>
      </c>
      <c r="G125" s="11">
        <f t="shared" si="17"/>
        <v>0</v>
      </c>
      <c r="H125" s="11">
        <v>-524</v>
      </c>
      <c r="I125" s="11">
        <f t="shared" si="18"/>
        <v>-524</v>
      </c>
      <c r="J125" s="11">
        <v>-524</v>
      </c>
      <c r="K125" s="11">
        <f t="shared" si="19"/>
        <v>0</v>
      </c>
      <c r="L125" s="63"/>
    </row>
    <row r="126" spans="1:12" s="64" customFormat="1" x14ac:dyDescent="0.25">
      <c r="A126" s="22" t="s">
        <v>161</v>
      </c>
      <c r="B126" s="23" t="s">
        <v>234</v>
      </c>
      <c r="C126" s="24">
        <v>0</v>
      </c>
      <c r="D126" s="24">
        <v>0</v>
      </c>
      <c r="E126" s="24">
        <f t="shared" si="16"/>
        <v>0</v>
      </c>
      <c r="F126" s="11">
        <v>0</v>
      </c>
      <c r="G126" s="11">
        <f t="shared" si="17"/>
        <v>0</v>
      </c>
      <c r="H126" s="11">
        <v>-524</v>
      </c>
      <c r="I126" s="11">
        <f t="shared" si="18"/>
        <v>-524</v>
      </c>
      <c r="J126" s="11">
        <v>-524</v>
      </c>
      <c r="K126" s="11">
        <f t="shared" si="19"/>
        <v>0</v>
      </c>
      <c r="L126" s="63"/>
    </row>
    <row r="127" spans="1:12" s="64" customFormat="1" ht="30" hidden="1" x14ac:dyDescent="0.25">
      <c r="A127" s="90" t="s">
        <v>38</v>
      </c>
      <c r="B127" s="91" t="s">
        <v>235</v>
      </c>
      <c r="C127" s="24"/>
      <c r="D127" s="24"/>
      <c r="E127" s="13">
        <f t="shared" si="16"/>
        <v>0</v>
      </c>
      <c r="F127" s="11"/>
      <c r="G127" s="11">
        <f t="shared" si="17"/>
        <v>0</v>
      </c>
      <c r="H127" s="11"/>
      <c r="I127" s="11">
        <f t="shared" si="18"/>
        <v>0</v>
      </c>
      <c r="J127" s="11"/>
      <c r="K127" s="11">
        <f t="shared" si="19"/>
        <v>0</v>
      </c>
      <c r="L127" s="63"/>
    </row>
    <row r="128" spans="1:12" s="64" customFormat="1" ht="30" hidden="1" x14ac:dyDescent="0.25">
      <c r="A128" s="90" t="s">
        <v>40</v>
      </c>
      <c r="B128" s="91" t="s">
        <v>39</v>
      </c>
      <c r="C128" s="26"/>
      <c r="D128" s="26"/>
      <c r="E128" s="13">
        <f t="shared" si="16"/>
        <v>0</v>
      </c>
      <c r="F128" s="11"/>
      <c r="G128" s="11">
        <f t="shared" si="17"/>
        <v>0</v>
      </c>
      <c r="H128" s="11"/>
      <c r="I128" s="11">
        <f t="shared" si="18"/>
        <v>0</v>
      </c>
      <c r="J128" s="11"/>
      <c r="K128" s="11">
        <f t="shared" si="19"/>
        <v>0</v>
      </c>
      <c r="L128" s="63"/>
    </row>
    <row r="129" spans="1:12" s="64" customFormat="1" x14ac:dyDescent="0.25">
      <c r="A129" s="19" t="s">
        <v>41</v>
      </c>
      <c r="B129" s="31" t="s">
        <v>236</v>
      </c>
      <c r="C129" s="24">
        <f>C130+C161+C164+C167</f>
        <v>723503.2</v>
      </c>
      <c r="D129" s="24">
        <f t="shared" ref="D129:J129" si="21">D130+D161+D164+D167</f>
        <v>726479.9</v>
      </c>
      <c r="E129" s="24">
        <f t="shared" si="21"/>
        <v>2976.7000000000235</v>
      </c>
      <c r="F129" s="24">
        <f t="shared" si="21"/>
        <v>1205658</v>
      </c>
      <c r="G129" s="24">
        <f t="shared" si="17"/>
        <v>479178.1</v>
      </c>
      <c r="H129" s="24">
        <f t="shared" si="21"/>
        <v>1214349</v>
      </c>
      <c r="I129" s="24">
        <f t="shared" si="18"/>
        <v>8691</v>
      </c>
      <c r="J129" s="24">
        <f t="shared" si="21"/>
        <v>1279000.4000000001</v>
      </c>
      <c r="K129" s="24">
        <f t="shared" si="19"/>
        <v>64651.40000000014</v>
      </c>
      <c r="L129" s="63"/>
    </row>
    <row r="130" spans="1:12" s="64" customFormat="1" ht="35.25" customHeight="1" x14ac:dyDescent="0.25">
      <c r="A130" s="19" t="s">
        <v>278</v>
      </c>
      <c r="B130" s="31" t="s">
        <v>237</v>
      </c>
      <c r="C130" s="24">
        <f>C131+C134+C142+C151</f>
        <v>723503.2</v>
      </c>
      <c r="D130" s="24">
        <f t="shared" ref="D130:J130" si="22">D131+D134+D142+D151</f>
        <v>732789.6</v>
      </c>
      <c r="E130" s="24">
        <f t="shared" si="16"/>
        <v>9286.4000000000233</v>
      </c>
      <c r="F130" s="24">
        <f t="shared" si="22"/>
        <v>1212749.2</v>
      </c>
      <c r="G130" s="24">
        <f t="shared" si="17"/>
        <v>479959.6</v>
      </c>
      <c r="H130" s="24">
        <f t="shared" si="22"/>
        <v>1221440.2</v>
      </c>
      <c r="I130" s="24">
        <f t="shared" si="18"/>
        <v>8691</v>
      </c>
      <c r="J130" s="24">
        <f t="shared" si="22"/>
        <v>1286091.8</v>
      </c>
      <c r="K130" s="24">
        <f t="shared" si="19"/>
        <v>64651.600000000093</v>
      </c>
      <c r="L130" s="63"/>
    </row>
    <row r="131" spans="1:12" s="64" customFormat="1" ht="30" x14ac:dyDescent="0.25">
      <c r="A131" s="92" t="s">
        <v>162</v>
      </c>
      <c r="B131" s="71" t="s">
        <v>318</v>
      </c>
      <c r="C131" s="24">
        <v>0</v>
      </c>
      <c r="D131" s="24">
        <f>C131</f>
        <v>0</v>
      </c>
      <c r="E131" s="24">
        <f t="shared" si="16"/>
        <v>0</v>
      </c>
      <c r="F131" s="11">
        <v>39923.5</v>
      </c>
      <c r="G131" s="11">
        <f t="shared" si="17"/>
        <v>39923.5</v>
      </c>
      <c r="H131" s="11">
        <v>42421.8</v>
      </c>
      <c r="I131" s="11">
        <f t="shared" si="18"/>
        <v>2498.3000000000029</v>
      </c>
      <c r="J131" s="11">
        <v>215123.7</v>
      </c>
      <c r="K131" s="11">
        <f t="shared" si="19"/>
        <v>172701.90000000002</v>
      </c>
      <c r="L131" s="63"/>
    </row>
    <row r="132" spans="1:12" s="64" customFormat="1" ht="60" hidden="1" x14ac:dyDescent="0.25">
      <c r="A132" s="93" t="s">
        <v>43</v>
      </c>
      <c r="B132" s="71" t="s">
        <v>42</v>
      </c>
      <c r="C132" s="24"/>
      <c r="D132" s="24"/>
      <c r="E132" s="24">
        <f t="shared" si="16"/>
        <v>0</v>
      </c>
      <c r="F132" s="11"/>
      <c r="G132" s="11">
        <f t="shared" si="17"/>
        <v>0</v>
      </c>
      <c r="H132" s="11"/>
      <c r="I132" s="11">
        <f t="shared" si="18"/>
        <v>0</v>
      </c>
      <c r="J132" s="11"/>
      <c r="K132" s="11">
        <f t="shared" si="19"/>
        <v>0</v>
      </c>
      <c r="L132" s="63"/>
    </row>
    <row r="133" spans="1:12" s="64" customFormat="1" ht="45" hidden="1" x14ac:dyDescent="0.25">
      <c r="A133" s="94" t="s">
        <v>44</v>
      </c>
      <c r="B133" s="71" t="s">
        <v>238</v>
      </c>
      <c r="C133" s="24"/>
      <c r="D133" s="24"/>
      <c r="E133" s="24">
        <f t="shared" si="16"/>
        <v>0</v>
      </c>
      <c r="F133" s="11"/>
      <c r="G133" s="11">
        <f t="shared" si="17"/>
        <v>0</v>
      </c>
      <c r="H133" s="11"/>
      <c r="I133" s="11">
        <f t="shared" si="18"/>
        <v>0</v>
      </c>
      <c r="J133" s="11"/>
      <c r="K133" s="11">
        <f t="shared" si="19"/>
        <v>0</v>
      </c>
      <c r="L133" s="63"/>
    </row>
    <row r="134" spans="1:12" s="64" customFormat="1" ht="45" x14ac:dyDescent="0.25">
      <c r="A134" s="28" t="s">
        <v>163</v>
      </c>
      <c r="B134" s="21" t="s">
        <v>319</v>
      </c>
      <c r="C134" s="24">
        <v>285601.59999999998</v>
      </c>
      <c r="D134" s="24">
        <v>292917</v>
      </c>
      <c r="E134" s="24">
        <f t="shared" si="16"/>
        <v>7315.4000000000233</v>
      </c>
      <c r="F134" s="11">
        <v>730251.2</v>
      </c>
      <c r="G134" s="11">
        <f t="shared" si="17"/>
        <v>437334.19999999995</v>
      </c>
      <c r="H134" s="11">
        <v>737050.2</v>
      </c>
      <c r="I134" s="11">
        <f t="shared" si="18"/>
        <v>6799</v>
      </c>
      <c r="J134" s="11">
        <v>607636.80000000005</v>
      </c>
      <c r="K134" s="11">
        <f t="shared" si="19"/>
        <v>-129413.39999999991</v>
      </c>
      <c r="L134" s="63"/>
    </row>
    <row r="135" spans="1:12" s="64" customFormat="1" ht="45" hidden="1" x14ac:dyDescent="0.25">
      <c r="A135" s="28" t="s">
        <v>184</v>
      </c>
      <c r="B135" s="21" t="s">
        <v>66</v>
      </c>
      <c r="C135" s="24"/>
      <c r="D135" s="24"/>
      <c r="E135" s="24">
        <f t="shared" si="16"/>
        <v>0</v>
      </c>
      <c r="F135" s="11"/>
      <c r="G135" s="11">
        <f t="shared" si="17"/>
        <v>0</v>
      </c>
      <c r="H135" s="11"/>
      <c r="I135" s="11">
        <f t="shared" si="18"/>
        <v>0</v>
      </c>
      <c r="J135" s="11"/>
      <c r="K135" s="11">
        <f t="shared" si="19"/>
        <v>0</v>
      </c>
      <c r="L135" s="63"/>
    </row>
    <row r="136" spans="1:12" s="64" customFormat="1" ht="30" hidden="1" x14ac:dyDescent="0.25">
      <c r="A136" s="28" t="s">
        <v>165</v>
      </c>
      <c r="B136" s="21" t="s">
        <v>239</v>
      </c>
      <c r="C136" s="13"/>
      <c r="D136" s="13"/>
      <c r="E136" s="13">
        <f t="shared" si="16"/>
        <v>0</v>
      </c>
      <c r="F136" s="11"/>
      <c r="G136" s="11">
        <f t="shared" si="17"/>
        <v>0</v>
      </c>
      <c r="H136" s="11"/>
      <c r="I136" s="11">
        <f t="shared" si="18"/>
        <v>0</v>
      </c>
      <c r="J136" s="11"/>
      <c r="K136" s="11">
        <f t="shared" si="19"/>
        <v>0</v>
      </c>
      <c r="L136" s="63"/>
    </row>
    <row r="137" spans="1:12" s="64" customFormat="1" ht="30" hidden="1" x14ac:dyDescent="0.25">
      <c r="A137" s="28" t="s">
        <v>164</v>
      </c>
      <c r="B137" s="21" t="s">
        <v>240</v>
      </c>
      <c r="C137" s="13"/>
      <c r="D137" s="13"/>
      <c r="E137" s="95">
        <f t="shared" si="16"/>
        <v>0</v>
      </c>
      <c r="F137" s="11"/>
      <c r="G137" s="11">
        <f t="shared" si="17"/>
        <v>0</v>
      </c>
      <c r="H137" s="11"/>
      <c r="I137" s="11">
        <f t="shared" si="18"/>
        <v>0</v>
      </c>
      <c r="J137" s="11"/>
      <c r="K137" s="11">
        <f t="shared" si="19"/>
        <v>0</v>
      </c>
      <c r="L137" s="63"/>
    </row>
    <row r="138" spans="1:12" s="64" customFormat="1" ht="135" hidden="1" x14ac:dyDescent="0.25">
      <c r="A138" s="28" t="s">
        <v>166</v>
      </c>
      <c r="B138" s="21" t="s">
        <v>241</v>
      </c>
      <c r="C138" s="13"/>
      <c r="D138" s="13"/>
      <c r="E138" s="13">
        <f t="shared" si="16"/>
        <v>0</v>
      </c>
      <c r="F138" s="11"/>
      <c r="G138" s="11">
        <f t="shared" si="17"/>
        <v>0</v>
      </c>
      <c r="H138" s="11"/>
      <c r="I138" s="11">
        <f t="shared" si="18"/>
        <v>0</v>
      </c>
      <c r="J138" s="11"/>
      <c r="K138" s="11">
        <f t="shared" si="19"/>
        <v>0</v>
      </c>
      <c r="L138" s="63"/>
    </row>
    <row r="139" spans="1:12" s="64" customFormat="1" ht="105" hidden="1" x14ac:dyDescent="0.25">
      <c r="A139" s="96" t="s">
        <v>167</v>
      </c>
      <c r="B139" s="32" t="s">
        <v>242</v>
      </c>
      <c r="C139" s="13"/>
      <c r="D139" s="13"/>
      <c r="E139" s="11">
        <f t="shared" si="16"/>
        <v>0</v>
      </c>
      <c r="F139" s="11"/>
      <c r="G139" s="11">
        <f t="shared" si="17"/>
        <v>0</v>
      </c>
      <c r="H139" s="11"/>
      <c r="I139" s="11">
        <f t="shared" si="18"/>
        <v>0</v>
      </c>
      <c r="J139" s="11"/>
      <c r="K139" s="11">
        <f t="shared" si="19"/>
        <v>0</v>
      </c>
      <c r="L139" s="63"/>
    </row>
    <row r="140" spans="1:12" s="64" customFormat="1" hidden="1" x14ac:dyDescent="0.25">
      <c r="A140" s="96" t="s">
        <v>168</v>
      </c>
      <c r="B140" s="32" t="s">
        <v>243</v>
      </c>
      <c r="C140" s="13"/>
      <c r="D140" s="13"/>
      <c r="E140" s="11">
        <f t="shared" si="16"/>
        <v>0</v>
      </c>
      <c r="F140" s="11"/>
      <c r="G140" s="11">
        <f t="shared" si="17"/>
        <v>0</v>
      </c>
      <c r="H140" s="11"/>
      <c r="I140" s="11">
        <f t="shared" si="18"/>
        <v>0</v>
      </c>
      <c r="J140" s="11"/>
      <c r="K140" s="11">
        <f t="shared" si="19"/>
        <v>0</v>
      </c>
      <c r="L140" s="63"/>
    </row>
    <row r="141" spans="1:12" s="64" customFormat="1" hidden="1" x14ac:dyDescent="0.25">
      <c r="A141" s="96" t="s">
        <v>244</v>
      </c>
      <c r="B141" s="32" t="s">
        <v>245</v>
      </c>
      <c r="C141" s="13"/>
      <c r="D141" s="13"/>
      <c r="E141" s="11">
        <f t="shared" si="16"/>
        <v>0</v>
      </c>
      <c r="F141" s="11"/>
      <c r="G141" s="11">
        <f t="shared" si="17"/>
        <v>0</v>
      </c>
      <c r="H141" s="11"/>
      <c r="I141" s="11">
        <f t="shared" si="18"/>
        <v>0</v>
      </c>
      <c r="J141" s="11"/>
      <c r="K141" s="11">
        <f t="shared" si="19"/>
        <v>0</v>
      </c>
      <c r="L141" s="63"/>
    </row>
    <row r="142" spans="1:12" s="64" customFormat="1" ht="30" x14ac:dyDescent="0.25">
      <c r="A142" s="28" t="s">
        <v>169</v>
      </c>
      <c r="B142" s="21" t="s">
        <v>320</v>
      </c>
      <c r="C142" s="11">
        <v>105528.6</v>
      </c>
      <c r="D142" s="11">
        <v>107499.6</v>
      </c>
      <c r="E142" s="11">
        <f t="shared" si="16"/>
        <v>1971</v>
      </c>
      <c r="F142" s="11">
        <v>107723.3</v>
      </c>
      <c r="G142" s="11">
        <f t="shared" si="17"/>
        <v>223.69999999999709</v>
      </c>
      <c r="H142" s="11">
        <v>107117</v>
      </c>
      <c r="I142" s="11">
        <f t="shared" si="18"/>
        <v>-606.30000000000291</v>
      </c>
      <c r="J142" s="11">
        <v>97543.6</v>
      </c>
      <c r="K142" s="11">
        <f t="shared" si="19"/>
        <v>-9573.3999999999942</v>
      </c>
      <c r="L142" s="63"/>
    </row>
    <row r="143" spans="1:12" s="64" customFormat="1" ht="30" hidden="1" x14ac:dyDescent="0.25">
      <c r="A143" s="28" t="s">
        <v>185</v>
      </c>
      <c r="B143" s="21" t="s">
        <v>67</v>
      </c>
      <c r="C143" s="11"/>
      <c r="D143" s="11"/>
      <c r="E143" s="11">
        <f t="shared" si="16"/>
        <v>0</v>
      </c>
      <c r="F143" s="11"/>
      <c r="G143" s="11">
        <f t="shared" si="17"/>
        <v>0</v>
      </c>
      <c r="H143" s="11"/>
      <c r="I143" s="11">
        <f t="shared" si="18"/>
        <v>0</v>
      </c>
      <c r="J143" s="11"/>
      <c r="K143" s="11">
        <f t="shared" si="19"/>
        <v>0</v>
      </c>
      <c r="L143" s="63"/>
    </row>
    <row r="144" spans="1:12" s="64" customFormat="1" ht="60" hidden="1" x14ac:dyDescent="0.25">
      <c r="A144" s="28" t="s">
        <v>46</v>
      </c>
      <c r="B144" s="21" t="s">
        <v>246</v>
      </c>
      <c r="C144" s="95"/>
      <c r="D144" s="95"/>
      <c r="E144" s="95">
        <f t="shared" ref="E144:E169" si="23">D144-C144</f>
        <v>0</v>
      </c>
      <c r="F144" s="11"/>
      <c r="G144" s="11">
        <f t="shared" ref="G144:G169" si="24">F144-D144</f>
        <v>0</v>
      </c>
      <c r="H144" s="11"/>
      <c r="I144" s="11">
        <f t="shared" ref="I144:I169" si="25">H144-F144</f>
        <v>0</v>
      </c>
      <c r="J144" s="11"/>
      <c r="K144" s="11">
        <f t="shared" ref="K144:K169" si="26">J144-H144</f>
        <v>0</v>
      </c>
      <c r="L144" s="63"/>
    </row>
    <row r="145" spans="1:12" s="64" customFormat="1" ht="45" hidden="1" x14ac:dyDescent="0.25">
      <c r="A145" s="96" t="s">
        <v>248</v>
      </c>
      <c r="B145" s="21" t="s">
        <v>247</v>
      </c>
      <c r="C145" s="13"/>
      <c r="D145" s="13"/>
      <c r="E145" s="95">
        <f t="shared" si="23"/>
        <v>0</v>
      </c>
      <c r="F145" s="11"/>
      <c r="G145" s="11">
        <f t="shared" si="24"/>
        <v>0</v>
      </c>
      <c r="H145" s="11"/>
      <c r="I145" s="11">
        <f t="shared" si="25"/>
        <v>0</v>
      </c>
      <c r="J145" s="11"/>
      <c r="K145" s="11">
        <f t="shared" si="26"/>
        <v>0</v>
      </c>
      <c r="L145" s="63"/>
    </row>
    <row r="146" spans="1:12" s="64" customFormat="1" ht="60" hidden="1" x14ac:dyDescent="0.25">
      <c r="A146" s="96" t="s">
        <v>170</v>
      </c>
      <c r="B146" s="21" t="s">
        <v>249</v>
      </c>
      <c r="C146" s="13"/>
      <c r="D146" s="13"/>
      <c r="E146" s="95">
        <f t="shared" si="23"/>
        <v>0</v>
      </c>
      <c r="F146" s="11"/>
      <c r="G146" s="11">
        <f t="shared" si="24"/>
        <v>0</v>
      </c>
      <c r="H146" s="11"/>
      <c r="I146" s="11">
        <f t="shared" si="25"/>
        <v>0</v>
      </c>
      <c r="J146" s="11"/>
      <c r="K146" s="11">
        <f t="shared" si="26"/>
        <v>0</v>
      </c>
      <c r="L146" s="63"/>
    </row>
    <row r="147" spans="1:12" s="64" customFormat="1" ht="45" hidden="1" x14ac:dyDescent="0.25">
      <c r="A147" s="96" t="s">
        <v>250</v>
      </c>
      <c r="B147" s="21" t="s">
        <v>251</v>
      </c>
      <c r="C147" s="13"/>
      <c r="D147" s="13"/>
      <c r="E147" s="95">
        <f t="shared" si="23"/>
        <v>0</v>
      </c>
      <c r="F147" s="11"/>
      <c r="G147" s="11">
        <f t="shared" si="24"/>
        <v>0</v>
      </c>
      <c r="H147" s="11"/>
      <c r="I147" s="11">
        <f t="shared" si="25"/>
        <v>0</v>
      </c>
      <c r="J147" s="11"/>
      <c r="K147" s="11">
        <f t="shared" si="26"/>
        <v>0</v>
      </c>
      <c r="L147" s="63"/>
    </row>
    <row r="148" spans="1:12" s="64" customFormat="1" ht="45" hidden="1" x14ac:dyDescent="0.25">
      <c r="A148" s="96" t="s">
        <v>171</v>
      </c>
      <c r="B148" s="21" t="s">
        <v>252</v>
      </c>
      <c r="C148" s="13"/>
      <c r="D148" s="13"/>
      <c r="E148" s="95">
        <f t="shared" si="23"/>
        <v>0</v>
      </c>
      <c r="F148" s="11"/>
      <c r="G148" s="11">
        <f t="shared" si="24"/>
        <v>0</v>
      </c>
      <c r="H148" s="11"/>
      <c r="I148" s="11">
        <f t="shared" si="25"/>
        <v>0</v>
      </c>
      <c r="J148" s="11"/>
      <c r="K148" s="11">
        <f t="shared" si="26"/>
        <v>0</v>
      </c>
      <c r="L148" s="63"/>
    </row>
    <row r="149" spans="1:12" s="64" customFormat="1" ht="45" hidden="1" x14ac:dyDescent="0.25">
      <c r="A149" s="96" t="s">
        <v>253</v>
      </c>
      <c r="B149" s="21" t="s">
        <v>254</v>
      </c>
      <c r="C149" s="95"/>
      <c r="D149" s="95"/>
      <c r="E149" s="95">
        <f t="shared" si="23"/>
        <v>0</v>
      </c>
      <c r="F149" s="11"/>
      <c r="G149" s="11">
        <f t="shared" si="24"/>
        <v>0</v>
      </c>
      <c r="H149" s="11"/>
      <c r="I149" s="11">
        <f t="shared" si="25"/>
        <v>0</v>
      </c>
      <c r="J149" s="11"/>
      <c r="K149" s="11">
        <f t="shared" si="26"/>
        <v>0</v>
      </c>
      <c r="L149" s="63"/>
    </row>
    <row r="150" spans="1:12" s="64" customFormat="1" ht="45" hidden="1" x14ac:dyDescent="0.25">
      <c r="A150" s="96" t="s">
        <v>45</v>
      </c>
      <c r="B150" s="21" t="s">
        <v>255</v>
      </c>
      <c r="C150" s="95"/>
      <c r="D150" s="95"/>
      <c r="E150" s="95">
        <f t="shared" si="23"/>
        <v>0</v>
      </c>
      <c r="F150" s="11"/>
      <c r="G150" s="11">
        <f t="shared" si="24"/>
        <v>0</v>
      </c>
      <c r="H150" s="11"/>
      <c r="I150" s="11">
        <f t="shared" si="25"/>
        <v>0</v>
      </c>
      <c r="J150" s="11"/>
      <c r="K150" s="11">
        <f t="shared" si="26"/>
        <v>0</v>
      </c>
      <c r="L150" s="63"/>
    </row>
    <row r="151" spans="1:12" s="64" customFormat="1" x14ac:dyDescent="0.25">
      <c r="A151" s="33" t="s">
        <v>47</v>
      </c>
      <c r="B151" s="21" t="s">
        <v>321</v>
      </c>
      <c r="C151" s="11">
        <v>332373</v>
      </c>
      <c r="D151" s="11">
        <f>C151</f>
        <v>332373</v>
      </c>
      <c r="E151" s="11">
        <f t="shared" si="23"/>
        <v>0</v>
      </c>
      <c r="F151" s="11">
        <v>334851.20000000001</v>
      </c>
      <c r="G151" s="11">
        <f t="shared" si="24"/>
        <v>2478.2000000000116</v>
      </c>
      <c r="H151" s="11">
        <v>334851.20000000001</v>
      </c>
      <c r="I151" s="11">
        <f t="shared" si="25"/>
        <v>0</v>
      </c>
      <c r="J151" s="11">
        <v>365787.7</v>
      </c>
      <c r="K151" s="11">
        <f t="shared" si="26"/>
        <v>30936.5</v>
      </c>
      <c r="L151" s="63"/>
    </row>
    <row r="152" spans="1:12" s="64" customFormat="1" hidden="1" x14ac:dyDescent="0.25">
      <c r="A152" s="33" t="s">
        <v>47</v>
      </c>
      <c r="B152" s="21" t="s">
        <v>68</v>
      </c>
      <c r="C152" s="11"/>
      <c r="D152" s="11"/>
      <c r="E152" s="11">
        <f t="shared" si="23"/>
        <v>0</v>
      </c>
      <c r="F152" s="11"/>
      <c r="G152" s="11">
        <f t="shared" si="24"/>
        <v>0</v>
      </c>
      <c r="H152" s="11"/>
      <c r="I152" s="11">
        <f t="shared" si="25"/>
        <v>0</v>
      </c>
      <c r="J152" s="11"/>
      <c r="K152" s="11">
        <f t="shared" si="26"/>
        <v>0</v>
      </c>
      <c r="L152" s="63"/>
    </row>
    <row r="153" spans="1:12" s="64" customFormat="1" ht="45" hidden="1" x14ac:dyDescent="0.25">
      <c r="A153" s="97" t="s">
        <v>256</v>
      </c>
      <c r="B153" s="21" t="s">
        <v>257</v>
      </c>
      <c r="C153" s="98"/>
      <c r="D153" s="98"/>
      <c r="E153" s="95">
        <f t="shared" si="23"/>
        <v>0</v>
      </c>
      <c r="F153" s="11"/>
      <c r="G153" s="11">
        <f t="shared" si="24"/>
        <v>0</v>
      </c>
      <c r="H153" s="11"/>
      <c r="I153" s="11">
        <f t="shared" si="25"/>
        <v>0</v>
      </c>
      <c r="J153" s="11"/>
      <c r="K153" s="11">
        <f t="shared" si="26"/>
        <v>0</v>
      </c>
      <c r="L153" s="63"/>
    </row>
    <row r="154" spans="1:12" s="64" customFormat="1" ht="60" hidden="1" x14ac:dyDescent="0.25">
      <c r="A154" s="97" t="s">
        <v>48</v>
      </c>
      <c r="B154" s="21" t="s">
        <v>258</v>
      </c>
      <c r="C154" s="98"/>
      <c r="D154" s="98"/>
      <c r="E154" s="95">
        <f t="shared" si="23"/>
        <v>0</v>
      </c>
      <c r="F154" s="11"/>
      <c r="G154" s="11">
        <f t="shared" si="24"/>
        <v>0</v>
      </c>
      <c r="H154" s="11"/>
      <c r="I154" s="11">
        <f t="shared" si="25"/>
        <v>0</v>
      </c>
      <c r="J154" s="11"/>
      <c r="K154" s="11">
        <f t="shared" si="26"/>
        <v>0</v>
      </c>
      <c r="L154" s="63"/>
    </row>
    <row r="155" spans="1:12" s="64" customFormat="1" ht="90" hidden="1" x14ac:dyDescent="0.25">
      <c r="A155" s="97" t="s">
        <v>259</v>
      </c>
      <c r="B155" s="21" t="s">
        <v>260</v>
      </c>
      <c r="C155" s="98"/>
      <c r="D155" s="98"/>
      <c r="E155" s="95">
        <f t="shared" si="23"/>
        <v>0</v>
      </c>
      <c r="F155" s="11"/>
      <c r="G155" s="11">
        <f t="shared" si="24"/>
        <v>0</v>
      </c>
      <c r="H155" s="11"/>
      <c r="I155" s="11">
        <f t="shared" si="25"/>
        <v>0</v>
      </c>
      <c r="J155" s="11"/>
      <c r="K155" s="11">
        <f t="shared" si="26"/>
        <v>0</v>
      </c>
      <c r="L155" s="63"/>
    </row>
    <row r="156" spans="1:12" s="64" customFormat="1" ht="105" hidden="1" x14ac:dyDescent="0.25">
      <c r="A156" s="97" t="s">
        <v>49</v>
      </c>
      <c r="B156" s="21" t="s">
        <v>261</v>
      </c>
      <c r="C156" s="98"/>
      <c r="D156" s="98"/>
      <c r="E156" s="95">
        <f t="shared" si="23"/>
        <v>0</v>
      </c>
      <c r="F156" s="11"/>
      <c r="G156" s="11">
        <f t="shared" si="24"/>
        <v>0</v>
      </c>
      <c r="H156" s="11"/>
      <c r="I156" s="11">
        <f t="shared" si="25"/>
        <v>0</v>
      </c>
      <c r="J156" s="11"/>
      <c r="K156" s="11">
        <f t="shared" si="26"/>
        <v>0</v>
      </c>
      <c r="L156" s="63"/>
    </row>
    <row r="157" spans="1:12" s="64" customFormat="1" ht="60" hidden="1" x14ac:dyDescent="0.25">
      <c r="A157" s="97" t="s">
        <v>262</v>
      </c>
      <c r="B157" s="21" t="s">
        <v>263</v>
      </c>
      <c r="C157" s="98"/>
      <c r="D157" s="98"/>
      <c r="E157" s="95">
        <f t="shared" si="23"/>
        <v>0</v>
      </c>
      <c r="F157" s="11"/>
      <c r="G157" s="11">
        <f t="shared" si="24"/>
        <v>0</v>
      </c>
      <c r="H157" s="11"/>
      <c r="I157" s="11">
        <f t="shared" si="25"/>
        <v>0</v>
      </c>
      <c r="J157" s="11"/>
      <c r="K157" s="11">
        <f t="shared" si="26"/>
        <v>0</v>
      </c>
      <c r="L157" s="63"/>
    </row>
    <row r="158" spans="1:12" s="64" customFormat="1" ht="75" hidden="1" x14ac:dyDescent="0.25">
      <c r="A158" s="97" t="s">
        <v>50</v>
      </c>
      <c r="B158" s="21" t="s">
        <v>264</v>
      </c>
      <c r="C158" s="98"/>
      <c r="D158" s="98"/>
      <c r="E158" s="95">
        <f t="shared" si="23"/>
        <v>0</v>
      </c>
      <c r="F158" s="11"/>
      <c r="G158" s="11">
        <f t="shared" si="24"/>
        <v>0</v>
      </c>
      <c r="H158" s="11"/>
      <c r="I158" s="11">
        <f t="shared" si="25"/>
        <v>0</v>
      </c>
      <c r="J158" s="11"/>
      <c r="K158" s="11">
        <f t="shared" si="26"/>
        <v>0</v>
      </c>
      <c r="L158" s="63"/>
    </row>
    <row r="159" spans="1:12" s="64" customFormat="1" ht="30" hidden="1" x14ac:dyDescent="0.25">
      <c r="A159" s="97" t="s">
        <v>265</v>
      </c>
      <c r="B159" s="21" t="s">
        <v>266</v>
      </c>
      <c r="C159" s="98"/>
      <c r="D159" s="98"/>
      <c r="E159" s="95">
        <f t="shared" si="23"/>
        <v>0</v>
      </c>
      <c r="F159" s="11"/>
      <c r="G159" s="11">
        <f t="shared" si="24"/>
        <v>0</v>
      </c>
      <c r="H159" s="11"/>
      <c r="I159" s="11">
        <f t="shared" si="25"/>
        <v>0</v>
      </c>
      <c r="J159" s="11"/>
      <c r="K159" s="11">
        <f t="shared" si="26"/>
        <v>0</v>
      </c>
      <c r="L159" s="63"/>
    </row>
    <row r="160" spans="1:12" s="64" customFormat="1" ht="30" hidden="1" x14ac:dyDescent="0.25">
      <c r="A160" s="97" t="s">
        <v>172</v>
      </c>
      <c r="B160" s="21" t="s">
        <v>267</v>
      </c>
      <c r="C160" s="98"/>
      <c r="D160" s="98"/>
      <c r="E160" s="95">
        <f t="shared" si="23"/>
        <v>0</v>
      </c>
      <c r="F160" s="11"/>
      <c r="G160" s="11">
        <f t="shared" si="24"/>
        <v>0</v>
      </c>
      <c r="H160" s="11"/>
      <c r="I160" s="11">
        <f t="shared" si="25"/>
        <v>0</v>
      </c>
      <c r="J160" s="11"/>
      <c r="K160" s="11">
        <f t="shared" si="26"/>
        <v>0</v>
      </c>
      <c r="L160" s="63"/>
    </row>
    <row r="161" spans="1:12" s="99" customFormat="1" ht="21.75" customHeight="1" x14ac:dyDescent="0.25">
      <c r="A161" s="33" t="s">
        <v>324</v>
      </c>
      <c r="B161" s="21" t="s">
        <v>268</v>
      </c>
      <c r="C161" s="95">
        <v>0</v>
      </c>
      <c r="D161" s="95">
        <v>0</v>
      </c>
      <c r="E161" s="95">
        <f t="shared" si="23"/>
        <v>0</v>
      </c>
      <c r="F161" s="11">
        <v>180</v>
      </c>
      <c r="G161" s="11">
        <f t="shared" si="24"/>
        <v>180</v>
      </c>
      <c r="H161" s="11">
        <v>180</v>
      </c>
      <c r="I161" s="11">
        <f t="shared" si="25"/>
        <v>0</v>
      </c>
      <c r="J161" s="11">
        <v>180</v>
      </c>
      <c r="K161" s="11">
        <f t="shared" si="26"/>
        <v>0</v>
      </c>
      <c r="L161" s="63"/>
    </row>
    <row r="162" spans="1:12" s="99" customFormat="1" ht="30" x14ac:dyDescent="0.25">
      <c r="A162" s="33" t="s">
        <v>51</v>
      </c>
      <c r="B162" s="21" t="s">
        <v>269</v>
      </c>
      <c r="C162" s="95">
        <v>0</v>
      </c>
      <c r="D162" s="95">
        <v>0</v>
      </c>
      <c r="E162" s="95">
        <f t="shared" si="23"/>
        <v>0</v>
      </c>
      <c r="F162" s="11">
        <v>180</v>
      </c>
      <c r="G162" s="11">
        <f t="shared" si="24"/>
        <v>180</v>
      </c>
      <c r="H162" s="11">
        <v>180</v>
      </c>
      <c r="I162" s="11">
        <f t="shared" si="25"/>
        <v>0</v>
      </c>
      <c r="J162" s="11">
        <v>180</v>
      </c>
      <c r="K162" s="11">
        <f t="shared" si="26"/>
        <v>0</v>
      </c>
      <c r="L162" s="63"/>
    </row>
    <row r="163" spans="1:12" s="64" customFormat="1" ht="30" hidden="1" x14ac:dyDescent="0.25">
      <c r="A163" s="33" t="s">
        <v>51</v>
      </c>
      <c r="B163" s="21" t="s">
        <v>270</v>
      </c>
      <c r="C163" s="95"/>
      <c r="D163" s="95"/>
      <c r="E163" s="95">
        <f t="shared" si="23"/>
        <v>0</v>
      </c>
      <c r="F163" s="11"/>
      <c r="G163" s="11">
        <f t="shared" si="24"/>
        <v>0</v>
      </c>
      <c r="H163" s="11"/>
      <c r="I163" s="11">
        <f t="shared" si="25"/>
        <v>0</v>
      </c>
      <c r="J163" s="11"/>
      <c r="K163" s="11">
        <f t="shared" si="26"/>
        <v>0</v>
      </c>
      <c r="L163" s="63"/>
    </row>
    <row r="164" spans="1:12" s="64" customFormat="1" ht="90" x14ac:dyDescent="0.25">
      <c r="A164" s="100" t="s">
        <v>325</v>
      </c>
      <c r="B164" s="32" t="s">
        <v>271</v>
      </c>
      <c r="C164" s="95">
        <v>0</v>
      </c>
      <c r="D164" s="95">
        <v>66.5</v>
      </c>
      <c r="E164" s="95">
        <f t="shared" si="23"/>
        <v>66.5</v>
      </c>
      <c r="F164" s="11">
        <f>D164</f>
        <v>66.5</v>
      </c>
      <c r="G164" s="11">
        <f t="shared" si="24"/>
        <v>0</v>
      </c>
      <c r="H164" s="11">
        <v>66.5</v>
      </c>
      <c r="I164" s="11">
        <f t="shared" si="25"/>
        <v>0</v>
      </c>
      <c r="J164" s="11">
        <v>66.5</v>
      </c>
      <c r="K164" s="11">
        <f t="shared" si="26"/>
        <v>0</v>
      </c>
      <c r="L164" s="63"/>
    </row>
    <row r="165" spans="1:12" s="64" customFormat="1" ht="45" x14ac:dyDescent="0.25">
      <c r="A165" s="33" t="s">
        <v>173</v>
      </c>
      <c r="B165" s="104" t="s">
        <v>333</v>
      </c>
      <c r="C165" s="95">
        <v>0</v>
      </c>
      <c r="D165" s="95">
        <v>66.5</v>
      </c>
      <c r="E165" s="95">
        <f t="shared" si="23"/>
        <v>66.5</v>
      </c>
      <c r="F165" s="11">
        <v>66.5</v>
      </c>
      <c r="G165" s="11">
        <f t="shared" si="24"/>
        <v>0</v>
      </c>
      <c r="H165" s="11">
        <v>66.5</v>
      </c>
      <c r="I165" s="11">
        <f t="shared" si="25"/>
        <v>0</v>
      </c>
      <c r="J165" s="11">
        <v>66.5</v>
      </c>
      <c r="K165" s="11">
        <f t="shared" si="26"/>
        <v>0</v>
      </c>
      <c r="L165" s="63"/>
    </row>
    <row r="166" spans="1:12" s="64" customFormat="1" ht="45" hidden="1" x14ac:dyDescent="0.25">
      <c r="A166" s="100" t="s">
        <v>52</v>
      </c>
      <c r="B166" s="32" t="s">
        <v>272</v>
      </c>
      <c r="C166" s="95"/>
      <c r="D166" s="95"/>
      <c r="E166" s="95">
        <f t="shared" si="23"/>
        <v>0</v>
      </c>
      <c r="F166" s="11"/>
      <c r="G166" s="11">
        <f t="shared" si="24"/>
        <v>0</v>
      </c>
      <c r="H166" s="11"/>
      <c r="I166" s="11">
        <f t="shared" si="25"/>
        <v>0</v>
      </c>
      <c r="J166" s="11"/>
      <c r="K166" s="11">
        <f t="shared" si="26"/>
        <v>0</v>
      </c>
      <c r="L166" s="63"/>
    </row>
    <row r="167" spans="1:12" s="64" customFormat="1" ht="45" x14ac:dyDescent="0.25">
      <c r="A167" s="33" t="s">
        <v>326</v>
      </c>
      <c r="B167" s="21" t="s">
        <v>273</v>
      </c>
      <c r="C167" s="95">
        <v>0</v>
      </c>
      <c r="D167" s="95">
        <v>-6376.2</v>
      </c>
      <c r="E167" s="95">
        <f t="shared" si="23"/>
        <v>-6376.2</v>
      </c>
      <c r="F167" s="11">
        <v>-7337.7</v>
      </c>
      <c r="G167" s="11">
        <f t="shared" si="24"/>
        <v>-961.5</v>
      </c>
      <c r="H167" s="11">
        <v>-7337.7</v>
      </c>
      <c r="I167" s="11">
        <f t="shared" si="25"/>
        <v>0</v>
      </c>
      <c r="J167" s="11">
        <v>-7337.9</v>
      </c>
      <c r="K167" s="11">
        <f t="shared" si="26"/>
        <v>-0.1999999999998181</v>
      </c>
      <c r="L167" s="63"/>
    </row>
    <row r="168" spans="1:12" s="64" customFormat="1" ht="60" x14ac:dyDescent="0.25">
      <c r="A168" s="101" t="s">
        <v>53</v>
      </c>
      <c r="B168" s="102" t="s">
        <v>322</v>
      </c>
      <c r="C168" s="95">
        <v>0</v>
      </c>
      <c r="D168" s="95">
        <v>-6376.2</v>
      </c>
      <c r="E168" s="95">
        <f t="shared" si="23"/>
        <v>-6376.2</v>
      </c>
      <c r="F168" s="11">
        <v>-7337.7</v>
      </c>
      <c r="G168" s="11">
        <f t="shared" si="24"/>
        <v>-961.5</v>
      </c>
      <c r="H168" s="11">
        <v>-7337.7</v>
      </c>
      <c r="I168" s="11">
        <f t="shared" si="25"/>
        <v>0</v>
      </c>
      <c r="J168" s="11">
        <v>-7337.9</v>
      </c>
      <c r="K168" s="11">
        <f t="shared" si="26"/>
        <v>-0.1999999999998181</v>
      </c>
      <c r="L168" s="63"/>
    </row>
    <row r="169" spans="1:12" s="64" customFormat="1" x14ac:dyDescent="0.25">
      <c r="A169" s="34" t="s">
        <v>54</v>
      </c>
      <c r="B169" s="10"/>
      <c r="C169" s="103">
        <f>C8+C129</f>
        <v>1475084.2</v>
      </c>
      <c r="D169" s="103">
        <f t="shared" ref="D169:J169" si="27">D8+D129</f>
        <v>1478060.9</v>
      </c>
      <c r="E169" s="103">
        <f t="shared" si="23"/>
        <v>2976.6999999999534</v>
      </c>
      <c r="F169" s="103">
        <f t="shared" si="27"/>
        <v>1957239</v>
      </c>
      <c r="G169" s="103">
        <f t="shared" si="24"/>
        <v>479178.10000000009</v>
      </c>
      <c r="H169" s="103">
        <f t="shared" si="27"/>
        <v>1835494</v>
      </c>
      <c r="I169" s="103">
        <f t="shared" si="25"/>
        <v>-121745</v>
      </c>
      <c r="J169" s="103">
        <f t="shared" si="27"/>
        <v>1847707.4000000001</v>
      </c>
      <c r="K169" s="103">
        <f t="shared" si="26"/>
        <v>12213.40000000014</v>
      </c>
      <c r="L169" s="63"/>
    </row>
    <row r="170" spans="1:12" x14ac:dyDescent="0.25">
      <c r="A170" s="1"/>
      <c r="B170" s="1"/>
    </row>
    <row r="171" spans="1:12" x14ac:dyDescent="0.25">
      <c r="A171" s="1"/>
      <c r="B171" s="1"/>
    </row>
    <row r="172" spans="1:12" x14ac:dyDescent="0.25">
      <c r="A172" s="1"/>
      <c r="B172" s="1"/>
    </row>
  </sheetData>
  <mergeCells count="11">
    <mergeCell ref="A1:K1"/>
    <mergeCell ref="A2:K2"/>
    <mergeCell ref="A4:A6"/>
    <mergeCell ref="B4:B6"/>
    <mergeCell ref="D5:E5"/>
    <mergeCell ref="F5:G5"/>
    <mergeCell ref="D4:K4"/>
    <mergeCell ref="H5:I5"/>
    <mergeCell ref="J5:K5"/>
    <mergeCell ref="C4:C5"/>
    <mergeCell ref="A3:K3"/>
  </mergeCells>
  <pageMargins left="0.78740157480314965" right="0.39370078740157483" top="0.59055118110236227" bottom="0.78740157480314965" header="0.31496062992125984" footer="0.31496062992125984"/>
  <pageSetup paperSize="9" scale="80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на 2017 год</vt:lpstr>
      <vt:lpstr>'Доходы на 2017 год'!Заголовки_для_печати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pastuh</dc:creator>
  <cp:lastModifiedBy>pastuh</cp:lastModifiedBy>
  <cp:lastPrinted>2018-04-19T00:26:17Z</cp:lastPrinted>
  <dcterms:created xsi:type="dcterms:W3CDTF">2017-04-14T00:11:14Z</dcterms:created>
  <dcterms:modified xsi:type="dcterms:W3CDTF">2018-04-19T00:26:18Z</dcterms:modified>
</cp:coreProperties>
</file>