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Бюджет на 2021-2023\ОТЧЕТЫ ОБ ИСПОЛНЕНИИ БЮДЖЕТА\Годовой отчет за 2021 в Собрание и на сайт\Годовой отчет на сайт\Дополнительный материал по открытому бюджету\"/>
    </mc:Choice>
  </mc:AlternateContent>
  <xr:revisionPtr revIDLastSave="0" documentId="13_ncr:1_{4B7FE350-D5B0-4D33-B279-D09F3A5207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ходы на 2021 год" sheetId="5" r:id="rId1"/>
  </sheets>
  <definedNames>
    <definedName name="_xlnm.Print_Titles" localSheetId="0">'Доходы на 2021 год'!$8:$8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5" l="1"/>
  <c r="G22" i="5"/>
  <c r="E23" i="5"/>
  <c r="E22" i="5"/>
  <c r="G46" i="5"/>
  <c r="F31" i="5"/>
  <c r="G28" i="5"/>
  <c r="G27" i="5" s="1"/>
  <c r="E28" i="5"/>
  <c r="E27" i="5" s="1"/>
  <c r="F27" i="5"/>
  <c r="D27" i="5"/>
  <c r="C27" i="5"/>
  <c r="D53" i="5" l="1"/>
  <c r="C41" i="5"/>
  <c r="G45" i="5"/>
  <c r="D31" i="5"/>
  <c r="D29" i="5" s="1"/>
  <c r="D24" i="5"/>
  <c r="C31" i="5"/>
  <c r="C29" i="5" s="1"/>
  <c r="D43" i="5"/>
  <c r="D19" i="5" l="1"/>
  <c r="C19" i="5"/>
  <c r="D41" i="5"/>
  <c r="F19" i="5"/>
  <c r="E45" i="5"/>
  <c r="F41" i="5"/>
  <c r="F29" i="5"/>
  <c r="C57" i="5" l="1"/>
  <c r="F57" i="5"/>
  <c r="D57" i="5"/>
  <c r="F55" i="5"/>
  <c r="D55" i="5"/>
  <c r="C55" i="5"/>
  <c r="F53" i="5"/>
  <c r="C53" i="5"/>
  <c r="C48" i="5"/>
  <c r="C47" i="5" l="1"/>
  <c r="F24" i="5" l="1"/>
  <c r="C24" i="5"/>
  <c r="G15" i="5" l="1"/>
  <c r="G58" i="5"/>
  <c r="G57" i="5" s="1"/>
  <c r="G56" i="5"/>
  <c r="G55" i="5" s="1"/>
  <c r="G54" i="5"/>
  <c r="G53" i="5" s="1"/>
  <c r="G51" i="5"/>
  <c r="G50" i="5"/>
  <c r="G44" i="5"/>
  <c r="G43" i="5"/>
  <c r="G42" i="5"/>
  <c r="G26" i="5"/>
  <c r="G25" i="5"/>
  <c r="E52" i="5"/>
  <c r="E49" i="5"/>
  <c r="E39" i="5"/>
  <c r="E36" i="5"/>
  <c r="E31" i="5"/>
  <c r="E24" i="5"/>
  <c r="E17" i="5"/>
  <c r="E58" i="5"/>
  <c r="E57" i="5" s="1"/>
  <c r="E56" i="5"/>
  <c r="E55" i="5" s="1"/>
  <c r="E54" i="5"/>
  <c r="E53" i="5" s="1"/>
  <c r="E51" i="5"/>
  <c r="E50" i="5"/>
  <c r="E46" i="5"/>
  <c r="E44" i="5"/>
  <c r="E43" i="5"/>
  <c r="E42" i="5"/>
  <c r="E40" i="5"/>
  <c r="E37" i="5"/>
  <c r="E32" i="5"/>
  <c r="E30" i="5"/>
  <c r="E26" i="5"/>
  <c r="E25" i="5"/>
  <c r="E20" i="5"/>
  <c r="E18" i="5"/>
  <c r="E15" i="5"/>
  <c r="E13" i="5"/>
  <c r="E11" i="5"/>
  <c r="G41" i="5" l="1"/>
  <c r="E41" i="5"/>
  <c r="E29" i="5"/>
  <c r="G20" i="5"/>
  <c r="E16" i="5"/>
  <c r="G34" i="5"/>
  <c r="G18" i="5"/>
  <c r="G40" i="5"/>
  <c r="G37" i="5"/>
  <c r="G16" i="5"/>
  <c r="E34" i="5"/>
  <c r="G30" i="5"/>
  <c r="G32" i="5"/>
  <c r="F35" i="5"/>
  <c r="G49" i="5"/>
  <c r="E21" i="5"/>
  <c r="G39" i="5"/>
  <c r="G52" i="5"/>
  <c r="G24" i="5"/>
  <c r="G21" i="5"/>
  <c r="F48" i="5"/>
  <c r="D48" i="5"/>
  <c r="D47" i="5" s="1"/>
  <c r="D38" i="5"/>
  <c r="C38" i="5"/>
  <c r="D35" i="5"/>
  <c r="C35" i="5"/>
  <c r="F33" i="5"/>
  <c r="D33" i="5"/>
  <c r="C33" i="5"/>
  <c r="D14" i="5"/>
  <c r="C14" i="5"/>
  <c r="F12" i="5"/>
  <c r="D12" i="5"/>
  <c r="C12" i="5"/>
  <c r="F10" i="5"/>
  <c r="D10" i="5"/>
  <c r="C10" i="5"/>
  <c r="D9" i="5" l="1"/>
  <c r="D59" i="5" s="1"/>
  <c r="C9" i="5"/>
  <c r="E19" i="5"/>
  <c r="G33" i="5"/>
  <c r="F38" i="5"/>
  <c r="G38" i="5" s="1"/>
  <c r="G11" i="5"/>
  <c r="G31" i="5"/>
  <c r="G29" i="5" s="1"/>
  <c r="G13" i="5"/>
  <c r="G35" i="5"/>
  <c r="F47" i="5"/>
  <c r="G47" i="5" s="1"/>
  <c r="G48" i="5"/>
  <c r="G36" i="5"/>
  <c r="G12" i="5"/>
  <c r="E10" i="5"/>
  <c r="E12" i="5"/>
  <c r="G17" i="5"/>
  <c r="G10" i="5"/>
  <c r="F14" i="5"/>
  <c r="G14" i="5" s="1"/>
  <c r="E48" i="5"/>
  <c r="E47" i="5" s="1"/>
  <c r="E38" i="5"/>
  <c r="E35" i="5"/>
  <c r="E33" i="5"/>
  <c r="E14" i="5"/>
  <c r="E9" i="5" l="1"/>
  <c r="F9" i="5"/>
  <c r="G19" i="5"/>
  <c r="G9" i="5" s="1"/>
  <c r="C59" i="5"/>
  <c r="E59" i="5" s="1"/>
  <c r="F59" i="5" l="1"/>
  <c r="G59" i="5" s="1"/>
</calcChain>
</file>

<file path=xl/sharedStrings.xml><?xml version="1.0" encoding="utf-8"?>
<sst xmlns="http://schemas.openxmlformats.org/spreadsheetml/2006/main" count="118" uniqueCount="117">
  <si>
    <t>НАЛОГОВЫЕ И НЕНАЛОГОВЫЕ ДОХОДЫ</t>
  </si>
  <si>
    <t>НАЛОГИ НА ПРИБЫЛЬ, ДОХОДЫ</t>
  </si>
  <si>
    <t>НАЛОГИ НА ТОВАРЫ (РАБОТЫ, УСЛУГИ), РЕАЛИЗУЕМЫЕ НА ТЕРРИТОРИИ РФ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</si>
  <si>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</si>
  <si>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</si>
  <si>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</si>
  <si>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</si>
  <si>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</si>
  <si>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</si>
  <si>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</si>
  <si>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</si>
  <si>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организаций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</si>
  <si>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</si>
  <si>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</si>
  <si>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</si>
  <si>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</si>
  <si>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ШТРАФЫ, САНКЦИИ, ВОЗМЕЩЕНИЕ УЩЕРБА</t>
  </si>
  <si>
    <t xml:space="preserve">БЕЗВОЗМЕЗДНЫЕ ПОСТУПЛЕНИЯ </t>
  </si>
  <si>
    <t>Иные межбюджетные трансферты</t>
  </si>
  <si>
    <t>Прочие безвозмездные постуления в бюджеты городских округов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</si>
  <si>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</si>
  <si>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ИТОГО ДОХОДОВ</t>
  </si>
  <si>
    <t>Налог на доходы физических лиц</t>
  </si>
  <si>
    <t>Транспортный налог</t>
  </si>
  <si>
    <t>Земельный налог</t>
  </si>
  <si>
    <t>Государственная пошлина по делам, рассматриваемым в судах общей юрисдикции, мировыми судьями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</si>
  <si>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</si>
  <si>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</si>
  <si>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</si>
  <si>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</si>
  <si>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 xml:space="preserve">Доходы от компенсации затрат государства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</si>
  <si>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</si>
  <si>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</si>
  <si>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</si>
  <si>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</si>
  <si>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</si>
  <si>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1 00 00000 00</t>
  </si>
  <si>
    <t xml:space="preserve"> 1 01 00000 00 </t>
  </si>
  <si>
    <t>1 01 02000 01</t>
  </si>
  <si>
    <t xml:space="preserve">1 03 00000 00 </t>
  </si>
  <si>
    <t xml:space="preserve">1 03 02000 01 </t>
  </si>
  <si>
    <t xml:space="preserve">1 05 02000 02 </t>
  </si>
  <si>
    <t>1 05 03000 01</t>
  </si>
  <si>
    <t>1 05 04000 02</t>
  </si>
  <si>
    <t>1 06 00000 00</t>
  </si>
  <si>
    <t xml:space="preserve">1 06 02000 02 </t>
  </si>
  <si>
    <t xml:space="preserve">1 08 00000 00 </t>
  </si>
  <si>
    <t xml:space="preserve">1 08 03000 01 </t>
  </si>
  <si>
    <t xml:space="preserve">1 11 00000 00 </t>
  </si>
  <si>
    <t xml:space="preserve"> 1 12 01000 01 </t>
  </si>
  <si>
    <t>1 13 00000 00</t>
  </si>
  <si>
    <t>1 16 00000 00</t>
  </si>
  <si>
    <t>2 00 00000 00</t>
  </si>
  <si>
    <t>2 02 00000 00</t>
  </si>
  <si>
    <t>2 07 00000 00</t>
  </si>
  <si>
    <t xml:space="preserve">2 07 04000 04 </t>
  </si>
  <si>
    <t>2 18 00000 00</t>
  </si>
  <si>
    <t>2 19 00000 00</t>
  </si>
  <si>
    <t>1 12 00000 00</t>
  </si>
  <si>
    <t>Наименование показателя</t>
  </si>
  <si>
    <t>Безвозмездные поступления от других бюджетов бюджетной системы Российской Федерации</t>
  </si>
  <si>
    <t>Уточненный план</t>
  </si>
  <si>
    <t>изменение 1</t>
  </si>
  <si>
    <t>изменение 2</t>
  </si>
  <si>
    <t>5=4-3</t>
  </si>
  <si>
    <t>7=6-4</t>
  </si>
  <si>
    <t xml:space="preserve">Отклонение </t>
  </si>
  <si>
    <t xml:space="preserve">Сведения об изменениях, вносимых в решение о бюджете муниципального образования "Городской округ Ногликский", </t>
  </si>
  <si>
    <t>1 05 00000 00</t>
  </si>
  <si>
    <t xml:space="preserve"> 1 05 01000 00 </t>
  </si>
  <si>
    <t>1 06 01000 00</t>
  </si>
  <si>
    <t>1 11 01000 00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</si>
  <si>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</si>
  <si>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1 08 07000 01 </t>
  </si>
  <si>
    <t>1 11 05000 00</t>
  </si>
  <si>
    <t>1 11 09000 00</t>
  </si>
  <si>
    <t>Плата за негативное воздействие на окружающую среду</t>
  </si>
  <si>
    <t>1 13 01000 00</t>
  </si>
  <si>
    <t xml:space="preserve">1 13 02000 00 </t>
  </si>
  <si>
    <t>1 14 00000 00</t>
  </si>
  <si>
    <t>1 14 02000 00</t>
  </si>
  <si>
    <t>1 14 06000 00</t>
  </si>
  <si>
    <t xml:space="preserve">2 02 10000 00 </t>
  </si>
  <si>
    <t>2 02 20000 00</t>
  </si>
  <si>
    <t xml:space="preserve">2 02 30000 00 </t>
  </si>
  <si>
    <t>2 02 40000 00</t>
  </si>
  <si>
    <t>2 19 00000 04</t>
  </si>
  <si>
    <t>Прочие безвозмездные поступления</t>
  </si>
  <si>
    <t>тыс. рублей</t>
  </si>
  <si>
    <t xml:space="preserve">Код бюджетной классификации </t>
  </si>
  <si>
    <t>Административные штрафы, установленные Кодексом Российской Федерации об административных правонарушениях</t>
  </si>
  <si>
    <t xml:space="preserve">1 16 01000 01 </t>
  </si>
  <si>
    <t>Административные штрафы, установленные законами субъектов Российской Федерации об административных правонарушениях</t>
  </si>
  <si>
    <t>1 16 02000 02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</si>
  <si>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</si>
  <si>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1 16 07000 00</t>
  </si>
  <si>
    <t>Платежи в целях возмещения причиненного ущерба (убытков)</t>
  </si>
  <si>
    <t>1 16 10000 00</t>
  </si>
  <si>
    <t>Первоначальный план</t>
  </si>
  <si>
    <t>К отчету об исполнении бюджета МО "Городской округ Ногликский" за 2021 год</t>
  </si>
  <si>
    <t>по доходам  бюджета на 2021 год</t>
  </si>
  <si>
    <t>Решение Собрания от 15.12.2020 № 98</t>
  </si>
  <si>
    <t>1 06 04000 02</t>
  </si>
  <si>
    <t xml:space="preserve">Решение Собрания от 25.06.2021 №150 </t>
  </si>
  <si>
    <t>Решение Собрания от 16.12.2021 № 190</t>
  </si>
  <si>
    <t>ЗАДОЛЖЕННОСТЬ И ПЕРЕРАСЧЁТЫ ПО ОТМЕНЁННЫМ НАЛОГАМ, СБОРАМ И ИНЫМ ОБЯЗАТЕЛЬНЫМ ПЛАТЕЖАМ</t>
  </si>
  <si>
    <t>1 09 00000 00</t>
  </si>
  <si>
    <t xml:space="preserve">1 06 06000 00 </t>
  </si>
  <si>
    <t>1 09 04000 00</t>
  </si>
  <si>
    <t>Налоги на имущество</t>
  </si>
  <si>
    <t>Доходы в виде прибыли, приходящиеся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</si>
  <si>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</si>
  <si>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ОТСТАТКОВ СУБСИДИЙ, СУБВЕНЦИЙ И ИНЫХ МЕЖБЮДЖЕТНЫХ ТРАНСФЕРТОВ, ИМЕЮЩИХ ЦЕЛЕВОЕ НАЗНАЧЕНИЕ, ПРОШЛЫХ ЛЕТ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</si>
  <si>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</si>
  <si>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2 18 00000 04</t>
  </si>
  <si>
    <t>1 16 11000 01</t>
  </si>
  <si>
    <t>Платежи, уплачиваемые в целях возмещения вреда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</si>
</sst>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 Cyr"/>
      <family val="2"/>
    </font>
    <font>
      <sz val="10"/>
      <color rgb="FFFFFFFF"/>
      <name val="Arial Cyr"/>
      <family val="2"/>
    </font>
    <font>
      <sz val="12"/>
      <color rgb="FF000000"/>
      <name val="Times New Roman"/>
      <family val="2"/>
    </font>
    <font>
      <sz val="11"/>
      <name val="Calibri"/>
      <family val="2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0" borderId="0"/>
    <xf numFmtId="0" fontId="2" fillId="0" borderId="0"/>
    <xf numFmtId="0" fontId="2" fillId="0" borderId="0"/>
    <xf numFmtId="49" fontId="3" fillId="0" borderId="4">
      <alignment vertical="top" wrapText="1"/>
    </xf>
    <xf numFmtId="4" fontId="3" fillId="0" borderId="4">
      <alignment horizontal="right" vertical="top" shrinkToFit="1"/>
    </xf>
    <xf numFmtId="0" fontId="4" fillId="0" borderId="5"/>
    <xf numFmtId="0" fontId="4" fillId="0" borderId="0"/>
    <xf numFmtId="0" fontId="3" fillId="0" borderId="0"/>
    <xf numFmtId="0" fontId="4" fillId="0" borderId="0">
      <alignment horizontal="center" vertical="center" wrapText="1"/>
    </xf>
    <xf numFmtId="0" fontId="5" fillId="0" borderId="0">
      <alignment horizontal="center" vertical="center" wrapText="1"/>
    </xf>
    <xf numFmtId="0" fontId="5" fillId="0" borderId="0">
      <alignment horizontal="right" vertical="center" wrapText="1"/>
    </xf>
    <xf numFmtId="0" fontId="5" fillId="0" borderId="0"/>
    <xf numFmtId="0" fontId="5" fillId="0" borderId="0"/>
    <xf numFmtId="0" fontId="2" fillId="0" borderId="0"/>
    <xf numFmtId="0" fontId="6" fillId="2" borderId="0"/>
    <xf numFmtId="0" fontId="7" fillId="0" borderId="0">
      <alignment horizontal="left" shrinkToFit="1"/>
    </xf>
    <xf numFmtId="0" fontId="5" fillId="0" borderId="0">
      <alignment horizontal="left" vertical="center" wrapText="1"/>
    </xf>
    <xf numFmtId="0" fontId="5" fillId="0" borderId="0">
      <alignment horizontal="center" vertical="center" shrinkToFit="1"/>
    </xf>
    <xf numFmtId="0" fontId="8" fillId="0" borderId="0">
      <alignment horizontal="center" vertical="center" shrinkToFit="1"/>
    </xf>
    <xf numFmtId="0" fontId="5" fillId="0" borderId="0"/>
    <xf numFmtId="0" fontId="6" fillId="0" borderId="0">
      <alignment horizontal="center" vertical="center" wrapText="1"/>
    </xf>
    <xf numFmtId="0" fontId="6" fillId="0" borderId="0"/>
    <xf numFmtId="0" fontId="6" fillId="2" borderId="6"/>
    <xf numFmtId="0" fontId="7" fillId="0" borderId="7">
      <alignment horizontal="left" shrinkToFit="1"/>
    </xf>
    <xf numFmtId="0" fontId="6" fillId="0" borderId="4">
      <alignment horizontal="center" vertical="center" wrapText="1"/>
    </xf>
    <xf numFmtId="0" fontId="6" fillId="0" borderId="5"/>
    <xf numFmtId="0" fontId="7" fillId="0" borderId="7"/>
    <xf numFmtId="0" fontId="6" fillId="0" borderId="7"/>
    <xf numFmtId="0" fontId="6" fillId="2" borderId="8"/>
    <xf numFmtId="0" fontId="6" fillId="2" borderId="9"/>
    <xf numFmtId="0" fontId="5" fillId="0" borderId="0">
      <alignment horizontal="left" wrapText="1"/>
    </xf>
    <xf numFmtId="0" fontId="6" fillId="0" borderId="0">
      <alignment horizontal="left" wrapText="1"/>
    </xf>
    <xf numFmtId="49" fontId="7" fillId="0" borderId="7">
      <alignment horizontal="center" vertical="center" shrinkToFit="1"/>
    </xf>
    <xf numFmtId="49" fontId="6" fillId="0" borderId="4">
      <alignment vertical="top" wrapText="1"/>
    </xf>
    <xf numFmtId="4" fontId="6" fillId="0" borderId="4">
      <alignment horizontal="right" vertical="top" shrinkToFit="1"/>
    </xf>
    <xf numFmtId="49" fontId="6" fillId="2" borderId="0"/>
    <xf numFmtId="49" fontId="6" fillId="2" borderId="8"/>
    <xf numFmtId="0" fontId="5" fillId="0" borderId="5"/>
    <xf numFmtId="49" fontId="6" fillId="2" borderId="9"/>
    <xf numFmtId="49" fontId="6" fillId="2" borderId="6"/>
    <xf numFmtId="0" fontId="9" fillId="0" borderId="0"/>
  </cellStyleXfs>
  <cellXfs count="58">
    <xf numFmtId="0" fontId="0" fillId="0" borderId="0" xfId="0"/>
    <xf numFmtId="0" fontId="11" fillId="0" borderId="0" xfId="0" applyFont="1"/>
    <xf numFmtId="0" fontId="11" fillId="0" borderId="0" xfId="0" applyFont="1" applyAlignment="1">
      <alignment horizontal="left" vertical="center"/>
    </xf>
    <xf numFmtId="0" fontId="10" fillId="0" borderId="1" xfId="0" applyFont="1" applyFill="1" applyBorder="1" applyAlignment="1">
      <alignment horizontal="center" vertical="top" wrapText="1"/>
    </xf>
    <xf numFmtId="164" fontId="10" fillId="0" borderId="1" xfId="0" applyNumberFormat="1" applyFont="1" applyFill="1" applyBorder="1" applyAlignment="1">
      <alignment horizontal="center" vertical="top" wrapText="1"/>
    </xf>
    <xf numFmtId="0" fontId="10" fillId="0" borderId="1" xfId="1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1" xfId="1" applyFont="1" applyBorder="1" applyAlignment="1">
      <alignment horizontal="center"/>
    </xf>
    <xf numFmtId="165" fontId="10" fillId="0" borderId="1" xfId="1" applyNumberFormat="1" applyFont="1" applyFill="1" applyBorder="1" applyAlignment="1">
      <alignment horizontal="right"/>
    </xf>
    <xf numFmtId="165" fontId="10" fillId="0" borderId="1" xfId="0" applyNumberFormat="1" applyFont="1" applyFill="1" applyBorder="1" applyAlignment="1" applyProtection="1">
      <alignment horizontal="right"/>
      <protection locked="0"/>
    </xf>
    <xf numFmtId="0" fontId="10" fillId="0" borderId="1" xfId="0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165" fontId="12" fillId="0" borderId="1" xfId="1" applyNumberFormat="1" applyFont="1" applyFill="1" applyBorder="1" applyAlignment="1">
      <alignment horizontal="right"/>
    </xf>
    <xf numFmtId="0" fontId="10" fillId="0" borderId="1" xfId="1" applyFont="1" applyBorder="1" applyAlignment="1">
      <alignment horizontal="center" wrapText="1"/>
    </xf>
    <xf numFmtId="0" fontId="10" fillId="0" borderId="1" xfId="1" applyFont="1" applyFill="1" applyBorder="1" applyAlignment="1">
      <alignment horizontal="center" wrapText="1"/>
    </xf>
    <xf numFmtId="0" fontId="13" fillId="0" borderId="1" xfId="1" applyFont="1" applyBorder="1" applyAlignment="1">
      <alignment horizontal="center"/>
    </xf>
    <xf numFmtId="165" fontId="13" fillId="0" borderId="1" xfId="1" applyNumberFormat="1" applyFont="1" applyFill="1" applyBorder="1" applyAlignment="1">
      <alignment horizontal="right"/>
    </xf>
    <xf numFmtId="3" fontId="13" fillId="0" borderId="1" xfId="1" applyNumberFormat="1" applyFont="1" applyFill="1" applyBorder="1" applyAlignment="1">
      <alignment horizontal="center"/>
    </xf>
    <xf numFmtId="165" fontId="14" fillId="0" borderId="1" xfId="1" applyNumberFormat="1" applyFont="1" applyFill="1" applyBorder="1" applyAlignment="1">
      <alignment horizontal="right"/>
    </xf>
    <xf numFmtId="49" fontId="10" fillId="0" borderId="1" xfId="1" applyNumberFormat="1" applyFont="1" applyBorder="1" applyAlignment="1">
      <alignment horizontal="center"/>
    </xf>
    <xf numFmtId="49" fontId="10" fillId="0" borderId="1" xfId="1" applyNumberFormat="1" applyFont="1" applyFill="1" applyBorder="1" applyAlignment="1">
      <alignment horizontal="center"/>
    </xf>
    <xf numFmtId="0" fontId="10" fillId="0" borderId="1" xfId="0" applyNumberFormat="1" applyFont="1" applyBorder="1" applyAlignment="1" applyProtection="1">
      <alignment horizontal="center"/>
      <protection locked="0"/>
    </xf>
    <xf numFmtId="0" fontId="13" fillId="0" borderId="10" xfId="1" applyFont="1" applyBorder="1" applyAlignment="1">
      <alignment horizontal="center"/>
    </xf>
    <xf numFmtId="0" fontId="13" fillId="0" borderId="1" xfId="1" applyFont="1" applyBorder="1" applyAlignment="1">
      <alignment horizontal="center" wrapText="1"/>
    </xf>
    <xf numFmtId="165" fontId="10" fillId="0" borderId="1" xfId="0" applyNumberFormat="1" applyFont="1" applyFill="1" applyBorder="1" applyAlignment="1">
      <alignment horizontal="right"/>
    </xf>
    <xf numFmtId="0" fontId="15" fillId="0" borderId="0" xfId="0" applyFont="1"/>
    <xf numFmtId="0" fontId="10" fillId="0" borderId="3" xfId="1" applyFont="1" applyBorder="1" applyAlignment="1">
      <alignment horizontal="center" wrapText="1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right"/>
    </xf>
    <xf numFmtId="164" fontId="11" fillId="0" borderId="0" xfId="0" applyNumberFormat="1" applyFont="1" applyFill="1" applyAlignment="1">
      <alignment horizontal="right"/>
    </xf>
    <xf numFmtId="0" fontId="10" fillId="0" borderId="1" xfId="1" applyNumberFormat="1" applyFont="1" applyFill="1" applyBorder="1" applyAlignment="1">
      <alignment horizontal="justify" wrapText="1"/>
    </xf>
    <xf numFmtId="0" fontId="10" fillId="0" borderId="1" xfId="0" applyNumberFormat="1" applyFont="1" applyFill="1" applyBorder="1" applyAlignment="1">
      <alignment horizontal="justify" wrapText="1"/>
    </xf>
    <xf numFmtId="0" fontId="12" fillId="0" borderId="1" xfId="1" applyNumberFormat="1" applyFont="1" applyFill="1" applyBorder="1" applyAlignment="1">
      <alignment horizontal="justify"/>
    </xf>
    <xf numFmtId="0" fontId="12" fillId="0" borderId="1" xfId="1" applyNumberFormat="1" applyFont="1" applyFill="1" applyBorder="1" applyAlignment="1">
      <alignment horizontal="justify" wrapText="1"/>
    </xf>
    <xf numFmtId="0" fontId="10" fillId="0" borderId="1" xfId="27" applyNumberFormat="1" applyFont="1" applyFill="1" applyBorder="1" applyAlignment="1" applyProtection="1">
      <alignment horizontal="justify" wrapText="1"/>
      <protection locked="0"/>
    </xf>
    <xf numFmtId="0" fontId="13" fillId="0" borderId="1" xfId="1" applyNumberFormat="1" applyFont="1" applyFill="1" applyBorder="1" applyAlignment="1">
      <alignment horizontal="justify" wrapText="1"/>
    </xf>
    <xf numFmtId="0" fontId="10" fillId="0" borderId="1" xfId="0" applyNumberFormat="1" applyFont="1" applyFill="1" applyBorder="1" applyAlignment="1" applyProtection="1">
      <alignment horizontal="justify" wrapText="1"/>
      <protection locked="0"/>
    </xf>
    <xf numFmtId="0" fontId="10" fillId="0" borderId="1" xfId="28" applyNumberFormat="1" applyFont="1" applyFill="1" applyBorder="1" applyAlignment="1" applyProtection="1">
      <alignment horizontal="justify" wrapText="1"/>
    </xf>
    <xf numFmtId="0" fontId="10" fillId="0" borderId="1" xfId="1" applyNumberFormat="1" applyFont="1" applyFill="1" applyBorder="1" applyAlignment="1">
      <alignment horizontal="justify" vertical="center" wrapText="1"/>
    </xf>
    <xf numFmtId="0" fontId="10" fillId="0" borderId="3" xfId="1" applyNumberFormat="1" applyFont="1" applyFill="1" applyBorder="1" applyAlignment="1">
      <alignment horizontal="justify" wrapText="1"/>
    </xf>
    <xf numFmtId="0" fontId="10" fillId="0" borderId="1" xfId="1" applyNumberFormat="1" applyFont="1" applyFill="1" applyBorder="1" applyAlignment="1">
      <alignment horizontal="justify"/>
    </xf>
    <xf numFmtId="0" fontId="11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right"/>
    </xf>
    <xf numFmtId="0" fontId="10" fillId="0" borderId="1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13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right"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 wrapText="1"/>
    </xf>
  </cellXfs>
  <cellStyles count="42">
    <cellStyle name="br" xfId="2" xr:uid="{00000000-0005-0000-0000-000000000000}"/>
    <cellStyle name="col" xfId="3" xr:uid="{00000000-0005-0000-0000-000001000000}"/>
    <cellStyle name="st31" xfId="4" xr:uid="{00000000-0005-0000-0000-000002000000}"/>
    <cellStyle name="st32" xfId="5" xr:uid="{00000000-0005-0000-0000-000003000000}"/>
    <cellStyle name="st33" xfId="6" xr:uid="{00000000-0005-0000-0000-000004000000}"/>
    <cellStyle name="st34" xfId="7" xr:uid="{00000000-0005-0000-0000-000005000000}"/>
    <cellStyle name="st35" xfId="8" xr:uid="{00000000-0005-0000-0000-000006000000}"/>
    <cellStyle name="st36" xfId="9" xr:uid="{00000000-0005-0000-0000-000007000000}"/>
    <cellStyle name="st37" xfId="10" xr:uid="{00000000-0005-0000-0000-000008000000}"/>
    <cellStyle name="st38" xfId="11" xr:uid="{00000000-0005-0000-0000-000009000000}"/>
    <cellStyle name="style0" xfId="12" xr:uid="{00000000-0005-0000-0000-00000A000000}"/>
    <cellStyle name="td" xfId="13" xr:uid="{00000000-0005-0000-0000-00000B000000}"/>
    <cellStyle name="tr" xfId="14" xr:uid="{00000000-0005-0000-0000-00000C000000}"/>
    <cellStyle name="xl21" xfId="15" xr:uid="{00000000-0005-0000-0000-00000D000000}"/>
    <cellStyle name="xl22" xfId="16" xr:uid="{00000000-0005-0000-0000-00000E000000}"/>
    <cellStyle name="xl23" xfId="17" xr:uid="{00000000-0005-0000-0000-00000F000000}"/>
    <cellStyle name="xl24" xfId="18" xr:uid="{00000000-0005-0000-0000-000010000000}"/>
    <cellStyle name="xl25" xfId="19" xr:uid="{00000000-0005-0000-0000-000011000000}"/>
    <cellStyle name="xl26" xfId="20" xr:uid="{00000000-0005-0000-0000-000012000000}"/>
    <cellStyle name="xl27" xfId="21" xr:uid="{00000000-0005-0000-0000-000013000000}"/>
    <cellStyle name="xl28" xfId="22" xr:uid="{00000000-0005-0000-0000-000014000000}"/>
    <cellStyle name="xl29" xfId="23" xr:uid="{00000000-0005-0000-0000-000015000000}"/>
    <cellStyle name="xl30" xfId="24" xr:uid="{00000000-0005-0000-0000-000016000000}"/>
    <cellStyle name="xl31" xfId="25" xr:uid="{00000000-0005-0000-0000-000017000000}"/>
    <cellStyle name="xl32" xfId="26" xr:uid="{00000000-0005-0000-0000-000018000000}"/>
    <cellStyle name="xl33" xfId="27" xr:uid="{00000000-0005-0000-0000-000019000000}"/>
    <cellStyle name="xl34" xfId="28" xr:uid="{00000000-0005-0000-0000-00001A000000}"/>
    <cellStyle name="xl35" xfId="29" xr:uid="{00000000-0005-0000-0000-00001B000000}"/>
    <cellStyle name="xl36" xfId="30" xr:uid="{00000000-0005-0000-0000-00001C000000}"/>
    <cellStyle name="xl37" xfId="31" xr:uid="{00000000-0005-0000-0000-00001D000000}"/>
    <cellStyle name="xl38" xfId="32" xr:uid="{00000000-0005-0000-0000-00001E000000}"/>
    <cellStyle name="xl39" xfId="33" xr:uid="{00000000-0005-0000-0000-00001F000000}"/>
    <cellStyle name="xl40" xfId="34" xr:uid="{00000000-0005-0000-0000-000020000000}"/>
    <cellStyle name="xl41" xfId="35" xr:uid="{00000000-0005-0000-0000-000021000000}"/>
    <cellStyle name="xl42" xfId="36" xr:uid="{00000000-0005-0000-0000-000022000000}"/>
    <cellStyle name="xl43" xfId="37" xr:uid="{00000000-0005-0000-0000-000023000000}"/>
    <cellStyle name="xl44" xfId="38" xr:uid="{00000000-0005-0000-0000-000024000000}"/>
    <cellStyle name="xl45" xfId="39" xr:uid="{00000000-0005-0000-0000-000025000000}"/>
    <cellStyle name="xl46" xfId="40" xr:uid="{00000000-0005-0000-0000-000026000000}"/>
    <cellStyle name="Обычный" xfId="0" builtinId="0"/>
    <cellStyle name="Обычный 2" xfId="1" xr:uid="{00000000-0005-0000-0000-000028000000}"/>
    <cellStyle name="Обычный 3" xfId="41" xr:uid="{00000000-0005-0000-0000-00002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2"/>
  <sheetViews>
    <sheetView tabSelected="1" topLeftCell="A46" zoomScaleNormal="100" workbookViewId="0">
      <selection activeCell="B12" sqref="B12"/>
    </sheetView>
  </sheetViews>
  <sheetFormatPr defaultRowHeight="15.75" x14ac:dyDescent="0.25"/>
  <cols>
    <col min="1" max="1" width="62.140625" style="45" customWidth="1"/>
    <col min="2" max="2" width="15.85546875" style="2" customWidth="1"/>
    <col min="3" max="3" width="18.28515625" style="32" customWidth="1"/>
    <col min="4" max="4" width="17.85546875" style="32" customWidth="1"/>
    <col min="5" max="5" width="14.28515625" style="32" customWidth="1"/>
    <col min="6" max="6" width="18.7109375" style="32" customWidth="1"/>
    <col min="7" max="7" width="15.28515625" style="33" customWidth="1"/>
    <col min="8" max="16384" width="9.140625" style="1"/>
  </cols>
  <sheetData>
    <row r="1" spans="1:7" ht="21.75" customHeight="1" x14ac:dyDescent="0.25">
      <c r="A1" s="46" t="s">
        <v>99</v>
      </c>
      <c r="B1" s="46"/>
      <c r="C1" s="46"/>
      <c r="D1" s="46"/>
      <c r="E1" s="46"/>
      <c r="F1" s="46"/>
      <c r="G1" s="46"/>
    </row>
    <row r="2" spans="1:7" s="2" customFormat="1" ht="30.75" customHeight="1" x14ac:dyDescent="0.25">
      <c r="A2" s="57" t="s">
        <v>67</v>
      </c>
      <c r="B2" s="57"/>
      <c r="C2" s="57"/>
      <c r="D2" s="57"/>
      <c r="E2" s="57"/>
      <c r="F2" s="57"/>
      <c r="G2" s="57"/>
    </row>
    <row r="3" spans="1:7" s="2" customFormat="1" ht="24" customHeight="1" x14ac:dyDescent="0.25">
      <c r="A3" s="56" t="s">
        <v>100</v>
      </c>
      <c r="B3" s="56"/>
      <c r="C3" s="56"/>
      <c r="D3" s="56"/>
      <c r="E3" s="56"/>
      <c r="F3" s="56"/>
      <c r="G3" s="56"/>
    </row>
    <row r="4" spans="1:7" s="2" customFormat="1" x14ac:dyDescent="0.25">
      <c r="A4" s="55" t="s">
        <v>88</v>
      </c>
      <c r="B4" s="55"/>
      <c r="C4" s="55"/>
      <c r="D4" s="55"/>
      <c r="E4" s="55"/>
      <c r="F4" s="55"/>
      <c r="G4" s="55"/>
    </row>
    <row r="5" spans="1:7" s="2" customFormat="1" ht="24.75" customHeight="1" x14ac:dyDescent="0.25">
      <c r="A5" s="47" t="s">
        <v>59</v>
      </c>
      <c r="B5" s="48" t="s">
        <v>89</v>
      </c>
      <c r="C5" s="50" t="s">
        <v>98</v>
      </c>
      <c r="D5" s="52" t="s">
        <v>61</v>
      </c>
      <c r="E5" s="53"/>
      <c r="F5" s="53"/>
      <c r="G5" s="54"/>
    </row>
    <row r="6" spans="1:7" s="2" customFormat="1" ht="21" customHeight="1" x14ac:dyDescent="0.25">
      <c r="A6" s="47"/>
      <c r="B6" s="48"/>
      <c r="C6" s="51"/>
      <c r="D6" s="49" t="s">
        <v>62</v>
      </c>
      <c r="E6" s="49"/>
      <c r="F6" s="49" t="s">
        <v>63</v>
      </c>
      <c r="G6" s="49"/>
    </row>
    <row r="7" spans="1:7" ht="51" customHeight="1" x14ac:dyDescent="0.25">
      <c r="A7" s="47"/>
      <c r="B7" s="48"/>
      <c r="C7" s="3" t="s">
        <v>101</v>
      </c>
      <c r="D7" s="3" t="s">
        <v>103</v>
      </c>
      <c r="E7" s="4" t="s">
        <v>66</v>
      </c>
      <c r="F7" s="3" t="s">
        <v>104</v>
      </c>
      <c r="G7" s="4" t="s">
        <v>66</v>
      </c>
    </row>
    <row r="8" spans="1:7" s="10" customFormat="1" ht="19.5" customHeight="1" x14ac:dyDescent="0.25">
      <c r="A8" s="5">
        <v>1</v>
      </c>
      <c r="B8" s="6">
        <v>2</v>
      </c>
      <c r="C8" s="7">
        <v>3</v>
      </c>
      <c r="D8" s="7">
        <v>4</v>
      </c>
      <c r="E8" s="8" t="s">
        <v>64</v>
      </c>
      <c r="F8" s="9">
        <v>6</v>
      </c>
      <c r="G8" s="8" t="s">
        <v>65</v>
      </c>
    </row>
    <row r="9" spans="1:7" x14ac:dyDescent="0.25">
      <c r="A9" s="34" t="s">
        <v>0</v>
      </c>
      <c r="B9" s="11" t="s">
        <v>36</v>
      </c>
      <c r="C9" s="12">
        <f>C10+C12+C14+C19+C24+C29+C33+C35+C38+C41+C27</f>
        <v>904735.19999999984</v>
      </c>
      <c r="D9" s="12">
        <f>D10+D12+D14+D19+D24+D29+D33+D35+D38+D41+D27</f>
        <v>910875</v>
      </c>
      <c r="E9" s="12">
        <f>E10+E12+E14+E19+E24+E29+E33+E35+E38+E41+E27</f>
        <v>6139.8000000000357</v>
      </c>
      <c r="F9" s="12">
        <f>F10+F12+F14+F19+F24+F29+F33+F35+F38+F41+F27</f>
        <v>936885.39999999991</v>
      </c>
      <c r="G9" s="12">
        <f>G10+G12+G14+G19+G24+G29+G33+G35+G38+G41+G27</f>
        <v>26010.400000000016</v>
      </c>
    </row>
    <row r="10" spans="1:7" x14ac:dyDescent="0.25">
      <c r="A10" s="34" t="s">
        <v>1</v>
      </c>
      <c r="B10" s="11" t="s">
        <v>37</v>
      </c>
      <c r="C10" s="12">
        <f>C11</f>
        <v>606839.19999999995</v>
      </c>
      <c r="D10" s="12">
        <f t="shared" ref="D10:F10" si="0">D11</f>
        <v>583013</v>
      </c>
      <c r="E10" s="12">
        <f t="shared" ref="E10" si="1">D10-C10</f>
        <v>-23826.199999999953</v>
      </c>
      <c r="F10" s="12">
        <f t="shared" si="0"/>
        <v>608793</v>
      </c>
      <c r="G10" s="12">
        <f t="shared" ref="G10" si="2">F10-D10</f>
        <v>25780</v>
      </c>
    </row>
    <row r="11" spans="1:7" x14ac:dyDescent="0.25">
      <c r="A11" s="34" t="s">
        <v>22</v>
      </c>
      <c r="B11" s="11" t="s">
        <v>38</v>
      </c>
      <c r="C11" s="12">
        <v>606839.19999999995</v>
      </c>
      <c r="D11" s="12">
        <v>583013</v>
      </c>
      <c r="E11" s="12">
        <f>D11-C11</f>
        <v>-23826.199999999953</v>
      </c>
      <c r="F11" s="12">
        <v>608793</v>
      </c>
      <c r="G11" s="12">
        <f>F11-D11</f>
        <v>25780</v>
      </c>
    </row>
    <row r="12" spans="1:7" ht="32.25" customHeight="1" x14ac:dyDescent="0.25">
      <c r="A12" s="35" t="s">
        <v>2</v>
      </c>
      <c r="B12" s="14" t="s">
        <v>39</v>
      </c>
      <c r="C12" s="12">
        <f>C13</f>
        <v>6829.5</v>
      </c>
      <c r="D12" s="12">
        <f t="shared" ref="D12:F12" si="3">D13</f>
        <v>6698.9</v>
      </c>
      <c r="E12" s="12">
        <f t="shared" ref="E12:E35" si="4">D12-C12</f>
        <v>-130.60000000000036</v>
      </c>
      <c r="F12" s="12">
        <f t="shared" si="3"/>
        <v>6698.9</v>
      </c>
      <c r="G12" s="12">
        <f t="shared" ref="G12:G35" si="5">F12-D12</f>
        <v>0</v>
      </c>
    </row>
    <row r="13" spans="1:7" ht="31.5" customHeight="1" x14ac:dyDescent="0.25">
      <c r="A13" s="35" t="s">
        <v>3</v>
      </c>
      <c r="B13" s="14" t="s">
        <v>40</v>
      </c>
      <c r="C13" s="12">
        <v>6829.5</v>
      </c>
      <c r="D13" s="12">
        <v>6698.9</v>
      </c>
      <c r="E13" s="13">
        <f t="shared" si="4"/>
        <v>-130.60000000000036</v>
      </c>
      <c r="F13" s="12">
        <v>6698.9</v>
      </c>
      <c r="G13" s="12">
        <f t="shared" si="5"/>
        <v>0</v>
      </c>
    </row>
    <row r="14" spans="1:7" x14ac:dyDescent="0.25">
      <c r="A14" s="36" t="s">
        <v>4</v>
      </c>
      <c r="B14" s="15" t="s">
        <v>68</v>
      </c>
      <c r="C14" s="16">
        <f>C15+C16+C17+C18</f>
        <v>56365.8</v>
      </c>
      <c r="D14" s="16">
        <f>D15+D16+D17+D18</f>
        <v>67494.8</v>
      </c>
      <c r="E14" s="16">
        <f t="shared" si="4"/>
        <v>11129</v>
      </c>
      <c r="F14" s="16">
        <f>F15+F16+F17+F18</f>
        <v>64627</v>
      </c>
      <c r="G14" s="16">
        <f t="shared" si="5"/>
        <v>-2867.8000000000029</v>
      </c>
    </row>
    <row r="15" spans="1:7" ht="31.5" x14ac:dyDescent="0.25">
      <c r="A15" s="35" t="s">
        <v>5</v>
      </c>
      <c r="B15" s="14" t="s">
        <v>69</v>
      </c>
      <c r="C15" s="13">
        <v>53473</v>
      </c>
      <c r="D15" s="13">
        <v>58889</v>
      </c>
      <c r="E15" s="13">
        <f t="shared" si="4"/>
        <v>5416</v>
      </c>
      <c r="F15" s="12">
        <v>55976</v>
      </c>
      <c r="G15" s="12">
        <f t="shared" si="5"/>
        <v>-2913</v>
      </c>
    </row>
    <row r="16" spans="1:7" ht="31.5" x14ac:dyDescent="0.25">
      <c r="A16" s="34" t="s">
        <v>6</v>
      </c>
      <c r="B16" s="11" t="s">
        <v>41</v>
      </c>
      <c r="C16" s="12">
        <v>1700</v>
      </c>
      <c r="D16" s="12">
        <v>3100</v>
      </c>
      <c r="E16" s="12">
        <f t="shared" si="4"/>
        <v>1400</v>
      </c>
      <c r="F16" s="12">
        <v>3169</v>
      </c>
      <c r="G16" s="12">
        <f t="shared" si="5"/>
        <v>69</v>
      </c>
    </row>
    <row r="17" spans="1:7" x14ac:dyDescent="0.25">
      <c r="A17" s="34" t="s">
        <v>7</v>
      </c>
      <c r="B17" s="11" t="s">
        <v>42</v>
      </c>
      <c r="C17" s="12">
        <v>492.8</v>
      </c>
      <c r="D17" s="12">
        <v>492.8</v>
      </c>
      <c r="E17" s="12">
        <f t="shared" si="4"/>
        <v>0</v>
      </c>
      <c r="F17" s="12">
        <v>639</v>
      </c>
      <c r="G17" s="12">
        <f t="shared" si="5"/>
        <v>146.19999999999999</v>
      </c>
    </row>
    <row r="18" spans="1:7" ht="31.5" x14ac:dyDescent="0.25">
      <c r="A18" s="34" t="s">
        <v>8</v>
      </c>
      <c r="B18" s="11" t="s">
        <v>43</v>
      </c>
      <c r="C18" s="12">
        <v>700</v>
      </c>
      <c r="D18" s="12">
        <v>5013</v>
      </c>
      <c r="E18" s="12">
        <f t="shared" si="4"/>
        <v>4313</v>
      </c>
      <c r="F18" s="12">
        <v>4843</v>
      </c>
      <c r="G18" s="12">
        <f t="shared" si="5"/>
        <v>-170</v>
      </c>
    </row>
    <row r="19" spans="1:7" x14ac:dyDescent="0.25">
      <c r="A19" s="37" t="s">
        <v>9</v>
      </c>
      <c r="B19" s="15" t="s">
        <v>44</v>
      </c>
      <c r="C19" s="16">
        <f>C20+C21+C22+C23</f>
        <v>136019.1</v>
      </c>
      <c r="D19" s="16">
        <f>D20+D21+D22+D23</f>
        <v>149914.79999999999</v>
      </c>
      <c r="E19" s="16">
        <f>E20+E21+E22+E23</f>
        <v>13895.699999999997</v>
      </c>
      <c r="F19" s="16">
        <f>F20+F21+F22+F23</f>
        <v>147711</v>
      </c>
      <c r="G19" s="16">
        <f>G20+G21+G22+G23</f>
        <v>-2203.8000000000002</v>
      </c>
    </row>
    <row r="20" spans="1:7" x14ac:dyDescent="0.25">
      <c r="A20" s="38" t="s">
        <v>10</v>
      </c>
      <c r="B20" s="17" t="s">
        <v>70</v>
      </c>
      <c r="C20" s="12">
        <v>2235.8000000000002</v>
      </c>
      <c r="D20" s="12">
        <v>2235.8000000000002</v>
      </c>
      <c r="E20" s="12">
        <f t="shared" si="4"/>
        <v>0</v>
      </c>
      <c r="F20" s="12">
        <v>2236</v>
      </c>
      <c r="G20" s="12">
        <f t="shared" si="5"/>
        <v>0.1999999999998181</v>
      </c>
    </row>
    <row r="21" spans="1:7" x14ac:dyDescent="0.25">
      <c r="A21" s="38" t="s">
        <v>11</v>
      </c>
      <c r="B21" s="17" t="s">
        <v>45</v>
      </c>
      <c r="C21" s="12">
        <v>102051.3</v>
      </c>
      <c r="D21" s="12">
        <v>115947</v>
      </c>
      <c r="E21" s="12">
        <f t="shared" si="4"/>
        <v>13895.699999999997</v>
      </c>
      <c r="F21" s="12">
        <v>115947</v>
      </c>
      <c r="G21" s="12">
        <f t="shared" si="5"/>
        <v>0</v>
      </c>
    </row>
    <row r="22" spans="1:7" x14ac:dyDescent="0.25">
      <c r="A22" s="34" t="s">
        <v>23</v>
      </c>
      <c r="B22" s="14" t="s">
        <v>102</v>
      </c>
      <c r="C22" s="12">
        <v>22781</v>
      </c>
      <c r="D22" s="12">
        <v>22781</v>
      </c>
      <c r="E22" s="12">
        <f t="shared" si="4"/>
        <v>0</v>
      </c>
      <c r="F22" s="12">
        <v>22781</v>
      </c>
      <c r="G22" s="12">
        <f t="shared" si="5"/>
        <v>0</v>
      </c>
    </row>
    <row r="23" spans="1:7" x14ac:dyDescent="0.25">
      <c r="A23" s="38" t="s">
        <v>24</v>
      </c>
      <c r="B23" s="17" t="s">
        <v>107</v>
      </c>
      <c r="C23" s="12">
        <v>8951</v>
      </c>
      <c r="D23" s="12">
        <v>8951</v>
      </c>
      <c r="E23" s="12">
        <f t="shared" si="4"/>
        <v>0</v>
      </c>
      <c r="F23" s="12">
        <v>6747</v>
      </c>
      <c r="G23" s="12">
        <f t="shared" si="5"/>
        <v>-2204</v>
      </c>
    </row>
    <row r="24" spans="1:7" x14ac:dyDescent="0.25">
      <c r="A24" s="39" t="s">
        <v>12</v>
      </c>
      <c r="B24" s="19" t="s">
        <v>46</v>
      </c>
      <c r="C24" s="20">
        <f>C25+C26</f>
        <v>2410.6999999999998</v>
      </c>
      <c r="D24" s="20">
        <f>D25+D26</f>
        <v>2410.6999999999998</v>
      </c>
      <c r="E24" s="20">
        <f t="shared" si="4"/>
        <v>0</v>
      </c>
      <c r="F24" s="12">
        <f>F25+F26</f>
        <v>2323</v>
      </c>
      <c r="G24" s="12">
        <f t="shared" si="5"/>
        <v>-87.699999999999818</v>
      </c>
    </row>
    <row r="25" spans="1:7" ht="32.25" customHeight="1" x14ac:dyDescent="0.25">
      <c r="A25" s="38" t="s">
        <v>25</v>
      </c>
      <c r="B25" s="19" t="s">
        <v>47</v>
      </c>
      <c r="C25" s="20">
        <v>1815</v>
      </c>
      <c r="D25" s="20">
        <v>1815</v>
      </c>
      <c r="E25" s="20">
        <f t="shared" si="4"/>
        <v>0</v>
      </c>
      <c r="F25" s="12">
        <v>2155</v>
      </c>
      <c r="G25" s="12">
        <f t="shared" si="5"/>
        <v>340</v>
      </c>
    </row>
    <row r="26" spans="1:7" ht="34.5" customHeight="1" x14ac:dyDescent="0.25">
      <c r="A26" s="38" t="s">
        <v>72</v>
      </c>
      <c r="B26" s="19" t="s">
        <v>73</v>
      </c>
      <c r="C26" s="20">
        <v>595.70000000000005</v>
      </c>
      <c r="D26" s="20">
        <v>595.70000000000005</v>
      </c>
      <c r="E26" s="13">
        <f t="shared" si="4"/>
        <v>0</v>
      </c>
      <c r="F26" s="12">
        <v>168</v>
      </c>
      <c r="G26" s="12">
        <f t="shared" si="5"/>
        <v>-427.70000000000005</v>
      </c>
    </row>
    <row r="27" spans="1:7" ht="47.25" x14ac:dyDescent="0.25">
      <c r="A27" s="38" t="s">
        <v>105</v>
      </c>
      <c r="B27" s="19" t="s">
        <v>106</v>
      </c>
      <c r="C27" s="20">
        <f>C28</f>
        <v>0</v>
      </c>
      <c r="D27" s="20">
        <f t="shared" ref="D27:G27" si="6">D28</f>
        <v>0</v>
      </c>
      <c r="E27" s="20">
        <f t="shared" si="6"/>
        <v>0</v>
      </c>
      <c r="F27" s="20">
        <f t="shared" si="6"/>
        <v>-2</v>
      </c>
      <c r="G27" s="20">
        <f t="shared" si="6"/>
        <v>-2</v>
      </c>
    </row>
    <row r="28" spans="1:7" x14ac:dyDescent="0.25">
      <c r="A28" s="38" t="s">
        <v>109</v>
      </c>
      <c r="B28" s="19" t="s">
        <v>108</v>
      </c>
      <c r="C28" s="20">
        <v>0</v>
      </c>
      <c r="D28" s="20">
        <v>0</v>
      </c>
      <c r="E28" s="20">
        <f t="shared" si="4"/>
        <v>0</v>
      </c>
      <c r="F28" s="12">
        <v>-2</v>
      </c>
      <c r="G28" s="12">
        <f t="shared" si="5"/>
        <v>-2</v>
      </c>
    </row>
    <row r="29" spans="1:7" ht="47.25" x14ac:dyDescent="0.25">
      <c r="A29" s="39" t="s">
        <v>13</v>
      </c>
      <c r="B29" s="19" t="s">
        <v>48</v>
      </c>
      <c r="C29" s="20">
        <f>C30+C31+C32</f>
        <v>79542.900000000009</v>
      </c>
      <c r="D29" s="20">
        <f>D30+D31+D32</f>
        <v>85022.9</v>
      </c>
      <c r="E29" s="20">
        <f>E30+E31+E32</f>
        <v>5479.9999999999909</v>
      </c>
      <c r="F29" s="20">
        <f>F30+F31+F32</f>
        <v>85053.1</v>
      </c>
      <c r="G29" s="20">
        <f>G30+G31+G32</f>
        <v>30.20000000001437</v>
      </c>
    </row>
    <row r="30" spans="1:7" ht="64.5" customHeight="1" x14ac:dyDescent="0.25">
      <c r="A30" s="39" t="s">
        <v>110</v>
      </c>
      <c r="B30" s="21" t="s">
        <v>71</v>
      </c>
      <c r="C30" s="22">
        <v>0</v>
      </c>
      <c r="D30" s="22">
        <v>-20</v>
      </c>
      <c r="E30" s="13">
        <f t="shared" si="4"/>
        <v>-20</v>
      </c>
      <c r="F30" s="12">
        <v>-20</v>
      </c>
      <c r="G30" s="12">
        <f t="shared" si="5"/>
        <v>0</v>
      </c>
    </row>
    <row r="31" spans="1:7" ht="93.75" customHeight="1" x14ac:dyDescent="0.25">
      <c r="A31" s="34" t="s">
        <v>26</v>
      </c>
      <c r="B31" s="23" t="s">
        <v>74</v>
      </c>
      <c r="C31" s="22">
        <f>73514.5+3144.3</f>
        <v>76658.8</v>
      </c>
      <c r="D31" s="22">
        <f>78736+3102.9</f>
        <v>81838.899999999994</v>
      </c>
      <c r="E31" s="22">
        <f t="shared" si="4"/>
        <v>5180.0999999999913</v>
      </c>
      <c r="F31" s="12">
        <f>78736+3238.3+1.1</f>
        <v>81975.400000000009</v>
      </c>
      <c r="G31" s="12">
        <f t="shared" si="5"/>
        <v>136.50000000001455</v>
      </c>
    </row>
    <row r="32" spans="1:7" ht="95.25" customHeight="1" x14ac:dyDescent="0.25">
      <c r="A32" s="34" t="s">
        <v>27</v>
      </c>
      <c r="B32" s="23" t="s">
        <v>75</v>
      </c>
      <c r="C32" s="13">
        <v>2884.1</v>
      </c>
      <c r="D32" s="13">
        <v>3204</v>
      </c>
      <c r="E32" s="13">
        <f t="shared" si="4"/>
        <v>319.90000000000009</v>
      </c>
      <c r="F32" s="12">
        <v>3097.7</v>
      </c>
      <c r="G32" s="12">
        <f t="shared" si="5"/>
        <v>-106.30000000000018</v>
      </c>
    </row>
    <row r="33" spans="1:7" ht="31.5" x14ac:dyDescent="0.25">
      <c r="A33" s="37" t="s">
        <v>14</v>
      </c>
      <c r="B33" s="24" t="s">
        <v>58</v>
      </c>
      <c r="C33" s="20">
        <f>C34</f>
        <v>5657.6</v>
      </c>
      <c r="D33" s="20">
        <f t="shared" ref="D33:F33" si="7">D34</f>
        <v>5657.6</v>
      </c>
      <c r="E33" s="20">
        <f t="shared" si="4"/>
        <v>0</v>
      </c>
      <c r="F33" s="20">
        <f t="shared" si="7"/>
        <v>7116.2</v>
      </c>
      <c r="G33" s="20">
        <f t="shared" si="5"/>
        <v>1458.5999999999995</v>
      </c>
    </row>
    <row r="34" spans="1:7" ht="16.5" customHeight="1" x14ac:dyDescent="0.25">
      <c r="A34" s="37" t="s">
        <v>76</v>
      </c>
      <c r="B34" s="23" t="s">
        <v>49</v>
      </c>
      <c r="C34" s="20">
        <v>5657.6</v>
      </c>
      <c r="D34" s="20">
        <v>5657.6</v>
      </c>
      <c r="E34" s="20">
        <f t="shared" si="4"/>
        <v>0</v>
      </c>
      <c r="F34" s="12">
        <v>7116.2</v>
      </c>
      <c r="G34" s="12">
        <f t="shared" si="5"/>
        <v>1458.5999999999995</v>
      </c>
    </row>
    <row r="35" spans="1:7" ht="36.75" customHeight="1" x14ac:dyDescent="0.25">
      <c r="A35" s="40" t="s">
        <v>28</v>
      </c>
      <c r="B35" s="25" t="s">
        <v>50</v>
      </c>
      <c r="C35" s="20">
        <f>C36+C37</f>
        <v>662.6</v>
      </c>
      <c r="D35" s="20">
        <f>D36+D37</f>
        <v>228.4</v>
      </c>
      <c r="E35" s="20">
        <f t="shared" si="4"/>
        <v>-434.20000000000005</v>
      </c>
      <c r="F35" s="20">
        <f>F36+F37</f>
        <v>114.30000000000001</v>
      </c>
      <c r="G35" s="20">
        <f t="shared" si="5"/>
        <v>-114.1</v>
      </c>
    </row>
    <row r="36" spans="1:7" x14ac:dyDescent="0.25">
      <c r="A36" s="40" t="s">
        <v>29</v>
      </c>
      <c r="B36" s="25" t="s">
        <v>77</v>
      </c>
      <c r="C36" s="20">
        <v>2.4</v>
      </c>
      <c r="D36" s="20">
        <v>3.4</v>
      </c>
      <c r="E36" s="20">
        <f t="shared" ref="E36:E51" si="8">D36-C36</f>
        <v>1</v>
      </c>
      <c r="F36" s="12">
        <v>3.4</v>
      </c>
      <c r="G36" s="12">
        <f t="shared" ref="G36:G51" si="9">F36-D36</f>
        <v>0</v>
      </c>
    </row>
    <row r="37" spans="1:7" x14ac:dyDescent="0.25">
      <c r="A37" s="40" t="s">
        <v>30</v>
      </c>
      <c r="B37" s="25" t="s">
        <v>78</v>
      </c>
      <c r="C37" s="20">
        <v>660.2</v>
      </c>
      <c r="D37" s="20">
        <v>225</v>
      </c>
      <c r="E37" s="20">
        <f t="shared" si="8"/>
        <v>-435.20000000000005</v>
      </c>
      <c r="F37" s="12">
        <v>110.9</v>
      </c>
      <c r="G37" s="12">
        <f t="shared" si="9"/>
        <v>-114.1</v>
      </c>
    </row>
    <row r="38" spans="1:7" ht="31.5" x14ac:dyDescent="0.25">
      <c r="A38" s="39" t="s">
        <v>15</v>
      </c>
      <c r="B38" s="19" t="s">
        <v>79</v>
      </c>
      <c r="C38" s="20">
        <f>C39+C40</f>
        <v>9332.6</v>
      </c>
      <c r="D38" s="20">
        <f>D39+D40</f>
        <v>8540.6</v>
      </c>
      <c r="E38" s="20">
        <f t="shared" si="8"/>
        <v>-792</v>
      </c>
      <c r="F38" s="20">
        <f>F39+F40</f>
        <v>12313.2</v>
      </c>
      <c r="G38" s="20">
        <f t="shared" si="9"/>
        <v>3772.6000000000004</v>
      </c>
    </row>
    <row r="39" spans="1:7" ht="94.5" x14ac:dyDescent="0.25">
      <c r="A39" s="39" t="s">
        <v>31</v>
      </c>
      <c r="B39" s="19" t="s">
        <v>80</v>
      </c>
      <c r="C39" s="20">
        <v>5599.3</v>
      </c>
      <c r="D39" s="20">
        <v>0</v>
      </c>
      <c r="E39" s="20">
        <f t="shared" si="8"/>
        <v>-5599.3</v>
      </c>
      <c r="F39" s="12"/>
      <c r="G39" s="12">
        <f t="shared" si="9"/>
        <v>0</v>
      </c>
    </row>
    <row r="40" spans="1:7" ht="33.75" customHeight="1" x14ac:dyDescent="0.25">
      <c r="A40" s="34" t="s">
        <v>32</v>
      </c>
      <c r="B40" s="19" t="s">
        <v>81</v>
      </c>
      <c r="C40" s="20">
        <v>3733.3</v>
      </c>
      <c r="D40" s="20">
        <v>8540.6</v>
      </c>
      <c r="E40" s="20">
        <f t="shared" si="8"/>
        <v>4807.3</v>
      </c>
      <c r="F40" s="12">
        <v>12313.2</v>
      </c>
      <c r="G40" s="12">
        <f t="shared" si="9"/>
        <v>3772.6000000000004</v>
      </c>
    </row>
    <row r="41" spans="1:7" x14ac:dyDescent="0.25">
      <c r="A41" s="39" t="s">
        <v>16</v>
      </c>
      <c r="B41" s="19" t="s">
        <v>51</v>
      </c>
      <c r="C41" s="20">
        <f>SUM(C42:C46)</f>
        <v>1075.2</v>
      </c>
      <c r="D41" s="20">
        <f>SUM(D42:D46)</f>
        <v>1893.3</v>
      </c>
      <c r="E41" s="20">
        <f>SUM(E42:E46)</f>
        <v>818.09999999999991</v>
      </c>
      <c r="F41" s="20">
        <f>SUM(F42:F46)</f>
        <v>2137.6999999999998</v>
      </c>
      <c r="G41" s="20">
        <f>SUM(G42:G46)</f>
        <v>244.40000000000009</v>
      </c>
    </row>
    <row r="42" spans="1:7" ht="47.25" x14ac:dyDescent="0.25">
      <c r="A42" s="41" t="s">
        <v>90</v>
      </c>
      <c r="B42" s="26" t="s">
        <v>91</v>
      </c>
      <c r="C42" s="20">
        <v>350.9</v>
      </c>
      <c r="D42" s="20">
        <v>1187.8</v>
      </c>
      <c r="E42" s="20">
        <f t="shared" si="8"/>
        <v>836.9</v>
      </c>
      <c r="F42" s="12">
        <v>1391.2</v>
      </c>
      <c r="G42" s="12">
        <f t="shared" si="9"/>
        <v>203.40000000000009</v>
      </c>
    </row>
    <row r="43" spans="1:7" ht="50.25" customHeight="1" x14ac:dyDescent="0.25">
      <c r="A43" s="41" t="s">
        <v>92</v>
      </c>
      <c r="B43" s="26" t="s">
        <v>93</v>
      </c>
      <c r="C43" s="20">
        <v>12.2</v>
      </c>
      <c r="D43" s="20">
        <f t="shared" ref="D43" si="10">C43</f>
        <v>12.2</v>
      </c>
      <c r="E43" s="13">
        <f t="shared" si="8"/>
        <v>0</v>
      </c>
      <c r="F43" s="12">
        <v>9</v>
      </c>
      <c r="G43" s="12">
        <f t="shared" si="9"/>
        <v>-3.1999999999999993</v>
      </c>
    </row>
    <row r="44" spans="1:7" ht="131.25" customHeight="1" x14ac:dyDescent="0.25">
      <c r="A44" s="41" t="s">
        <v>94</v>
      </c>
      <c r="B44" s="26" t="s">
        <v>95</v>
      </c>
      <c r="C44" s="20">
        <v>441.8</v>
      </c>
      <c r="D44" s="20">
        <v>595.79999999999995</v>
      </c>
      <c r="E44" s="20">
        <f t="shared" si="8"/>
        <v>153.99999999999994</v>
      </c>
      <c r="F44" s="12">
        <v>547.79999999999995</v>
      </c>
      <c r="G44" s="12">
        <f t="shared" si="9"/>
        <v>-48</v>
      </c>
    </row>
    <row r="45" spans="1:7" ht="18.75" customHeight="1" x14ac:dyDescent="0.25">
      <c r="A45" s="41" t="s">
        <v>96</v>
      </c>
      <c r="B45" s="26" t="s">
        <v>97</v>
      </c>
      <c r="C45" s="20">
        <v>0</v>
      </c>
      <c r="D45" s="20">
        <v>97.5</v>
      </c>
      <c r="E45" s="20">
        <f t="shared" ref="E45" si="11">D45-C45</f>
        <v>97.5</v>
      </c>
      <c r="F45" s="12">
        <v>189.7</v>
      </c>
      <c r="G45" s="12">
        <f t="shared" ref="G45" si="12">F45-D45</f>
        <v>92.199999999999989</v>
      </c>
    </row>
    <row r="46" spans="1:7" ht="18.75" customHeight="1" x14ac:dyDescent="0.25">
      <c r="A46" s="41" t="s">
        <v>116</v>
      </c>
      <c r="B46" s="26" t="s">
        <v>115</v>
      </c>
      <c r="C46" s="20">
        <v>270.3</v>
      </c>
      <c r="D46" s="20">
        <v>0</v>
      </c>
      <c r="E46" s="20">
        <f t="shared" si="8"/>
        <v>-270.3</v>
      </c>
      <c r="F46" s="12">
        <v>0</v>
      </c>
      <c r="G46" s="12">
        <f>F46-D46</f>
        <v>0</v>
      </c>
    </row>
    <row r="47" spans="1:7" x14ac:dyDescent="0.25">
      <c r="A47" s="37" t="s">
        <v>17</v>
      </c>
      <c r="B47" s="27" t="s">
        <v>52</v>
      </c>
      <c r="C47" s="20">
        <f>C48+C53+C55+C57</f>
        <v>1361961.7</v>
      </c>
      <c r="D47" s="20">
        <f>D48+D53+D55+D57</f>
        <v>1281895.0000000002</v>
      </c>
      <c r="E47" s="20">
        <f>E48+E53+E55+E57</f>
        <v>-80066.699999999895</v>
      </c>
      <c r="F47" s="20">
        <f>F48+F53+F55+F57</f>
        <v>1402428.8000000003</v>
      </c>
      <c r="G47" s="20">
        <f t="shared" si="9"/>
        <v>120533.80000000005</v>
      </c>
    </row>
    <row r="48" spans="1:7" ht="31.5" customHeight="1" x14ac:dyDescent="0.25">
      <c r="A48" s="37" t="s">
        <v>60</v>
      </c>
      <c r="B48" s="27" t="s">
        <v>53</v>
      </c>
      <c r="C48" s="20">
        <f>C49+C50+C51+C52</f>
        <v>1361961.7</v>
      </c>
      <c r="D48" s="20">
        <f>D49+D50+D51+D52</f>
        <v>1282624.8</v>
      </c>
      <c r="E48" s="20">
        <f t="shared" si="8"/>
        <v>-79336.899999999907</v>
      </c>
      <c r="F48" s="20">
        <f>F49+F50+F51+F52</f>
        <v>1403158.6</v>
      </c>
      <c r="G48" s="20">
        <f t="shared" si="9"/>
        <v>120533.80000000005</v>
      </c>
    </row>
    <row r="49" spans="1:7" ht="31.5" x14ac:dyDescent="0.25">
      <c r="A49" s="35" t="s">
        <v>33</v>
      </c>
      <c r="B49" s="14" t="s">
        <v>82</v>
      </c>
      <c r="C49" s="20">
        <v>0</v>
      </c>
      <c r="D49" s="20">
        <v>0</v>
      </c>
      <c r="E49" s="20">
        <f t="shared" si="8"/>
        <v>0</v>
      </c>
      <c r="F49" s="12">
        <v>94674.7</v>
      </c>
      <c r="G49" s="12">
        <f t="shared" si="9"/>
        <v>94674.7</v>
      </c>
    </row>
    <row r="50" spans="1:7" ht="31.5" x14ac:dyDescent="0.25">
      <c r="A50" s="37" t="s">
        <v>34</v>
      </c>
      <c r="B50" s="17" t="s">
        <v>83</v>
      </c>
      <c r="C50" s="20">
        <v>822039.1</v>
      </c>
      <c r="D50" s="20">
        <v>725531.9</v>
      </c>
      <c r="E50" s="20">
        <f t="shared" si="8"/>
        <v>-96507.199999999953</v>
      </c>
      <c r="F50" s="12">
        <v>648759.80000000005</v>
      </c>
      <c r="G50" s="12">
        <f t="shared" si="9"/>
        <v>-76772.099999999977</v>
      </c>
    </row>
    <row r="51" spans="1:7" ht="31.5" x14ac:dyDescent="0.25">
      <c r="A51" s="37" t="s">
        <v>35</v>
      </c>
      <c r="B51" s="17" t="s">
        <v>84</v>
      </c>
      <c r="C51" s="12">
        <v>90169.3</v>
      </c>
      <c r="D51" s="12">
        <v>93653</v>
      </c>
      <c r="E51" s="12">
        <f t="shared" si="8"/>
        <v>3483.6999999999971</v>
      </c>
      <c r="F51" s="12">
        <v>107431.5</v>
      </c>
      <c r="G51" s="12">
        <f t="shared" si="9"/>
        <v>13778.5</v>
      </c>
    </row>
    <row r="52" spans="1:7" x14ac:dyDescent="0.25">
      <c r="A52" s="34" t="s">
        <v>18</v>
      </c>
      <c r="B52" s="17" t="s">
        <v>85</v>
      </c>
      <c r="C52" s="12">
        <v>449753.3</v>
      </c>
      <c r="D52" s="12">
        <v>463439.9</v>
      </c>
      <c r="E52" s="12">
        <f t="shared" ref="E52:E59" si="13">D52-C52</f>
        <v>13686.600000000035</v>
      </c>
      <c r="F52" s="12">
        <v>552292.6</v>
      </c>
      <c r="G52" s="12">
        <f t="shared" ref="G52:G59" si="14">F52-D52</f>
        <v>88852.699999999953</v>
      </c>
    </row>
    <row r="53" spans="1:7" s="29" customFormat="1" ht="18.75" customHeight="1" x14ac:dyDescent="0.25">
      <c r="A53" s="34" t="s">
        <v>87</v>
      </c>
      <c r="B53" s="17" t="s">
        <v>54</v>
      </c>
      <c r="C53" s="28">
        <f>C54</f>
        <v>0</v>
      </c>
      <c r="D53" s="28">
        <f>D54</f>
        <v>-290.39999999999998</v>
      </c>
      <c r="E53" s="28">
        <f t="shared" ref="E53:G53" si="15">E54</f>
        <v>-290.39999999999998</v>
      </c>
      <c r="F53" s="28">
        <f t="shared" si="15"/>
        <v>-290.39999999999998</v>
      </c>
      <c r="G53" s="28">
        <f t="shared" si="15"/>
        <v>0</v>
      </c>
    </row>
    <row r="54" spans="1:7" s="29" customFormat="1" ht="31.5" x14ac:dyDescent="0.25">
      <c r="A54" s="34" t="s">
        <v>19</v>
      </c>
      <c r="B54" s="17" t="s">
        <v>55</v>
      </c>
      <c r="C54" s="28">
        <v>0</v>
      </c>
      <c r="D54" s="28">
        <v>-290.39999999999998</v>
      </c>
      <c r="E54" s="28">
        <f t="shared" si="13"/>
        <v>-290.39999999999998</v>
      </c>
      <c r="F54" s="12">
        <v>-290.39999999999998</v>
      </c>
      <c r="G54" s="12">
        <f t="shared" si="14"/>
        <v>0</v>
      </c>
    </row>
    <row r="55" spans="1:7" ht="80.25" customHeight="1" x14ac:dyDescent="0.25">
      <c r="A55" s="42" t="s">
        <v>111</v>
      </c>
      <c r="B55" s="18" t="s">
        <v>56</v>
      </c>
      <c r="C55" s="28">
        <f>C56</f>
        <v>0</v>
      </c>
      <c r="D55" s="28">
        <f t="shared" ref="D55:G55" si="16">D56</f>
        <v>490.3</v>
      </c>
      <c r="E55" s="28">
        <f t="shared" si="16"/>
        <v>490.3</v>
      </c>
      <c r="F55" s="28">
        <f t="shared" si="16"/>
        <v>490.3</v>
      </c>
      <c r="G55" s="28">
        <f t="shared" si="16"/>
        <v>0</v>
      </c>
    </row>
    <row r="56" spans="1:7" ht="94.5" x14ac:dyDescent="0.25">
      <c r="A56" s="34" t="s">
        <v>113</v>
      </c>
      <c r="B56" s="18" t="s">
        <v>114</v>
      </c>
      <c r="C56" s="28">
        <v>0</v>
      </c>
      <c r="D56" s="28">
        <v>490.3</v>
      </c>
      <c r="E56" s="28">
        <f t="shared" si="13"/>
        <v>490.3</v>
      </c>
      <c r="F56" s="12">
        <v>490.3</v>
      </c>
      <c r="G56" s="12">
        <f t="shared" si="14"/>
        <v>0</v>
      </c>
    </row>
    <row r="57" spans="1:7" ht="51.75" customHeight="1" x14ac:dyDescent="0.25">
      <c r="A57" s="34" t="s">
        <v>112</v>
      </c>
      <c r="B57" s="17" t="s">
        <v>57</v>
      </c>
      <c r="C57" s="28">
        <f>C58</f>
        <v>0</v>
      </c>
      <c r="D57" s="28">
        <f t="shared" ref="D57:G57" si="17">D58</f>
        <v>-929.7</v>
      </c>
      <c r="E57" s="28">
        <f t="shared" si="17"/>
        <v>-929.7</v>
      </c>
      <c r="F57" s="28">
        <f t="shared" si="17"/>
        <v>-929.7</v>
      </c>
      <c r="G57" s="28">
        <f t="shared" si="17"/>
        <v>0</v>
      </c>
    </row>
    <row r="58" spans="1:7" ht="48.75" customHeight="1" x14ac:dyDescent="0.25">
      <c r="A58" s="43" t="s">
        <v>20</v>
      </c>
      <c r="B58" s="30" t="s">
        <v>86</v>
      </c>
      <c r="C58" s="28">
        <v>0</v>
      </c>
      <c r="D58" s="28">
        <v>-929.7</v>
      </c>
      <c r="E58" s="28">
        <f t="shared" si="13"/>
        <v>-929.7</v>
      </c>
      <c r="F58" s="12">
        <v>-929.7</v>
      </c>
      <c r="G58" s="12">
        <f t="shared" si="14"/>
        <v>0</v>
      </c>
    </row>
    <row r="59" spans="1:7" ht="19.5" customHeight="1" x14ac:dyDescent="0.25">
      <c r="A59" s="44" t="s">
        <v>21</v>
      </c>
      <c r="B59" s="11"/>
      <c r="C59" s="28">
        <f>C9+C47</f>
        <v>2266696.9</v>
      </c>
      <c r="D59" s="28">
        <f>D9+D47</f>
        <v>2192770</v>
      </c>
      <c r="E59" s="28">
        <f t="shared" si="13"/>
        <v>-73926.899999999907</v>
      </c>
      <c r="F59" s="28">
        <f>F9+F47</f>
        <v>2339314.2000000002</v>
      </c>
      <c r="G59" s="28">
        <f t="shared" si="14"/>
        <v>146544.20000000019</v>
      </c>
    </row>
    <row r="60" spans="1:7" x14ac:dyDescent="0.25">
      <c r="B60" s="31"/>
    </row>
    <row r="61" spans="1:7" x14ac:dyDescent="0.25">
      <c r="B61" s="31"/>
    </row>
    <row r="62" spans="1:7" x14ac:dyDescent="0.25">
      <c r="B62" s="31"/>
    </row>
  </sheetData>
  <mergeCells count="10">
    <mergeCell ref="A1:G1"/>
    <mergeCell ref="A5:A7"/>
    <mergeCell ref="B5:B7"/>
    <mergeCell ref="D6:E6"/>
    <mergeCell ref="F6:G6"/>
    <mergeCell ref="C5:C6"/>
    <mergeCell ref="D5:G5"/>
    <mergeCell ref="A4:G4"/>
    <mergeCell ref="A3:G3"/>
    <mergeCell ref="A2:G2"/>
  </mergeCells>
  <pageMargins left="1.1811023622047245" right="0.59055118110236227" top="0.78740157480314965" bottom="0.78740157480314965" header="0.31496062992125984" footer="0.31496062992125984"/>
  <pageSetup paperSize="9" scale="75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на 2021 год</vt:lpstr>
      <vt:lpstr>'Доходы на 2021 год'!Заголовки_для_печати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pastuh</dc:creator>
  <cp:lastModifiedBy>Елена В. Петрушенко</cp:lastModifiedBy>
  <cp:lastPrinted>2022-04-29T00:17:32Z</cp:lastPrinted>
  <dcterms:created xsi:type="dcterms:W3CDTF">2017-04-14T00:11:14Z</dcterms:created>
  <dcterms:modified xsi:type="dcterms:W3CDTF">2022-04-29T00:17:38Z</dcterms:modified>
</cp:coreProperties>
</file>