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19-2021\Проект бюджета на 2019-2021 годы\Дополнительный материал и документы к проекту бюджета на 2019-2021 годы\"/>
    </mc:Choice>
  </mc:AlternateContent>
  <bookViews>
    <workbookView xWindow="120" yWindow="120" windowWidth="15480" windowHeight="9405"/>
  </bookViews>
  <sheets>
    <sheet name="сведения о доходах 2017-2021" sheetId="6" r:id="rId1"/>
  </sheets>
  <definedNames>
    <definedName name="_xlnm.Print_Titles" localSheetId="0">'сведения о доходах 2017-2021'!$7:$12</definedName>
    <definedName name="_xlnm.Print_Area" localSheetId="0">'сведения о доходах 2017-2021'!$A$1:$K$59</definedName>
  </definedNames>
  <calcPr calcId="152511"/>
</workbook>
</file>

<file path=xl/calcChain.xml><?xml version="1.0" encoding="utf-8"?>
<calcChain xmlns="http://schemas.openxmlformats.org/spreadsheetml/2006/main">
  <c r="C44" i="6" l="1"/>
  <c r="C41" i="6"/>
  <c r="C33" i="6"/>
  <c r="C51" i="6"/>
  <c r="C50" i="6" s="1"/>
  <c r="C39" i="6"/>
  <c r="C24" i="6"/>
  <c r="C19" i="6"/>
  <c r="C17" i="6"/>
  <c r="C15" i="6"/>
  <c r="C32" i="6" l="1"/>
  <c r="C14" i="6"/>
  <c r="C13" i="6" l="1"/>
  <c r="C59" i="6" s="1"/>
  <c r="I26" i="6" l="1"/>
  <c r="I16" i="6" l="1"/>
  <c r="I18" i="6"/>
  <c r="I20" i="6"/>
  <c r="I21" i="6"/>
  <c r="I22" i="6"/>
  <c r="I23" i="6"/>
  <c r="I25" i="6"/>
  <c r="I27" i="6"/>
  <c r="I28" i="6"/>
  <c r="I29" i="6"/>
  <c r="I30" i="6"/>
  <c r="I31" i="6"/>
  <c r="I34" i="6"/>
  <c r="I35" i="6"/>
  <c r="I36" i="6"/>
  <c r="I37" i="6"/>
  <c r="I38" i="6"/>
  <c r="I40" i="6"/>
  <c r="I42" i="6"/>
  <c r="I43" i="6"/>
  <c r="I45" i="6"/>
  <c r="I46" i="6"/>
  <c r="I48" i="6"/>
  <c r="I52" i="6"/>
  <c r="I53" i="6"/>
  <c r="I54" i="6"/>
  <c r="I55" i="6"/>
  <c r="I56" i="6"/>
  <c r="I57" i="6"/>
  <c r="I58" i="6"/>
  <c r="G16" i="6"/>
  <c r="G18" i="6"/>
  <c r="G20" i="6"/>
  <c r="G21" i="6"/>
  <c r="G22" i="6"/>
  <c r="G23" i="6"/>
  <c r="G25" i="6"/>
  <c r="G26" i="6"/>
  <c r="G27" i="6"/>
  <c r="G28" i="6"/>
  <c r="G29" i="6"/>
  <c r="G30" i="6"/>
  <c r="G31" i="6"/>
  <c r="G34" i="6"/>
  <c r="G35" i="6"/>
  <c r="G36" i="6"/>
  <c r="G37" i="6"/>
  <c r="G38" i="6"/>
  <c r="G40" i="6"/>
  <c r="G42" i="6"/>
  <c r="G43" i="6"/>
  <c r="G45" i="6"/>
  <c r="G46" i="6"/>
  <c r="G47" i="6"/>
  <c r="G48" i="6"/>
  <c r="G49" i="6"/>
  <c r="G52" i="6"/>
  <c r="G53" i="6"/>
  <c r="G54" i="6"/>
  <c r="G55" i="6"/>
  <c r="G56" i="6"/>
  <c r="G57" i="6"/>
  <c r="G58" i="6"/>
  <c r="H53" i="6" l="1"/>
  <c r="H54" i="6"/>
  <c r="H55" i="6"/>
  <c r="H56" i="6"/>
  <c r="H57" i="6"/>
  <c r="H58" i="6"/>
  <c r="H52" i="6"/>
  <c r="F53" i="6"/>
  <c r="F54" i="6"/>
  <c r="F55" i="6"/>
  <c r="F56" i="6"/>
  <c r="F57" i="6"/>
  <c r="F58" i="6"/>
  <c r="F52" i="6"/>
  <c r="H48" i="6"/>
  <c r="H49" i="6"/>
  <c r="F48" i="6"/>
  <c r="F49" i="6"/>
  <c r="H46" i="6"/>
  <c r="H47" i="6"/>
  <c r="F46" i="6"/>
  <c r="F47" i="6"/>
  <c r="H45" i="6"/>
  <c r="F45" i="6"/>
  <c r="H43" i="6"/>
  <c r="H42" i="6"/>
  <c r="F43" i="6"/>
  <c r="F42" i="6"/>
  <c r="H40" i="6"/>
  <c r="F40" i="6"/>
  <c r="H35" i="6"/>
  <c r="H36" i="6"/>
  <c r="H37" i="6"/>
  <c r="H38" i="6"/>
  <c r="F35" i="6"/>
  <c r="F36" i="6"/>
  <c r="F37" i="6"/>
  <c r="F38" i="6"/>
  <c r="H34" i="6"/>
  <c r="F34" i="6"/>
  <c r="H26" i="6"/>
  <c r="H27" i="6"/>
  <c r="H28" i="6"/>
  <c r="H29" i="6"/>
  <c r="H30" i="6"/>
  <c r="H31" i="6"/>
  <c r="H25" i="6"/>
  <c r="F26" i="6"/>
  <c r="F27" i="6"/>
  <c r="F28" i="6"/>
  <c r="F29" i="6"/>
  <c r="F30" i="6"/>
  <c r="F31" i="6"/>
  <c r="F25" i="6"/>
  <c r="H21" i="6" l="1"/>
  <c r="H22" i="6"/>
  <c r="H23" i="6"/>
  <c r="F21" i="6"/>
  <c r="F22" i="6"/>
  <c r="F23" i="6"/>
  <c r="H20" i="6"/>
  <c r="F20" i="6"/>
  <c r="H18" i="6"/>
  <c r="F18" i="6"/>
  <c r="H16" i="6"/>
  <c r="F16" i="6"/>
  <c r="K44" i="6" l="1"/>
  <c r="J44" i="6"/>
  <c r="H44" i="6"/>
  <c r="F44" i="6"/>
  <c r="E44" i="6"/>
  <c r="D44" i="6"/>
  <c r="B44" i="6"/>
  <c r="K51" i="6"/>
  <c r="K50" i="6" s="1"/>
  <c r="J51" i="6"/>
  <c r="J50" i="6" s="1"/>
  <c r="H51" i="6"/>
  <c r="H50" i="6" s="1"/>
  <c r="F51" i="6"/>
  <c r="F50" i="6" s="1"/>
  <c r="E51" i="6"/>
  <c r="D51" i="6"/>
  <c r="D50" i="6" s="1"/>
  <c r="K41" i="6"/>
  <c r="J41" i="6"/>
  <c r="H41" i="6"/>
  <c r="F41" i="6"/>
  <c r="E41" i="6"/>
  <c r="D41" i="6"/>
  <c r="K39" i="6"/>
  <c r="J39" i="6"/>
  <c r="H39" i="6"/>
  <c r="F39" i="6"/>
  <c r="E39" i="6"/>
  <c r="D39" i="6"/>
  <c r="K33" i="6"/>
  <c r="J33" i="6"/>
  <c r="H33" i="6"/>
  <c r="F33" i="6"/>
  <c r="E33" i="6"/>
  <c r="D33" i="6"/>
  <c r="K24" i="6"/>
  <c r="J24" i="6"/>
  <c r="H24" i="6"/>
  <c r="F24" i="6"/>
  <c r="E24" i="6"/>
  <c r="D24" i="6"/>
  <c r="K19" i="6"/>
  <c r="J19" i="6"/>
  <c r="H19" i="6"/>
  <c r="F19" i="6"/>
  <c r="E19" i="6"/>
  <c r="D19" i="6"/>
  <c r="K17" i="6"/>
  <c r="J17" i="6"/>
  <c r="H17" i="6"/>
  <c r="F17" i="6"/>
  <c r="E17" i="6"/>
  <c r="D17" i="6"/>
  <c r="K15" i="6"/>
  <c r="J15" i="6"/>
  <c r="H15" i="6"/>
  <c r="F15" i="6"/>
  <c r="E15" i="6"/>
  <c r="D15" i="6"/>
  <c r="B15" i="6"/>
  <c r="I44" i="6" l="1"/>
  <c r="G44" i="6"/>
  <c r="I41" i="6"/>
  <c r="J32" i="6"/>
  <c r="I39" i="6"/>
  <c r="E50" i="6"/>
  <c r="I51" i="6"/>
  <c r="I33" i="6"/>
  <c r="I24" i="6"/>
  <c r="I19" i="6"/>
  <c r="I17" i="6"/>
  <c r="I15" i="6"/>
  <c r="G15" i="6"/>
  <c r="F32" i="6"/>
  <c r="F14" i="6"/>
  <c r="J14" i="6"/>
  <c r="J13" i="6" s="1"/>
  <c r="J59" i="6" s="1"/>
  <c r="E14" i="6"/>
  <c r="K14" i="6"/>
  <c r="K32" i="6"/>
  <c r="D32" i="6"/>
  <c r="H32" i="6"/>
  <c r="E32" i="6"/>
  <c r="H14" i="6"/>
  <c r="D14" i="6"/>
  <c r="I50" i="6" l="1"/>
  <c r="F13" i="6"/>
  <c r="F59" i="6" s="1"/>
  <c r="K13" i="6"/>
  <c r="K59" i="6" s="1"/>
  <c r="I14" i="6"/>
  <c r="I32" i="6"/>
  <c r="H13" i="6"/>
  <c r="H59" i="6" s="1"/>
  <c r="E13" i="6"/>
  <c r="D13" i="6"/>
  <c r="D59" i="6" s="1"/>
  <c r="B39" i="6"/>
  <c r="G39" i="6" s="1"/>
  <c r="B41" i="6"/>
  <c r="G41" i="6" s="1"/>
  <c r="E59" i="6" l="1"/>
  <c r="I13" i="6"/>
  <c r="B17" i="6"/>
  <c r="B33" i="6"/>
  <c r="G33" i="6" s="1"/>
  <c r="B24" i="6"/>
  <c r="G24" i="6" s="1"/>
  <c r="B19" i="6"/>
  <c r="G19" i="6" s="1"/>
  <c r="G17" i="6" l="1"/>
  <c r="B14" i="6"/>
  <c r="G14" i="6" s="1"/>
  <c r="I59" i="6"/>
  <c r="B32" i="6"/>
  <c r="G32" i="6" s="1"/>
  <c r="B13" i="6" l="1"/>
  <c r="G13" i="6" s="1"/>
  <c r="B51" i="6" l="1"/>
  <c r="B50" i="6" l="1"/>
  <c r="G50" i="6" s="1"/>
  <c r="G51" i="6"/>
  <c r="B59" i="6" l="1"/>
  <c r="G59" i="6" s="1"/>
</calcChain>
</file>

<file path=xl/sharedStrings.xml><?xml version="1.0" encoding="utf-8"?>
<sst xmlns="http://schemas.openxmlformats.org/spreadsheetml/2006/main" count="69" uniqueCount="67">
  <si>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</si>
  <si>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</si>
  <si>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</si>
  <si>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Плата за негативное воздействие на окружающую среду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</si>
  <si>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</si>
  <si>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</si>
  <si>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ИТОГО ДОХОДОВ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</si>
  <si>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</si>
  <si>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</si>
  <si>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</si>
  <si>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</si>
  <si>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</si>
  <si>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</si>
  <si>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</si>
  <si>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</si>
  <si>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Транспортный налог с организаций</t>
  </si>
  <si>
    <t>Транспортный налог с физических лиц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</si>
  <si>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</si>
  <si>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компенсации затрат бюджетов городских округов</t>
  </si>
  <si>
    <t>Прочие доходы от оказания платных услуг (работ) получателями средств бюджетов городских округов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</si>
  <si>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</si>
  <si>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</si>
  <si>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Налог, взимаемый в связи с применением патентной системы налогообложения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</si>
  <si>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</si>
  <si>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Налог на имущество организаций</t>
  </si>
  <si>
    <t>Земельный налог с организаций</t>
  </si>
  <si>
    <t>Земельный налог с физических лиц</t>
  </si>
  <si>
    <t>тыс. рублей</t>
  </si>
  <si>
    <t>Наименование доходов</t>
  </si>
  <si>
    <t>Сравнение:</t>
  </si>
  <si>
    <t xml:space="preserve">  +,- </t>
  </si>
  <si>
    <t>%</t>
  </si>
  <si>
    <t>Налог на доходы физических лиц Российской Федерации</t>
  </si>
  <si>
    <t>НАЛОГОВЫЕ И НЕНАЛОГОВЫЕ ДОХОДЫ - всего, в том числе:</t>
  </si>
  <si>
    <t>БЕЗВОЗМЕЗДНЫЕ ПОСТУПЛЕНИЯ -  всего , в том числе: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</si>
  <si>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</si>
  <si>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</si>
  <si>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</si>
  <si>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</si>
  <si>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</si>
  <si>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</si>
  <si>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НАЛОГОВЫЕ  ДОХОДЫ - всего, в том числе:</t>
  </si>
  <si>
    <t>НЕНАЛОГОВЫЕ ДОХОДЫ - всего, в том числе: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</si>
  <si>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</si>
  <si>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</si>
  <si>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</si>
  <si>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</si>
  <si>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</si>
  <si>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</si>
  <si>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</si>
  <si>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</si>
  <si>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</si>
  <si>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Прогноз (проект бюджета)</t>
  </si>
  <si>
    <t>Прогноз на 2020 год (проект бюджета)</t>
  </si>
  <si>
    <t>Сведения о доходах бюджета муниципального образования "Городской округ Ногликский"</t>
  </si>
  <si>
    <t xml:space="preserve">Ожидаемое исполнение (оценка) </t>
  </si>
  <si>
    <t>К проекту бюджета МО "Городской округ Ногликский"</t>
  </si>
  <si>
    <t>на 2019 год  и на плановый период 2020 и 2021 годов</t>
  </si>
  <si>
    <t xml:space="preserve">2017 год (факт) </t>
  </si>
  <si>
    <t>Плановые назначения (решение о бюджете на 2018-2020 годы в редакции от 12.07.2018 № 201)</t>
  </si>
  <si>
    <t>2019 год</t>
  </si>
  <si>
    <t xml:space="preserve">к 2017 году  </t>
  </si>
  <si>
    <t xml:space="preserve">к 2018 году (оценка) </t>
  </si>
  <si>
    <t>Прогноз на 2021 год (проект бюджета)</t>
  </si>
  <si>
    <t xml:space="preserve"> по видам доходов на 2019 год и на плановый период 2020 и 2021 годов в сравнении с ожидаемым исполнением</t>
  </si>
  <si>
    <t xml:space="preserve">  за 2018 год (оценка текущего финансового года) и отчетом за 2017 год (отчетный финансовый год)</t>
  </si>
  <si>
    <t xml:space="preserve">2018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</si>
</sst>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FFFF"/>
      <name val="Arial Cyr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2"/>
    </font>
    <font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1.5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0" borderId="0"/>
    <xf numFmtId="0" fontId="7" fillId="0" borderId="0">
      <alignment horizontal="left" shrinkToFit="1"/>
    </xf>
    <xf numFmtId="0" fontId="8" fillId="0" borderId="0">
      <alignment horizontal="center" vertical="center" wrapText="1"/>
    </xf>
    <xf numFmtId="0" fontId="9" fillId="0" borderId="0"/>
    <xf numFmtId="0" fontId="10" fillId="0" borderId="0">
      <alignment horizontal="center" vertical="center" wrapText="1"/>
    </xf>
    <xf numFmtId="0" fontId="11" fillId="0" borderId="0">
      <alignment horizontal="center" vertical="center" shrinkToFit="1"/>
    </xf>
    <xf numFmtId="0" fontId="10" fillId="0" borderId="0"/>
    <xf numFmtId="0" fontId="12" fillId="0" borderId="0">
      <alignment horizontal="center" vertical="center" wrapText="1"/>
    </xf>
    <xf numFmtId="0" fontId="10" fillId="0" borderId="0">
      <alignment horizontal="right" vertical="center" wrapText="1"/>
    </xf>
    <xf numFmtId="0" fontId="7" fillId="0" borderId="7">
      <alignment horizontal="left" shrinkToFit="1"/>
    </xf>
    <xf numFmtId="0" fontId="12" fillId="0" borderId="8">
      <alignment horizontal="center" vertical="center" wrapText="1"/>
    </xf>
    <xf numFmtId="0" fontId="12" fillId="0" borderId="9"/>
    <xf numFmtId="0" fontId="7" fillId="0" borderId="7"/>
    <xf numFmtId="0" fontId="12" fillId="0" borderId="7"/>
    <xf numFmtId="49" fontId="7" fillId="0" borderId="7">
      <alignment horizontal="center" vertical="center" shrinkToFit="1"/>
    </xf>
    <xf numFmtId="49" fontId="12" fillId="0" borderId="8">
      <alignment vertical="top" wrapText="1"/>
    </xf>
    <xf numFmtId="4" fontId="12" fillId="0" borderId="8">
      <alignment horizontal="right" vertical="top" shrinkToFit="1"/>
    </xf>
    <xf numFmtId="0" fontId="10" fillId="0" borderId="9"/>
    <xf numFmtId="0" fontId="12" fillId="0" borderId="0"/>
    <xf numFmtId="0" fontId="13" fillId="0" borderId="0"/>
    <xf numFmtId="0" fontId="13" fillId="0" borderId="0"/>
    <xf numFmtId="49" fontId="14" fillId="0" borderId="8">
      <alignment vertical="top" wrapText="1"/>
    </xf>
    <xf numFmtId="4" fontId="14" fillId="0" borderId="8">
      <alignment horizontal="right" vertical="top" shrinkToFit="1"/>
    </xf>
    <xf numFmtId="0" fontId="8" fillId="0" borderId="9"/>
    <xf numFmtId="0" fontId="8" fillId="0" borderId="0"/>
    <xf numFmtId="0" fontId="14" fillId="0" borderId="0"/>
    <xf numFmtId="0" fontId="10" fillId="0" borderId="0"/>
    <xf numFmtId="0" fontId="10" fillId="0" borderId="0"/>
    <xf numFmtId="0" fontId="13" fillId="0" borderId="0"/>
    <xf numFmtId="0" fontId="12" fillId="3" borderId="0"/>
    <xf numFmtId="0" fontId="10" fillId="0" borderId="0">
      <alignment horizontal="left" vertical="center" wrapText="1"/>
    </xf>
    <xf numFmtId="0" fontId="10" fillId="0" borderId="0">
      <alignment horizontal="center" vertical="center" shrinkToFit="1"/>
    </xf>
    <xf numFmtId="0" fontId="12" fillId="3" borderId="11"/>
    <xf numFmtId="0" fontId="12" fillId="3" borderId="10"/>
    <xf numFmtId="0" fontId="12" fillId="3" borderId="12"/>
    <xf numFmtId="0" fontId="10" fillId="0" borderId="0">
      <alignment horizontal="left" wrapText="1"/>
    </xf>
    <xf numFmtId="0" fontId="12" fillId="0" borderId="0">
      <alignment horizontal="left" wrapText="1"/>
    </xf>
    <xf numFmtId="49" fontId="12" fillId="3" borderId="0"/>
    <xf numFmtId="49" fontId="12" fillId="3" borderId="10"/>
    <xf numFmtId="49" fontId="12" fillId="3" borderId="12"/>
    <xf numFmtId="49" fontId="12" fillId="3" borderId="11"/>
  </cellStyleXfs>
  <cellXfs count="68">
    <xf numFmtId="0" fontId="0" fillId="0" borderId="0" xfId="0"/>
    <xf numFmtId="0" fontId="6" fillId="2" borderId="1" xfId="1" applyNumberFormat="1" applyFont="1" applyFill="1" applyBorder="1" applyAlignment="1">
      <alignment horizontal="left" wrapText="1"/>
    </xf>
    <xf numFmtId="0" fontId="5" fillId="0" borderId="0" xfId="0" applyFont="1"/>
    <xf numFmtId="0" fontId="1" fillId="0" borderId="1" xfId="1" applyFon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" fillId="2" borderId="15" xfId="1" applyFont="1" applyFill="1" applyBorder="1" applyAlignment="1">
      <alignment horizontal="left" wrapText="1"/>
    </xf>
    <xf numFmtId="165" fontId="1" fillId="0" borderId="1" xfId="1" applyNumberFormat="1" applyFont="1" applyFill="1" applyBorder="1" applyAlignment="1">
      <alignment horizontal="right"/>
    </xf>
    <xf numFmtId="165" fontId="1" fillId="0" borderId="6" xfId="0" applyNumberFormat="1" applyFont="1" applyFill="1" applyBorder="1" applyAlignment="1" applyProtection="1">
      <alignment horizontal="right"/>
      <protection locked="0"/>
    </xf>
    <xf numFmtId="165" fontId="1" fillId="0" borderId="1" xfId="0" applyNumberFormat="1" applyFont="1" applyFill="1" applyBorder="1" applyAlignment="1" applyProtection="1">
      <alignment horizontal="right"/>
      <protection locked="0"/>
    </xf>
    <xf numFmtId="0" fontId="5" fillId="0" borderId="1" xfId="0" applyNumberFormat="1" applyFont="1" applyBorder="1" applyAlignment="1">
      <alignment wrapText="1"/>
    </xf>
    <xf numFmtId="0" fontId="1" fillId="2" borderId="1" xfId="1" applyNumberFormat="1" applyFont="1" applyFill="1" applyBorder="1" applyAlignment="1">
      <alignment horizontal="left" wrapText="1"/>
    </xf>
    <xf numFmtId="0" fontId="1" fillId="0" borderId="1" xfId="0" applyNumberFormat="1" applyFont="1" applyBorder="1" applyAlignment="1" applyProtection="1">
      <alignment horizontal="left" wrapText="1" justifyLastLine="1"/>
      <protection locked="0"/>
    </xf>
    <xf numFmtId="165" fontId="5" fillId="0" borderId="1" xfId="0" applyNumberFormat="1" applyFont="1" applyFill="1" applyBorder="1" applyAlignment="1">
      <alignment horizontal="right"/>
    </xf>
    <xf numFmtId="0" fontId="1" fillId="0" borderId="1" xfId="1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1" fillId="2" borderId="1" xfId="1" applyNumberFormat="1" applyFont="1" applyFill="1" applyBorder="1" applyAlignment="1">
      <alignment horizontal="center"/>
    </xf>
    <xf numFmtId="0" fontId="6" fillId="0" borderId="1" xfId="1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/>
    <xf numFmtId="0" fontId="5" fillId="0" borderId="0" xfId="0" applyFont="1" applyAlignment="1"/>
    <xf numFmtId="0" fontId="5" fillId="0" borderId="4" xfId="0" applyFont="1" applyBorder="1" applyAlignment="1">
      <alignment horizontal="center"/>
    </xf>
    <xf numFmtId="0" fontId="1" fillId="2" borderId="1" xfId="1" applyNumberFormat="1" applyFont="1" applyFill="1" applyBorder="1" applyAlignment="1">
      <alignment wrapText="1"/>
    </xf>
    <xf numFmtId="0" fontId="15" fillId="2" borderId="6" xfId="1" applyFont="1" applyFill="1" applyBorder="1" applyAlignment="1">
      <alignment horizontal="left" wrapText="1"/>
    </xf>
    <xf numFmtId="0" fontId="16" fillId="0" borderId="6" xfId="0" applyFont="1" applyBorder="1" applyAlignment="1">
      <alignment wrapText="1"/>
    </xf>
    <xf numFmtId="49" fontId="15" fillId="2" borderId="6" xfId="1" applyNumberFormat="1" applyFont="1" applyFill="1" applyBorder="1" applyAlignment="1">
      <alignment horizontal="left" wrapText="1"/>
    </xf>
    <xf numFmtId="0" fontId="15" fillId="0" borderId="6" xfId="0" applyNumberFormat="1" applyFont="1" applyBorder="1" applyAlignment="1" applyProtection="1">
      <alignment horizontal="left" wrapText="1" justifyLastLine="1"/>
      <protection locked="0"/>
    </xf>
    <xf numFmtId="0" fontId="17" fillId="0" borderId="1" xfId="1" applyFont="1" applyFill="1" applyBorder="1" applyAlignment="1">
      <alignment horizontal="left" vertical="center" wrapText="1"/>
    </xf>
    <xf numFmtId="0" fontId="15" fillId="0" borderId="1" xfId="1" applyNumberFormat="1" applyFont="1" applyFill="1" applyBorder="1" applyAlignment="1">
      <alignment horizontal="left" wrapText="1"/>
    </xf>
    <xf numFmtId="0" fontId="15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1" xfId="1" applyNumberFormat="1" applyFont="1" applyFill="1" applyBorder="1" applyAlignment="1">
      <alignment horizontal="left"/>
    </xf>
    <xf numFmtId="165" fontId="5" fillId="0" borderId="1" xfId="0" applyNumberFormat="1" applyFont="1" applyBorder="1" applyAlignment="1">
      <alignment horizontal="right"/>
    </xf>
    <xf numFmtId="165" fontId="5" fillId="0" borderId="1" xfId="0" applyNumberFormat="1" applyFont="1" applyFill="1" applyBorder="1" applyAlignment="1"/>
    <xf numFmtId="165" fontId="5" fillId="0" borderId="1" xfId="0" applyNumberFormat="1" applyFont="1" applyBorder="1" applyAlignment="1"/>
    <xf numFmtId="0" fontId="1" fillId="0" borderId="6" xfId="1" applyFont="1" applyFill="1" applyBorder="1" applyAlignment="1">
      <alignment horizontal="center"/>
    </xf>
    <xf numFmtId="165" fontId="1" fillId="0" borderId="6" xfId="1" applyNumberFormat="1" applyFont="1" applyFill="1" applyBorder="1" applyAlignment="1">
      <alignment horizontal="right"/>
    </xf>
    <xf numFmtId="165" fontId="5" fillId="0" borderId="6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right"/>
    </xf>
    <xf numFmtId="0" fontId="1" fillId="0" borderId="3" xfId="1" applyFont="1" applyBorder="1" applyAlignment="1">
      <alignment horizontal="center" vertical="top" wrapText="1"/>
    </xf>
    <xf numFmtId="0" fontId="1" fillId="0" borderId="13" xfId="1" applyFont="1" applyBorder="1" applyAlignment="1">
      <alignment horizontal="center" vertical="top" wrapText="1"/>
    </xf>
    <xf numFmtId="0" fontId="1" fillId="0" borderId="4" xfId="1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1" fillId="0" borderId="3" xfId="1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wrapText="1"/>
    </xf>
  </cellXfs>
  <cellStyles count="42">
    <cellStyle name="br" xfId="20"/>
    <cellStyle name="col" xfId="21"/>
    <cellStyle name="st31" xfId="22"/>
    <cellStyle name="st32" xfId="23"/>
    <cellStyle name="st33" xfId="24"/>
    <cellStyle name="st34" xfId="25"/>
    <cellStyle name="st35" xfId="26"/>
    <cellStyle name="st36" xfId="3"/>
    <cellStyle name="st37" xfId="5"/>
    <cellStyle name="st38" xfId="9"/>
    <cellStyle name="style0" xfId="27"/>
    <cellStyle name="td" xfId="28"/>
    <cellStyle name="tr" xfId="29"/>
    <cellStyle name="xl21" xfId="30"/>
    <cellStyle name="xl22" xfId="2"/>
    <cellStyle name="xl23" xfId="31"/>
    <cellStyle name="xl24" xfId="32"/>
    <cellStyle name="xl25" xfId="6"/>
    <cellStyle name="xl26" xfId="7"/>
    <cellStyle name="xl27" xfId="8"/>
    <cellStyle name="xl28" xfId="19"/>
    <cellStyle name="xl29" xfId="33"/>
    <cellStyle name="xl30" xfId="10"/>
    <cellStyle name="xl31" xfId="11"/>
    <cellStyle name="xl32" xfId="12"/>
    <cellStyle name="xl33" xfId="13"/>
    <cellStyle name="xl34" xfId="14"/>
    <cellStyle name="xl35" xfId="34"/>
    <cellStyle name="xl36" xfId="35"/>
    <cellStyle name="xl37" xfId="36"/>
    <cellStyle name="xl38" xfId="37"/>
    <cellStyle name="xl39" xfId="15"/>
    <cellStyle name="xl40" xfId="16"/>
    <cellStyle name="xl41" xfId="17"/>
    <cellStyle name="xl42" xfId="38"/>
    <cellStyle name="xl43" xfId="39"/>
    <cellStyle name="xl44" xfId="18"/>
    <cellStyle name="xl45" xfId="40"/>
    <cellStyle name="xl46" xfId="41"/>
    <cellStyle name="Обычный" xfId="0" builtinId="0"/>
    <cellStyle name="Обычный 2" xfId="1"/>
    <cellStyle name="Обычный 3" xfId="4"/>
  </cellStyles>
  <dxfs count="0"/>
  <tableStyles count="0" defaultTableStyle="TableStyleMedium9" defaultPivotStyle="PivotStyleLight16"/>
  <colors>
    <mruColors>
      <color rgb="FFFF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zoomScale="98" zoomScaleNormal="98" workbookViewId="0">
      <selection activeCell="E59" sqref="E59"/>
    </sheetView>
  </sheetViews>
  <sheetFormatPr defaultRowHeight="15.75" x14ac:dyDescent="0.25"/>
  <cols>
    <col min="1" max="1" width="50" style="24" customWidth="1"/>
    <col min="2" max="3" width="12.85546875" style="17" customWidth="1"/>
    <col min="4" max="4" width="13" style="18" customWidth="1"/>
    <col min="5" max="5" width="13" style="19" customWidth="1"/>
    <col min="6" max="6" width="13.5703125" style="20" customWidth="1"/>
    <col min="7" max="7" width="9.140625" style="25" customWidth="1"/>
    <col min="8" max="8" width="12" style="26" customWidth="1"/>
    <col min="9" max="9" width="11" style="26" customWidth="1"/>
    <col min="10" max="10" width="12.85546875" style="26" customWidth="1"/>
    <col min="11" max="11" width="12.7109375" style="26" customWidth="1"/>
    <col min="12" max="16384" width="9.140625" style="2"/>
  </cols>
  <sheetData>
    <row r="1" spans="1:13" ht="15.75" customHeight="1" x14ac:dyDescent="0.25">
      <c r="A1" s="65" t="s">
        <v>56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3" ht="15.75" customHeight="1" x14ac:dyDescent="0.25">
      <c r="A2" s="66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3" s="36" customFormat="1" ht="39" customHeight="1" x14ac:dyDescent="0.25">
      <c r="A3" s="67" t="s">
        <v>54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3" s="36" customFormat="1" ht="16.5" customHeight="1" x14ac:dyDescent="0.25">
      <c r="A4" s="67" t="s">
        <v>64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s="36" customFormat="1" ht="15.75" customHeight="1" x14ac:dyDescent="0.25">
      <c r="A5" s="67" t="s">
        <v>65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x14ac:dyDescent="0.25">
      <c r="A6" s="46" t="s">
        <v>27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3" ht="19.5" customHeight="1" x14ac:dyDescent="0.25">
      <c r="A7" s="47" t="s">
        <v>28</v>
      </c>
      <c r="B7" s="53" t="s">
        <v>58</v>
      </c>
      <c r="C7" s="59" t="s">
        <v>66</v>
      </c>
      <c r="D7" s="60"/>
      <c r="E7" s="56" t="s">
        <v>60</v>
      </c>
      <c r="F7" s="57"/>
      <c r="G7" s="57"/>
      <c r="H7" s="57"/>
      <c r="I7" s="58"/>
      <c r="J7" s="50" t="s">
        <v>53</v>
      </c>
      <c r="K7" s="44" t="s">
        <v>63</v>
      </c>
    </row>
    <row r="8" spans="1:13" ht="19.5" customHeight="1" x14ac:dyDescent="0.25">
      <c r="A8" s="48"/>
      <c r="B8" s="54"/>
      <c r="C8" s="53" t="s">
        <v>59</v>
      </c>
      <c r="D8" s="61" t="s">
        <v>55</v>
      </c>
      <c r="E8" s="64" t="s">
        <v>52</v>
      </c>
      <c r="F8" s="44" t="s">
        <v>29</v>
      </c>
      <c r="G8" s="44"/>
      <c r="H8" s="44"/>
      <c r="I8" s="44"/>
      <c r="J8" s="51"/>
      <c r="K8" s="44"/>
    </row>
    <row r="9" spans="1:13" ht="20.25" customHeight="1" x14ac:dyDescent="0.25">
      <c r="A9" s="48"/>
      <c r="B9" s="54"/>
      <c r="C9" s="54"/>
      <c r="D9" s="62"/>
      <c r="E9" s="64"/>
      <c r="F9" s="44" t="s">
        <v>61</v>
      </c>
      <c r="G9" s="44"/>
      <c r="H9" s="44" t="s">
        <v>62</v>
      </c>
      <c r="I9" s="44"/>
      <c r="J9" s="51"/>
      <c r="K9" s="44"/>
    </row>
    <row r="10" spans="1:13" ht="21.75" customHeight="1" x14ac:dyDescent="0.25">
      <c r="A10" s="48"/>
      <c r="B10" s="54"/>
      <c r="C10" s="54"/>
      <c r="D10" s="62"/>
      <c r="E10" s="64"/>
      <c r="F10" s="44" t="s">
        <v>30</v>
      </c>
      <c r="G10" s="45" t="s">
        <v>31</v>
      </c>
      <c r="H10" s="44" t="s">
        <v>30</v>
      </c>
      <c r="I10" s="44" t="s">
        <v>31</v>
      </c>
      <c r="J10" s="51"/>
      <c r="K10" s="44"/>
    </row>
    <row r="11" spans="1:13" ht="86.25" customHeight="1" x14ac:dyDescent="0.25">
      <c r="A11" s="49"/>
      <c r="B11" s="55"/>
      <c r="C11" s="55"/>
      <c r="D11" s="63"/>
      <c r="E11" s="64"/>
      <c r="F11" s="44"/>
      <c r="G11" s="45"/>
      <c r="H11" s="44"/>
      <c r="I11" s="44"/>
      <c r="J11" s="52"/>
      <c r="K11" s="44"/>
    </row>
    <row r="12" spans="1:13" x14ac:dyDescent="0.25">
      <c r="A12" s="21">
        <v>1</v>
      </c>
      <c r="B12" s="3">
        <v>2</v>
      </c>
      <c r="C12" s="41">
        <v>3</v>
      </c>
      <c r="D12" s="4">
        <v>4</v>
      </c>
      <c r="E12" s="5">
        <v>5</v>
      </c>
      <c r="F12" s="6">
        <v>6</v>
      </c>
      <c r="G12" s="7">
        <v>7</v>
      </c>
      <c r="H12" s="6">
        <v>8</v>
      </c>
      <c r="I12" s="6">
        <v>9</v>
      </c>
      <c r="J12" s="27">
        <v>10</v>
      </c>
      <c r="K12" s="6">
        <v>11</v>
      </c>
    </row>
    <row r="13" spans="1:13" ht="31.5" x14ac:dyDescent="0.25">
      <c r="A13" s="28" t="s">
        <v>33</v>
      </c>
      <c r="B13" s="9">
        <f>B14+B32</f>
        <v>583029.19999999995</v>
      </c>
      <c r="C13" s="9">
        <f>C14+C32</f>
        <v>681677</v>
      </c>
      <c r="D13" s="9">
        <f t="shared" ref="D13:K13" si="0">D14+D32</f>
        <v>678246.7</v>
      </c>
      <c r="E13" s="9">
        <f t="shared" si="0"/>
        <v>730217.7</v>
      </c>
      <c r="F13" s="9">
        <f t="shared" si="0"/>
        <v>147188.5</v>
      </c>
      <c r="G13" s="39">
        <f t="shared" ref="G13:G59" si="1">E13/B13*100</f>
        <v>125.2454765558912</v>
      </c>
      <c r="H13" s="9">
        <f t="shared" si="0"/>
        <v>51970.999999999993</v>
      </c>
      <c r="I13" s="40">
        <f>E13/D13*100</f>
        <v>107.66255110419263</v>
      </c>
      <c r="J13" s="9">
        <f t="shared" si="0"/>
        <v>762101.4</v>
      </c>
      <c r="K13" s="9">
        <f t="shared" si="0"/>
        <v>789784.4</v>
      </c>
    </row>
    <row r="14" spans="1:13" ht="21" customHeight="1" x14ac:dyDescent="0.25">
      <c r="A14" s="28" t="s">
        <v>41</v>
      </c>
      <c r="B14" s="9">
        <f>B15+B17+B19+B24+B31</f>
        <v>457383</v>
      </c>
      <c r="C14" s="9">
        <f>C15+C17+C19+C24+C31</f>
        <v>588748</v>
      </c>
      <c r="D14" s="9">
        <f t="shared" ref="D14:K14" si="2">D15+D17+D19+D24+D31</f>
        <v>590543</v>
      </c>
      <c r="E14" s="11">
        <f t="shared" si="2"/>
        <v>634815.69999999995</v>
      </c>
      <c r="F14" s="38">
        <f t="shared" si="2"/>
        <v>177432.7</v>
      </c>
      <c r="G14" s="39">
        <f t="shared" si="1"/>
        <v>138.79302466423107</v>
      </c>
      <c r="H14" s="40">
        <f t="shared" si="2"/>
        <v>44272.7</v>
      </c>
      <c r="I14" s="40">
        <f t="shared" ref="I14:I59" si="3">E14/D14*100</f>
        <v>107.49694772438248</v>
      </c>
      <c r="J14" s="40">
        <f t="shared" si="2"/>
        <v>664181.6</v>
      </c>
      <c r="K14" s="40">
        <f t="shared" si="2"/>
        <v>691974.4</v>
      </c>
    </row>
    <row r="15" spans="1:13" x14ac:dyDescent="0.25">
      <c r="A15" s="29" t="s">
        <v>35</v>
      </c>
      <c r="B15" s="9">
        <f>SUM(B16:B16)</f>
        <v>390589.6</v>
      </c>
      <c r="C15" s="9">
        <f>SUM(C16:C16)</f>
        <v>405289</v>
      </c>
      <c r="D15" s="9">
        <f t="shared" ref="D15:K15" si="4">SUM(D16:D16)</f>
        <v>407457</v>
      </c>
      <c r="E15" s="11">
        <f t="shared" si="4"/>
        <v>437238</v>
      </c>
      <c r="F15" s="38">
        <f t="shared" si="4"/>
        <v>46648.400000000023</v>
      </c>
      <c r="G15" s="39">
        <f t="shared" si="1"/>
        <v>111.943072729023</v>
      </c>
      <c r="H15" s="40">
        <f t="shared" si="4"/>
        <v>29781</v>
      </c>
      <c r="I15" s="40">
        <f t="shared" si="3"/>
        <v>107.30899211450533</v>
      </c>
      <c r="J15" s="40">
        <f t="shared" si="4"/>
        <v>465005</v>
      </c>
      <c r="K15" s="40">
        <f t="shared" si="4"/>
        <v>490123</v>
      </c>
    </row>
    <row r="16" spans="1:13" ht="31.5" x14ac:dyDescent="0.25">
      <c r="A16" s="8" t="s">
        <v>32</v>
      </c>
      <c r="B16" s="9">
        <v>390589.6</v>
      </c>
      <c r="C16" s="42">
        <v>405289</v>
      </c>
      <c r="D16" s="10">
        <v>407457</v>
      </c>
      <c r="E16" s="11">
        <v>437238</v>
      </c>
      <c r="F16" s="38">
        <f>E16-B16</f>
        <v>46648.400000000023</v>
      </c>
      <c r="G16" s="39">
        <f t="shared" si="1"/>
        <v>111.943072729023</v>
      </c>
      <c r="H16" s="40">
        <f>E16-D16</f>
        <v>29781</v>
      </c>
      <c r="I16" s="40">
        <f t="shared" si="3"/>
        <v>107.30899211450533</v>
      </c>
      <c r="J16" s="40">
        <v>465005</v>
      </c>
      <c r="K16" s="40">
        <v>490123</v>
      </c>
    </row>
    <row r="17" spans="1:11" ht="45" x14ac:dyDescent="0.25">
      <c r="A17" s="30" t="s">
        <v>36</v>
      </c>
      <c r="B17" s="9">
        <f>B18</f>
        <v>5443.7</v>
      </c>
      <c r="C17" s="9">
        <f>C18</f>
        <v>5326</v>
      </c>
      <c r="D17" s="10">
        <f t="shared" ref="D17:K17" si="5">D18</f>
        <v>5326</v>
      </c>
      <c r="E17" s="11">
        <f t="shared" si="5"/>
        <v>5554.7</v>
      </c>
      <c r="F17" s="38">
        <f t="shared" si="5"/>
        <v>111</v>
      </c>
      <c r="G17" s="39">
        <f t="shared" si="1"/>
        <v>102.03905431967229</v>
      </c>
      <c r="H17" s="40">
        <f t="shared" si="5"/>
        <v>228.69999999999982</v>
      </c>
      <c r="I17" s="40">
        <f t="shared" si="3"/>
        <v>104.29402929027411</v>
      </c>
      <c r="J17" s="40">
        <f t="shared" si="5"/>
        <v>5765.8</v>
      </c>
      <c r="K17" s="40">
        <f t="shared" si="5"/>
        <v>5996.5</v>
      </c>
    </row>
    <row r="18" spans="1:11" ht="47.25" x14ac:dyDescent="0.25">
      <c r="A18" s="12" t="s">
        <v>13</v>
      </c>
      <c r="B18" s="9">
        <v>5443.7</v>
      </c>
      <c r="C18" s="42">
        <v>5326</v>
      </c>
      <c r="D18" s="10">
        <v>5326</v>
      </c>
      <c r="E18" s="11">
        <v>5554.7</v>
      </c>
      <c r="F18" s="38">
        <f>E18-B18</f>
        <v>111</v>
      </c>
      <c r="G18" s="39">
        <f t="shared" si="1"/>
        <v>102.03905431967229</v>
      </c>
      <c r="H18" s="40">
        <f>E18-D18</f>
        <v>228.69999999999982</v>
      </c>
      <c r="I18" s="40">
        <f t="shared" si="3"/>
        <v>104.29402929027411</v>
      </c>
      <c r="J18" s="40">
        <v>5765.8</v>
      </c>
      <c r="K18" s="40">
        <v>5996.5</v>
      </c>
    </row>
    <row r="19" spans="1:11" x14ac:dyDescent="0.25">
      <c r="A19" s="29" t="s">
        <v>37</v>
      </c>
      <c r="B19" s="9">
        <f>SUM(B20:B23)</f>
        <v>55602.8</v>
      </c>
      <c r="C19" s="9">
        <f>SUM(C20:C23)</f>
        <v>54870</v>
      </c>
      <c r="D19" s="9">
        <f t="shared" ref="D19:K19" si="6">SUM(D20:D23)</f>
        <v>54497</v>
      </c>
      <c r="E19" s="11">
        <f t="shared" si="6"/>
        <v>55987</v>
      </c>
      <c r="F19" s="38">
        <f t="shared" si="6"/>
        <v>384.19999999999641</v>
      </c>
      <c r="G19" s="39">
        <f t="shared" si="1"/>
        <v>100.69097239707352</v>
      </c>
      <c r="H19" s="40">
        <f t="shared" si="6"/>
        <v>1490</v>
      </c>
      <c r="I19" s="40">
        <f t="shared" si="3"/>
        <v>102.73409545479568</v>
      </c>
      <c r="J19" s="40">
        <f t="shared" si="6"/>
        <v>56561.8</v>
      </c>
      <c r="K19" s="40">
        <f t="shared" si="6"/>
        <v>57992.9</v>
      </c>
    </row>
    <row r="20" spans="1:11" ht="31.5" x14ac:dyDescent="0.25">
      <c r="A20" s="12" t="s">
        <v>14</v>
      </c>
      <c r="B20" s="11">
        <v>43509.3</v>
      </c>
      <c r="C20" s="10">
        <v>42300</v>
      </c>
      <c r="D20" s="10">
        <v>42300</v>
      </c>
      <c r="E20" s="11">
        <v>43280</v>
      </c>
      <c r="F20" s="38">
        <f>E20-B20</f>
        <v>-229.30000000000291</v>
      </c>
      <c r="G20" s="39">
        <f t="shared" si="1"/>
        <v>99.47298623512674</v>
      </c>
      <c r="H20" s="40">
        <f>E20-D20</f>
        <v>980</v>
      </c>
      <c r="I20" s="40">
        <f t="shared" si="3"/>
        <v>102.31678486997635</v>
      </c>
      <c r="J20" s="40">
        <v>43380</v>
      </c>
      <c r="K20" s="40">
        <v>44293</v>
      </c>
    </row>
    <row r="21" spans="1:11" ht="31.5" x14ac:dyDescent="0.25">
      <c r="A21" s="13" t="s">
        <v>0</v>
      </c>
      <c r="B21" s="9">
        <v>11543.7</v>
      </c>
      <c r="C21" s="42">
        <v>11770</v>
      </c>
      <c r="D21" s="10">
        <v>11770</v>
      </c>
      <c r="E21" s="11">
        <v>12257</v>
      </c>
      <c r="F21" s="38">
        <f t="shared" ref="F21:F23" si="7">E21-B21</f>
        <v>713.29999999999927</v>
      </c>
      <c r="G21" s="39">
        <f t="shared" si="1"/>
        <v>106.17912800921714</v>
      </c>
      <c r="H21" s="40">
        <f t="shared" ref="H21:H23" si="8">E21-D21</f>
        <v>487</v>
      </c>
      <c r="I21" s="40">
        <f t="shared" si="3"/>
        <v>104.1376380628717</v>
      </c>
      <c r="J21" s="40">
        <v>12723</v>
      </c>
      <c r="K21" s="40">
        <v>13232</v>
      </c>
    </row>
    <row r="22" spans="1:11" x14ac:dyDescent="0.25">
      <c r="A22" s="13" t="s">
        <v>1</v>
      </c>
      <c r="B22" s="9">
        <v>11.3</v>
      </c>
      <c r="C22" s="42">
        <v>450</v>
      </c>
      <c r="D22" s="10">
        <v>77</v>
      </c>
      <c r="E22" s="11">
        <v>100</v>
      </c>
      <c r="F22" s="38">
        <f t="shared" si="7"/>
        <v>88.7</v>
      </c>
      <c r="G22" s="39">
        <f t="shared" si="1"/>
        <v>884.95575221238937</v>
      </c>
      <c r="H22" s="40">
        <f t="shared" si="8"/>
        <v>23</v>
      </c>
      <c r="I22" s="40">
        <f t="shared" si="3"/>
        <v>129.87012987012986</v>
      </c>
      <c r="J22" s="40">
        <v>103.8</v>
      </c>
      <c r="K22" s="40">
        <v>107.9</v>
      </c>
    </row>
    <row r="23" spans="1:11" ht="31.5" x14ac:dyDescent="0.25">
      <c r="A23" s="13" t="s">
        <v>22</v>
      </c>
      <c r="B23" s="9">
        <v>538.5</v>
      </c>
      <c r="C23" s="42">
        <v>350</v>
      </c>
      <c r="D23" s="10">
        <v>350</v>
      </c>
      <c r="E23" s="11">
        <v>350</v>
      </c>
      <c r="F23" s="38">
        <f t="shared" si="7"/>
        <v>-188.5</v>
      </c>
      <c r="G23" s="39">
        <f t="shared" si="1"/>
        <v>64.995357474466104</v>
      </c>
      <c r="H23" s="40">
        <f t="shared" si="8"/>
        <v>0</v>
      </c>
      <c r="I23" s="40">
        <f t="shared" si="3"/>
        <v>100</v>
      </c>
      <c r="J23" s="40">
        <v>355</v>
      </c>
      <c r="K23" s="40">
        <v>360</v>
      </c>
    </row>
    <row r="24" spans="1:11" x14ac:dyDescent="0.25">
      <c r="A24" s="29" t="s">
        <v>38</v>
      </c>
      <c r="B24" s="9">
        <f>SUM(B25:B30)</f>
        <v>3366.4000000000015</v>
      </c>
      <c r="C24" s="9">
        <f>SUM(C25:C30)</f>
        <v>121041</v>
      </c>
      <c r="D24" s="9">
        <f t="shared" ref="D24:K24" si="9">SUM(D25:D30)</f>
        <v>121041</v>
      </c>
      <c r="E24" s="11">
        <f t="shared" si="9"/>
        <v>133704</v>
      </c>
      <c r="F24" s="38">
        <f t="shared" si="9"/>
        <v>130337.60000000001</v>
      </c>
      <c r="G24" s="39">
        <f t="shared" si="1"/>
        <v>3971.7205323193903</v>
      </c>
      <c r="H24" s="40">
        <f t="shared" si="9"/>
        <v>12663</v>
      </c>
      <c r="I24" s="40">
        <f>E24/D24*100</f>
        <v>110.46174436761098</v>
      </c>
      <c r="J24" s="40">
        <f t="shared" si="9"/>
        <v>134492</v>
      </c>
      <c r="K24" s="40">
        <f t="shared" si="9"/>
        <v>135475</v>
      </c>
    </row>
    <row r="25" spans="1:11" x14ac:dyDescent="0.25">
      <c r="A25" s="1" t="s">
        <v>2</v>
      </c>
      <c r="B25" s="9">
        <v>848.4</v>
      </c>
      <c r="C25" s="42">
        <v>1202</v>
      </c>
      <c r="D25" s="10">
        <v>1202</v>
      </c>
      <c r="E25" s="11">
        <v>1300</v>
      </c>
      <c r="F25" s="38">
        <f>E25-B25</f>
        <v>451.6</v>
      </c>
      <c r="G25" s="39">
        <f t="shared" si="1"/>
        <v>153.22960867515323</v>
      </c>
      <c r="H25" s="40">
        <f>E25-D25</f>
        <v>98</v>
      </c>
      <c r="I25" s="40">
        <f t="shared" si="3"/>
        <v>108.153078202995</v>
      </c>
      <c r="J25" s="40">
        <v>1382</v>
      </c>
      <c r="K25" s="40">
        <v>1589</v>
      </c>
    </row>
    <row r="26" spans="1:11" x14ac:dyDescent="0.25">
      <c r="A26" s="1" t="s">
        <v>24</v>
      </c>
      <c r="B26" s="9">
        <v>-20435.8</v>
      </c>
      <c r="C26" s="42">
        <v>92695</v>
      </c>
      <c r="D26" s="10">
        <v>92695</v>
      </c>
      <c r="E26" s="11">
        <v>99100</v>
      </c>
      <c r="F26" s="38">
        <f t="shared" ref="F26:F31" si="10">E26-B26</f>
        <v>119535.8</v>
      </c>
      <c r="G26" s="39">
        <f t="shared" si="1"/>
        <v>-484.93330332064318</v>
      </c>
      <c r="H26" s="40">
        <f t="shared" ref="H26:H31" si="11">E26-D26</f>
        <v>6405</v>
      </c>
      <c r="I26" s="40">
        <f>E26/D26*100</f>
        <v>106.90975780786449</v>
      </c>
      <c r="J26" s="40">
        <v>99100</v>
      </c>
      <c r="K26" s="40">
        <v>99100</v>
      </c>
    </row>
    <row r="27" spans="1:11" x14ac:dyDescent="0.25">
      <c r="A27" s="1" t="s">
        <v>15</v>
      </c>
      <c r="B27" s="11">
        <v>4214.8</v>
      </c>
      <c r="C27" s="10">
        <v>5777</v>
      </c>
      <c r="D27" s="10">
        <v>5777</v>
      </c>
      <c r="E27" s="11">
        <v>7010</v>
      </c>
      <c r="F27" s="38">
        <f t="shared" si="10"/>
        <v>2795.2</v>
      </c>
      <c r="G27" s="39">
        <f t="shared" si="1"/>
        <v>166.31868653316883</v>
      </c>
      <c r="H27" s="40">
        <f t="shared" si="11"/>
        <v>1233</v>
      </c>
      <c r="I27" s="40">
        <f t="shared" si="3"/>
        <v>121.34325774623507</v>
      </c>
      <c r="J27" s="40">
        <v>7045</v>
      </c>
      <c r="K27" s="40">
        <v>7116</v>
      </c>
    </row>
    <row r="28" spans="1:11" x14ac:dyDescent="0.25">
      <c r="A28" s="1" t="s">
        <v>16</v>
      </c>
      <c r="B28" s="11">
        <v>16276</v>
      </c>
      <c r="C28" s="10">
        <v>17333</v>
      </c>
      <c r="D28" s="10">
        <v>17333</v>
      </c>
      <c r="E28" s="11">
        <v>18600</v>
      </c>
      <c r="F28" s="38">
        <f t="shared" si="10"/>
        <v>2324</v>
      </c>
      <c r="G28" s="39">
        <f t="shared" si="1"/>
        <v>114.27869255345293</v>
      </c>
      <c r="H28" s="40">
        <f t="shared" si="11"/>
        <v>1267</v>
      </c>
      <c r="I28" s="40">
        <f t="shared" si="3"/>
        <v>107.30975595684534</v>
      </c>
      <c r="J28" s="40">
        <v>19200</v>
      </c>
      <c r="K28" s="40">
        <v>19800</v>
      </c>
    </row>
    <row r="29" spans="1:11" x14ac:dyDescent="0.25">
      <c r="A29" s="1" t="s">
        <v>25</v>
      </c>
      <c r="B29" s="9">
        <v>1521.5</v>
      </c>
      <c r="C29" s="42">
        <v>3138</v>
      </c>
      <c r="D29" s="10">
        <v>3138</v>
      </c>
      <c r="E29" s="11">
        <v>6456</v>
      </c>
      <c r="F29" s="38">
        <f t="shared" si="10"/>
        <v>4934.5</v>
      </c>
      <c r="G29" s="39">
        <f t="shared" si="1"/>
        <v>424.31810713112054</v>
      </c>
      <c r="H29" s="40">
        <f t="shared" si="11"/>
        <v>3318</v>
      </c>
      <c r="I29" s="40">
        <f t="shared" si="3"/>
        <v>205.73613766730401</v>
      </c>
      <c r="J29" s="40">
        <v>6456</v>
      </c>
      <c r="K29" s="40">
        <v>6456</v>
      </c>
    </row>
    <row r="30" spans="1:11" x14ac:dyDescent="0.25">
      <c r="A30" s="1" t="s">
        <v>26</v>
      </c>
      <c r="B30" s="9">
        <v>941.5</v>
      </c>
      <c r="C30" s="42">
        <v>896</v>
      </c>
      <c r="D30" s="10">
        <v>896</v>
      </c>
      <c r="E30" s="11">
        <v>1238</v>
      </c>
      <c r="F30" s="38">
        <f t="shared" si="10"/>
        <v>296.5</v>
      </c>
      <c r="G30" s="39">
        <f t="shared" si="1"/>
        <v>131.4922995220393</v>
      </c>
      <c r="H30" s="40">
        <f t="shared" si="11"/>
        <v>342</v>
      </c>
      <c r="I30" s="40">
        <f t="shared" si="3"/>
        <v>138.16964285714286</v>
      </c>
      <c r="J30" s="40">
        <v>1309</v>
      </c>
      <c r="K30" s="40">
        <v>1414</v>
      </c>
    </row>
    <row r="31" spans="1:11" x14ac:dyDescent="0.25">
      <c r="A31" s="13" t="s">
        <v>39</v>
      </c>
      <c r="B31" s="9">
        <v>2380.5</v>
      </c>
      <c r="C31" s="42">
        <v>2222</v>
      </c>
      <c r="D31" s="10">
        <v>2222</v>
      </c>
      <c r="E31" s="11">
        <v>2332</v>
      </c>
      <c r="F31" s="38">
        <f t="shared" si="10"/>
        <v>-48.5</v>
      </c>
      <c r="G31" s="39">
        <f t="shared" si="1"/>
        <v>97.962612896450324</v>
      </c>
      <c r="H31" s="40">
        <f t="shared" si="11"/>
        <v>110</v>
      </c>
      <c r="I31" s="40">
        <f t="shared" si="3"/>
        <v>104.95049504950495</v>
      </c>
      <c r="J31" s="40">
        <v>2357</v>
      </c>
      <c r="K31" s="40">
        <v>2387</v>
      </c>
    </row>
    <row r="32" spans="1:11" ht="24" customHeight="1" x14ac:dyDescent="0.25">
      <c r="A32" s="13" t="s">
        <v>42</v>
      </c>
      <c r="B32" s="9">
        <f t="shared" ref="B32:K32" si="12">B33+B39+B41+B44+B48+B49</f>
        <v>125646.2</v>
      </c>
      <c r="C32" s="9">
        <f t="shared" si="12"/>
        <v>92929</v>
      </c>
      <c r="D32" s="10">
        <f t="shared" si="12"/>
        <v>87703.7</v>
      </c>
      <c r="E32" s="11">
        <f t="shared" si="12"/>
        <v>95402</v>
      </c>
      <c r="F32" s="38">
        <f t="shared" si="12"/>
        <v>-30244.200000000008</v>
      </c>
      <c r="G32" s="39">
        <f t="shared" si="1"/>
        <v>75.929077043316866</v>
      </c>
      <c r="H32" s="40">
        <f t="shared" si="12"/>
        <v>7698.2999999999956</v>
      </c>
      <c r="I32" s="40">
        <f t="shared" si="3"/>
        <v>108.77762283689285</v>
      </c>
      <c r="J32" s="40">
        <f t="shared" si="12"/>
        <v>97919.8</v>
      </c>
      <c r="K32" s="40">
        <f t="shared" si="12"/>
        <v>97810</v>
      </c>
    </row>
    <row r="33" spans="1:11" ht="45.75" customHeight="1" x14ac:dyDescent="0.25">
      <c r="A33" s="29" t="s">
        <v>40</v>
      </c>
      <c r="B33" s="9">
        <f>SUM(B34:B38)</f>
        <v>79015.5</v>
      </c>
      <c r="C33" s="9">
        <f>SUM(C34:C38)</f>
        <v>68542</v>
      </c>
      <c r="D33" s="9">
        <f t="shared" ref="D33:K33" si="13">SUM(D34:D38)</f>
        <v>72463.899999999994</v>
      </c>
      <c r="E33" s="11">
        <f t="shared" si="13"/>
        <v>76084.7</v>
      </c>
      <c r="F33" s="38">
        <f t="shared" si="13"/>
        <v>-2930.8000000000084</v>
      </c>
      <c r="G33" s="39">
        <f t="shared" si="1"/>
        <v>96.290854326049953</v>
      </c>
      <c r="H33" s="40">
        <f t="shared" si="13"/>
        <v>3620.7999999999947</v>
      </c>
      <c r="I33" s="40">
        <f t="shared" si="3"/>
        <v>104.99669490601529</v>
      </c>
      <c r="J33" s="40">
        <f t="shared" si="13"/>
        <v>78897.100000000006</v>
      </c>
      <c r="K33" s="40">
        <f t="shared" si="13"/>
        <v>81973.899999999994</v>
      </c>
    </row>
    <row r="34" spans="1:11" ht="81.75" customHeight="1" x14ac:dyDescent="0.25">
      <c r="A34" s="13" t="s">
        <v>12</v>
      </c>
      <c r="B34" s="9">
        <v>-8.5</v>
      </c>
      <c r="C34" s="42">
        <v>0</v>
      </c>
      <c r="D34" s="10">
        <v>-3.8</v>
      </c>
      <c r="E34" s="11">
        <v>0</v>
      </c>
      <c r="F34" s="38">
        <f>E34-B34</f>
        <v>8.5</v>
      </c>
      <c r="G34" s="39">
        <f t="shared" si="1"/>
        <v>0</v>
      </c>
      <c r="H34" s="40">
        <f>E34-D34</f>
        <v>3.8</v>
      </c>
      <c r="I34" s="40">
        <f t="shared" si="3"/>
        <v>0</v>
      </c>
      <c r="J34" s="40">
        <v>0</v>
      </c>
      <c r="K34" s="40">
        <v>0</v>
      </c>
    </row>
    <row r="35" spans="1:11" ht="110.25" x14ac:dyDescent="0.25">
      <c r="A35" s="13" t="s">
        <v>7</v>
      </c>
      <c r="B35" s="9">
        <v>71088.800000000003</v>
      </c>
      <c r="C35" s="42">
        <v>60668</v>
      </c>
      <c r="D35" s="10">
        <v>65573</v>
      </c>
      <c r="E35" s="11">
        <v>68938.399999999994</v>
      </c>
      <c r="F35" s="38">
        <f t="shared" ref="F35:F38" si="14">E35-B35</f>
        <v>-2150.4000000000087</v>
      </c>
      <c r="G35" s="39">
        <f t="shared" si="1"/>
        <v>96.975050922226842</v>
      </c>
      <c r="H35" s="40">
        <f t="shared" ref="H35:H38" si="15">E35-D35</f>
        <v>3365.3999999999942</v>
      </c>
      <c r="I35" s="40">
        <f t="shared" si="3"/>
        <v>105.13229530446981</v>
      </c>
      <c r="J35" s="40">
        <v>71558.100000000006</v>
      </c>
      <c r="K35" s="40">
        <v>74420.399999999994</v>
      </c>
    </row>
    <row r="36" spans="1:11" ht="112.5" customHeight="1" x14ac:dyDescent="0.25">
      <c r="A36" s="13" t="s">
        <v>8</v>
      </c>
      <c r="B36" s="9">
        <v>71.400000000000006</v>
      </c>
      <c r="C36" s="42">
        <v>80</v>
      </c>
      <c r="D36" s="10">
        <v>80</v>
      </c>
      <c r="E36" s="11">
        <v>83.2</v>
      </c>
      <c r="F36" s="38">
        <f t="shared" si="14"/>
        <v>11.799999999999997</v>
      </c>
      <c r="G36" s="39">
        <f t="shared" si="1"/>
        <v>116.52661064425769</v>
      </c>
      <c r="H36" s="40">
        <f t="shared" si="15"/>
        <v>3.2000000000000028</v>
      </c>
      <c r="I36" s="40">
        <f t="shared" si="3"/>
        <v>104</v>
      </c>
      <c r="J36" s="40">
        <v>86.4</v>
      </c>
      <c r="K36" s="40">
        <v>89.9</v>
      </c>
    </row>
    <row r="37" spans="1:11" ht="47.25" x14ac:dyDescent="0.25">
      <c r="A37" s="13" t="s">
        <v>17</v>
      </c>
      <c r="B37" s="11">
        <v>5820.1</v>
      </c>
      <c r="C37" s="10">
        <v>5746</v>
      </c>
      <c r="D37" s="10">
        <v>4766.7</v>
      </c>
      <c r="E37" s="11">
        <v>4971.6000000000004</v>
      </c>
      <c r="F37" s="38">
        <f t="shared" si="14"/>
        <v>-848.5</v>
      </c>
      <c r="G37" s="39">
        <f t="shared" si="1"/>
        <v>85.421212693939964</v>
      </c>
      <c r="H37" s="40">
        <f t="shared" si="15"/>
        <v>204.90000000000055</v>
      </c>
      <c r="I37" s="40">
        <f t="shared" si="3"/>
        <v>104.29857133866199</v>
      </c>
      <c r="J37" s="40">
        <v>5160.6000000000004</v>
      </c>
      <c r="K37" s="40">
        <v>5367</v>
      </c>
    </row>
    <row r="38" spans="1:11" ht="94.5" x14ac:dyDescent="0.25">
      <c r="A38" s="13" t="s">
        <v>9</v>
      </c>
      <c r="B38" s="9">
        <v>2043.7</v>
      </c>
      <c r="C38" s="42">
        <v>2048</v>
      </c>
      <c r="D38" s="10">
        <v>2048</v>
      </c>
      <c r="E38" s="11">
        <v>2091.5</v>
      </c>
      <c r="F38" s="38">
        <f t="shared" si="14"/>
        <v>47.799999999999955</v>
      </c>
      <c r="G38" s="39">
        <f t="shared" si="1"/>
        <v>102.33889514116552</v>
      </c>
      <c r="H38" s="40">
        <f t="shared" si="15"/>
        <v>43.5</v>
      </c>
      <c r="I38" s="40">
        <f t="shared" si="3"/>
        <v>102.1240234375</v>
      </c>
      <c r="J38" s="40">
        <v>2092</v>
      </c>
      <c r="K38" s="40">
        <v>2096.6</v>
      </c>
    </row>
    <row r="39" spans="1:11" ht="30" x14ac:dyDescent="0.25">
      <c r="A39" s="31" t="s">
        <v>43</v>
      </c>
      <c r="B39" s="9">
        <f>SUM(B40)</f>
        <v>22315.3</v>
      </c>
      <c r="C39" s="9">
        <f>SUM(C40)</f>
        <v>3924</v>
      </c>
      <c r="D39" s="9">
        <f t="shared" ref="D39:K39" si="16">SUM(D40)</f>
        <v>3924</v>
      </c>
      <c r="E39" s="11">
        <f t="shared" si="16"/>
        <v>10987.3</v>
      </c>
      <c r="F39" s="38">
        <f t="shared" si="16"/>
        <v>-11328</v>
      </c>
      <c r="G39" s="39">
        <f t="shared" si="1"/>
        <v>49.236622407048074</v>
      </c>
      <c r="H39" s="40">
        <f t="shared" si="16"/>
        <v>7063.2999999999993</v>
      </c>
      <c r="I39" s="40">
        <f t="shared" si="3"/>
        <v>280.00254841997958</v>
      </c>
      <c r="J39" s="40">
        <f t="shared" si="16"/>
        <v>10945.2</v>
      </c>
      <c r="K39" s="40">
        <f t="shared" si="16"/>
        <v>10945.2</v>
      </c>
    </row>
    <row r="40" spans="1:11" ht="31.5" x14ac:dyDescent="0.25">
      <c r="A40" s="13" t="s">
        <v>3</v>
      </c>
      <c r="B40" s="9">
        <v>22315.3</v>
      </c>
      <c r="C40" s="42">
        <v>3924</v>
      </c>
      <c r="D40" s="10">
        <v>3924</v>
      </c>
      <c r="E40" s="11">
        <v>10987.3</v>
      </c>
      <c r="F40" s="38">
        <f>E40-B40</f>
        <v>-11328</v>
      </c>
      <c r="G40" s="39">
        <f t="shared" si="1"/>
        <v>49.236622407048074</v>
      </c>
      <c r="H40" s="40">
        <f>E40-D40</f>
        <v>7063.2999999999993</v>
      </c>
      <c r="I40" s="40">
        <f t="shared" si="3"/>
        <v>280.00254841997958</v>
      </c>
      <c r="J40" s="40">
        <v>10945.2</v>
      </c>
      <c r="K40" s="40">
        <v>10945.2</v>
      </c>
    </row>
    <row r="41" spans="1:11" ht="45" x14ac:dyDescent="0.25">
      <c r="A41" s="32" t="s">
        <v>44</v>
      </c>
      <c r="B41" s="9">
        <f>SUM(B42:B43)</f>
        <v>680.40000000000009</v>
      </c>
      <c r="C41" s="9">
        <f>SUM(C42:C43)</f>
        <v>7325</v>
      </c>
      <c r="D41" s="9">
        <f t="shared" ref="D41:K41" si="17">SUM(D42:D43)</f>
        <v>1353.8</v>
      </c>
      <c r="E41" s="11">
        <f t="shared" si="17"/>
        <v>768.4</v>
      </c>
      <c r="F41" s="38">
        <f t="shared" si="17"/>
        <v>87.999999999999929</v>
      </c>
      <c r="G41" s="39">
        <f t="shared" si="1"/>
        <v>112.93356848912404</v>
      </c>
      <c r="H41" s="40">
        <f t="shared" si="17"/>
        <v>-585.4</v>
      </c>
      <c r="I41" s="40">
        <f t="shared" si="3"/>
        <v>56.758753139311565</v>
      </c>
      <c r="J41" s="40">
        <f t="shared" si="17"/>
        <v>775</v>
      </c>
      <c r="K41" s="40">
        <f t="shared" si="17"/>
        <v>644.1</v>
      </c>
    </row>
    <row r="42" spans="1:11" ht="47.25" x14ac:dyDescent="0.25">
      <c r="A42" s="14" t="s">
        <v>19</v>
      </c>
      <c r="B42" s="9">
        <v>0.2</v>
      </c>
      <c r="C42" s="42">
        <v>0</v>
      </c>
      <c r="D42" s="10">
        <v>2</v>
      </c>
      <c r="E42" s="11">
        <v>1</v>
      </c>
      <c r="F42" s="38">
        <f>E42-B42</f>
        <v>0.8</v>
      </c>
      <c r="G42" s="39">
        <f t="shared" si="1"/>
        <v>500</v>
      </c>
      <c r="H42" s="40">
        <f>E42-D42</f>
        <v>-1</v>
      </c>
      <c r="I42" s="40">
        <f t="shared" si="3"/>
        <v>50</v>
      </c>
      <c r="J42" s="40">
        <v>1</v>
      </c>
      <c r="K42" s="40">
        <v>1</v>
      </c>
    </row>
    <row r="43" spans="1:11" ht="31.5" x14ac:dyDescent="0.25">
      <c r="A43" s="14" t="s">
        <v>18</v>
      </c>
      <c r="B43" s="9">
        <v>680.2</v>
      </c>
      <c r="C43" s="42">
        <v>7325</v>
      </c>
      <c r="D43" s="10">
        <v>1351.8</v>
      </c>
      <c r="E43" s="11">
        <v>767.4</v>
      </c>
      <c r="F43" s="38">
        <f>E43-B43</f>
        <v>87.199999999999932</v>
      </c>
      <c r="G43" s="39">
        <f t="shared" si="1"/>
        <v>112.8197588944428</v>
      </c>
      <c r="H43" s="40">
        <f>E43-D43</f>
        <v>-584.4</v>
      </c>
      <c r="I43" s="40">
        <f t="shared" si="3"/>
        <v>56.768752774079005</v>
      </c>
      <c r="J43" s="40">
        <v>774</v>
      </c>
      <c r="K43" s="40">
        <v>643.1</v>
      </c>
    </row>
    <row r="44" spans="1:11" ht="30" x14ac:dyDescent="0.25">
      <c r="A44" s="29" t="s">
        <v>45</v>
      </c>
      <c r="B44" s="9">
        <f>SUM(B45+B46+B47)</f>
        <v>10245.700000000001</v>
      </c>
      <c r="C44" s="9">
        <f>SUM(C45+C46+C47)</f>
        <v>8908</v>
      </c>
      <c r="D44" s="10">
        <f t="shared" ref="D44:K44" si="18">SUM(D45+D46+D47)</f>
        <v>5732</v>
      </c>
      <c r="E44" s="11">
        <f t="shared" si="18"/>
        <v>4210.6000000000004</v>
      </c>
      <c r="F44" s="38">
        <f t="shared" si="18"/>
        <v>-6035.0999999999985</v>
      </c>
      <c r="G44" s="39">
        <f t="shared" si="1"/>
        <v>41.096264774490763</v>
      </c>
      <c r="H44" s="40">
        <f t="shared" si="18"/>
        <v>-1521.4</v>
      </c>
      <c r="I44" s="40">
        <f t="shared" si="3"/>
        <v>73.457780879274253</v>
      </c>
      <c r="J44" s="40">
        <f t="shared" si="18"/>
        <v>3896.2</v>
      </c>
      <c r="K44" s="40">
        <f t="shared" si="18"/>
        <v>639</v>
      </c>
    </row>
    <row r="45" spans="1:11" ht="126" x14ac:dyDescent="0.25">
      <c r="A45" s="13" t="s">
        <v>4</v>
      </c>
      <c r="B45" s="9">
        <v>7726.9</v>
      </c>
      <c r="C45" s="42">
        <v>4082</v>
      </c>
      <c r="D45" s="10">
        <v>4082</v>
      </c>
      <c r="E45" s="11">
        <v>3571.6</v>
      </c>
      <c r="F45" s="38">
        <f>E45-B45</f>
        <v>-4155.2999999999993</v>
      </c>
      <c r="G45" s="39">
        <f t="shared" si="1"/>
        <v>46.2229354592398</v>
      </c>
      <c r="H45" s="40">
        <f>E45-D45</f>
        <v>-510.40000000000009</v>
      </c>
      <c r="I45" s="40">
        <f t="shared" si="3"/>
        <v>87.496325330720239</v>
      </c>
      <c r="J45" s="40">
        <v>3257.2</v>
      </c>
      <c r="K45" s="40">
        <v>0</v>
      </c>
    </row>
    <row r="46" spans="1:11" ht="63" x14ac:dyDescent="0.25">
      <c r="A46" s="13" t="s">
        <v>5</v>
      </c>
      <c r="B46" s="9">
        <v>986.7</v>
      </c>
      <c r="C46" s="42">
        <v>4826</v>
      </c>
      <c r="D46" s="10">
        <v>1650</v>
      </c>
      <c r="E46" s="11">
        <v>639</v>
      </c>
      <c r="F46" s="38">
        <f t="shared" ref="F46:F49" si="19">E46-B46</f>
        <v>-347.70000000000005</v>
      </c>
      <c r="G46" s="39">
        <f t="shared" si="1"/>
        <v>64.761325630890838</v>
      </c>
      <c r="H46" s="40">
        <f t="shared" ref="H46:H49" si="20">E46-D46</f>
        <v>-1011</v>
      </c>
      <c r="I46" s="40">
        <f t="shared" si="3"/>
        <v>38.727272727272727</v>
      </c>
      <c r="J46" s="40">
        <v>639</v>
      </c>
      <c r="K46" s="40">
        <v>639</v>
      </c>
    </row>
    <row r="47" spans="1:11" ht="78.75" x14ac:dyDescent="0.25">
      <c r="A47" s="13" t="s">
        <v>23</v>
      </c>
      <c r="B47" s="9">
        <v>1532.1</v>
      </c>
      <c r="C47" s="42">
        <v>0</v>
      </c>
      <c r="D47" s="10">
        <v>0</v>
      </c>
      <c r="E47" s="11">
        <v>0</v>
      </c>
      <c r="F47" s="38">
        <f t="shared" si="19"/>
        <v>-1532.1</v>
      </c>
      <c r="G47" s="39">
        <f t="shared" si="1"/>
        <v>0</v>
      </c>
      <c r="H47" s="40">
        <f t="shared" si="20"/>
        <v>0</v>
      </c>
      <c r="I47" s="40">
        <v>0</v>
      </c>
      <c r="J47" s="40">
        <v>0</v>
      </c>
      <c r="K47" s="40">
        <v>0</v>
      </c>
    </row>
    <row r="48" spans="1:11" x14ac:dyDescent="0.25">
      <c r="A48" s="29" t="s">
        <v>46</v>
      </c>
      <c r="B48" s="9">
        <v>13928.5</v>
      </c>
      <c r="C48" s="42">
        <v>4230</v>
      </c>
      <c r="D48" s="10">
        <v>4230</v>
      </c>
      <c r="E48" s="11">
        <v>3351</v>
      </c>
      <c r="F48" s="38">
        <f t="shared" si="19"/>
        <v>-10577.5</v>
      </c>
      <c r="G48" s="39">
        <f t="shared" si="1"/>
        <v>24.058584915820081</v>
      </c>
      <c r="H48" s="40">
        <f t="shared" si="20"/>
        <v>-879</v>
      </c>
      <c r="I48" s="40">
        <f t="shared" si="3"/>
        <v>79.219858156028366</v>
      </c>
      <c r="J48" s="40">
        <v>3406.3</v>
      </c>
      <c r="K48" s="40">
        <v>3607.8</v>
      </c>
    </row>
    <row r="49" spans="1:11" x14ac:dyDescent="0.25">
      <c r="A49" s="29" t="s">
        <v>47</v>
      </c>
      <c r="B49" s="9">
        <v>-539.20000000000005</v>
      </c>
      <c r="C49" s="42">
        <v>0</v>
      </c>
      <c r="D49" s="10">
        <v>0</v>
      </c>
      <c r="E49" s="11">
        <v>0</v>
      </c>
      <c r="F49" s="38">
        <f t="shared" si="19"/>
        <v>539.20000000000005</v>
      </c>
      <c r="G49" s="39">
        <f t="shared" si="1"/>
        <v>0</v>
      </c>
      <c r="H49" s="40">
        <f t="shared" si="20"/>
        <v>0</v>
      </c>
      <c r="I49" s="40">
        <v>0</v>
      </c>
      <c r="J49" s="40">
        <v>0</v>
      </c>
      <c r="K49" s="40">
        <v>0</v>
      </c>
    </row>
    <row r="50" spans="1:11" ht="31.5" x14ac:dyDescent="0.25">
      <c r="A50" s="1" t="s">
        <v>34</v>
      </c>
      <c r="B50" s="9">
        <f>B51+B56+B57+B58</f>
        <v>1225881.6000000001</v>
      </c>
      <c r="C50" s="9">
        <f>C51+C56+C57+C58</f>
        <v>872869.60000000009</v>
      </c>
      <c r="D50" s="9">
        <f t="shared" ref="D50:K50" si="21">D51+D56+D57+D58</f>
        <v>867561.29999999993</v>
      </c>
      <c r="E50" s="11">
        <f t="shared" si="21"/>
        <v>819245</v>
      </c>
      <c r="F50" s="38">
        <f t="shared" si="21"/>
        <v>-406636.6</v>
      </c>
      <c r="G50" s="39">
        <f t="shared" si="1"/>
        <v>66.829047764482311</v>
      </c>
      <c r="H50" s="40">
        <f t="shared" si="21"/>
        <v>-48316.300000000017</v>
      </c>
      <c r="I50" s="40">
        <f t="shared" si="3"/>
        <v>94.430791230544756</v>
      </c>
      <c r="J50" s="40">
        <f t="shared" si="21"/>
        <v>1056085.7999999998</v>
      </c>
      <c r="K50" s="40">
        <f t="shared" si="21"/>
        <v>506602.19999999995</v>
      </c>
    </row>
    <row r="51" spans="1:11" ht="48" customHeight="1" x14ac:dyDescent="0.25">
      <c r="A51" s="33" t="s">
        <v>48</v>
      </c>
      <c r="B51" s="9">
        <f>SUM(B52+B53+B54+B55)</f>
        <v>1232972.7</v>
      </c>
      <c r="C51" s="9">
        <f>SUM(C52+C53+C54+C55)</f>
        <v>894196.3</v>
      </c>
      <c r="D51" s="15">
        <f t="shared" ref="D51:K51" si="22">SUM(D52+D53+D54+D55)</f>
        <v>877017.5</v>
      </c>
      <c r="E51" s="9">
        <f t="shared" si="22"/>
        <v>819245</v>
      </c>
      <c r="F51" s="38">
        <f t="shared" si="22"/>
        <v>-413727.7</v>
      </c>
      <c r="G51" s="39">
        <f t="shared" si="1"/>
        <v>66.444699059435791</v>
      </c>
      <c r="H51" s="40">
        <f t="shared" si="22"/>
        <v>-57772.500000000015</v>
      </c>
      <c r="I51" s="40">
        <f t="shared" si="3"/>
        <v>93.412617194069668</v>
      </c>
      <c r="J51" s="40">
        <f t="shared" si="22"/>
        <v>1056085.7999999998</v>
      </c>
      <c r="K51" s="40">
        <f t="shared" si="22"/>
        <v>506602.19999999995</v>
      </c>
    </row>
    <row r="52" spans="1:11" ht="31.5" x14ac:dyDescent="0.25">
      <c r="A52" s="12" t="s">
        <v>20</v>
      </c>
      <c r="B52" s="9">
        <v>215123.7</v>
      </c>
      <c r="C52" s="9">
        <v>46976.7</v>
      </c>
      <c r="D52" s="9">
        <v>46976.7</v>
      </c>
      <c r="E52" s="9">
        <v>0</v>
      </c>
      <c r="F52" s="38">
        <f>E52-B52</f>
        <v>-215123.7</v>
      </c>
      <c r="G52" s="39">
        <f t="shared" si="1"/>
        <v>0</v>
      </c>
      <c r="H52" s="40">
        <f>E52-D52</f>
        <v>-46976.7</v>
      </c>
      <c r="I52" s="40">
        <f t="shared" si="3"/>
        <v>0</v>
      </c>
      <c r="J52" s="40">
        <v>0</v>
      </c>
      <c r="K52" s="40">
        <v>0</v>
      </c>
    </row>
    <row r="53" spans="1:11" ht="47.25" x14ac:dyDescent="0.25">
      <c r="A53" s="22" t="s">
        <v>21</v>
      </c>
      <c r="B53" s="9">
        <v>562791</v>
      </c>
      <c r="C53" s="9">
        <v>339935.2</v>
      </c>
      <c r="D53" s="15">
        <v>310960.2</v>
      </c>
      <c r="E53" s="11">
        <v>301015.5</v>
      </c>
      <c r="F53" s="38">
        <f t="shared" ref="F53:F58" si="23">E53-B53</f>
        <v>-261775.5</v>
      </c>
      <c r="G53" s="39">
        <f t="shared" si="1"/>
        <v>53.486196474357264</v>
      </c>
      <c r="H53" s="40">
        <f t="shared" ref="H53:H58" si="24">E53-D53</f>
        <v>-9944.7000000000116</v>
      </c>
      <c r="I53" s="40">
        <f t="shared" si="3"/>
        <v>96.801937997209933</v>
      </c>
      <c r="J53" s="40">
        <v>549483.6</v>
      </c>
      <c r="K53" s="40">
        <v>0</v>
      </c>
    </row>
    <row r="54" spans="1:11" ht="31.5" x14ac:dyDescent="0.25">
      <c r="A54" s="22" t="s">
        <v>10</v>
      </c>
      <c r="B54" s="9">
        <v>95981.4</v>
      </c>
      <c r="C54" s="42">
        <v>102122.7</v>
      </c>
      <c r="D54" s="10">
        <v>97509</v>
      </c>
      <c r="E54" s="11">
        <v>113204.9</v>
      </c>
      <c r="F54" s="38">
        <f t="shared" si="23"/>
        <v>17223.5</v>
      </c>
      <c r="G54" s="39">
        <f t="shared" si="1"/>
        <v>117.94462260396286</v>
      </c>
      <c r="H54" s="40">
        <f t="shared" si="24"/>
        <v>15695.899999999994</v>
      </c>
      <c r="I54" s="40">
        <f t="shared" si="3"/>
        <v>116.09687310914889</v>
      </c>
      <c r="J54" s="40">
        <v>101577.60000000001</v>
      </c>
      <c r="K54" s="40">
        <v>101577.60000000001</v>
      </c>
    </row>
    <row r="55" spans="1:11" x14ac:dyDescent="0.25">
      <c r="A55" s="16" t="s">
        <v>11</v>
      </c>
      <c r="B55" s="9">
        <v>359076.6</v>
      </c>
      <c r="C55" s="9">
        <v>405161.7</v>
      </c>
      <c r="D55" s="9">
        <v>421571.6</v>
      </c>
      <c r="E55" s="11">
        <v>405024.6</v>
      </c>
      <c r="F55" s="38">
        <f t="shared" si="23"/>
        <v>45948</v>
      </c>
      <c r="G55" s="39">
        <f t="shared" si="1"/>
        <v>112.79615547211932</v>
      </c>
      <c r="H55" s="40">
        <f t="shared" si="24"/>
        <v>-16547</v>
      </c>
      <c r="I55" s="40">
        <f t="shared" si="3"/>
        <v>96.074925350758917</v>
      </c>
      <c r="J55" s="40">
        <v>405024.6</v>
      </c>
      <c r="K55" s="40">
        <v>405024.6</v>
      </c>
    </row>
    <row r="56" spans="1:11" x14ac:dyDescent="0.25">
      <c r="A56" s="34" t="s">
        <v>49</v>
      </c>
      <c r="B56" s="15">
        <v>180</v>
      </c>
      <c r="C56" s="43">
        <v>50</v>
      </c>
      <c r="D56" s="10">
        <v>5723.1</v>
      </c>
      <c r="E56" s="11">
        <v>0</v>
      </c>
      <c r="F56" s="38">
        <f t="shared" si="23"/>
        <v>-180</v>
      </c>
      <c r="G56" s="39">
        <f t="shared" si="1"/>
        <v>0</v>
      </c>
      <c r="H56" s="40">
        <f t="shared" si="24"/>
        <v>-5723.1</v>
      </c>
      <c r="I56" s="40">
        <f t="shared" si="3"/>
        <v>0</v>
      </c>
      <c r="J56" s="40">
        <v>0</v>
      </c>
      <c r="K56" s="40">
        <v>0</v>
      </c>
    </row>
    <row r="57" spans="1:11" ht="120" x14ac:dyDescent="0.25">
      <c r="A57" s="35" t="s">
        <v>50</v>
      </c>
      <c r="B57" s="15">
        <v>66.8</v>
      </c>
      <c r="C57" s="43">
        <v>221.9</v>
      </c>
      <c r="D57" s="10">
        <v>61419.7</v>
      </c>
      <c r="E57" s="11">
        <v>0</v>
      </c>
      <c r="F57" s="38">
        <f t="shared" si="23"/>
        <v>-66.8</v>
      </c>
      <c r="G57" s="39">
        <f t="shared" si="1"/>
        <v>0</v>
      </c>
      <c r="H57" s="40">
        <f t="shared" si="24"/>
        <v>-61419.7</v>
      </c>
      <c r="I57" s="40">
        <f t="shared" si="3"/>
        <v>0</v>
      </c>
      <c r="J57" s="40">
        <v>0</v>
      </c>
      <c r="K57" s="40">
        <v>0</v>
      </c>
    </row>
    <row r="58" spans="1:11" ht="60" x14ac:dyDescent="0.25">
      <c r="A58" s="35" t="s">
        <v>51</v>
      </c>
      <c r="B58" s="15">
        <v>-7337.9</v>
      </c>
      <c r="C58" s="43">
        <v>-21598.6</v>
      </c>
      <c r="D58" s="10">
        <v>-76599</v>
      </c>
      <c r="E58" s="11">
        <v>0</v>
      </c>
      <c r="F58" s="38">
        <f t="shared" si="23"/>
        <v>7337.9</v>
      </c>
      <c r="G58" s="39">
        <f t="shared" si="1"/>
        <v>0</v>
      </c>
      <c r="H58" s="40">
        <f t="shared" si="24"/>
        <v>76599</v>
      </c>
      <c r="I58" s="40">
        <f t="shared" si="3"/>
        <v>0</v>
      </c>
      <c r="J58" s="40">
        <v>0</v>
      </c>
      <c r="K58" s="40">
        <v>0</v>
      </c>
    </row>
    <row r="59" spans="1:11" ht="27" customHeight="1" x14ac:dyDescent="0.25">
      <c r="A59" s="37" t="s">
        <v>6</v>
      </c>
      <c r="B59" s="15">
        <f t="shared" ref="B59:K59" si="25">SUM(B13+B50)</f>
        <v>1808910.8</v>
      </c>
      <c r="C59" s="15">
        <f t="shared" si="25"/>
        <v>1554546.6</v>
      </c>
      <c r="D59" s="11">
        <f t="shared" si="25"/>
        <v>1545808</v>
      </c>
      <c r="E59" s="11">
        <f t="shared" si="25"/>
        <v>1549462.7</v>
      </c>
      <c r="F59" s="38">
        <f t="shared" si="25"/>
        <v>-259448.09999999998</v>
      </c>
      <c r="G59" s="39">
        <f t="shared" si="1"/>
        <v>85.657219803209756</v>
      </c>
      <c r="H59" s="40">
        <f t="shared" si="25"/>
        <v>3654.6999999999753</v>
      </c>
      <c r="I59" s="40">
        <f t="shared" si="3"/>
        <v>100.23642651610032</v>
      </c>
      <c r="J59" s="40">
        <f t="shared" si="25"/>
        <v>1818187.1999999997</v>
      </c>
      <c r="K59" s="40">
        <f t="shared" si="25"/>
        <v>1296386.6000000001</v>
      </c>
    </row>
    <row r="60" spans="1:11" x14ac:dyDescent="0.25">
      <c r="A60" s="23"/>
    </row>
    <row r="61" spans="1:11" x14ac:dyDescent="0.25">
      <c r="A61" s="23"/>
    </row>
    <row r="62" spans="1:11" x14ac:dyDescent="0.25">
      <c r="A62" s="23"/>
    </row>
  </sheetData>
  <mergeCells count="22">
    <mergeCell ref="F8:I8"/>
    <mergeCell ref="A1:K1"/>
    <mergeCell ref="A2:K2"/>
    <mergeCell ref="A3:M3"/>
    <mergeCell ref="A4:M4"/>
    <mergeCell ref="A5:M5"/>
    <mergeCell ref="F10:F11"/>
    <mergeCell ref="G10:G11"/>
    <mergeCell ref="H10:H11"/>
    <mergeCell ref="I10:I11"/>
    <mergeCell ref="A6:K6"/>
    <mergeCell ref="A7:A11"/>
    <mergeCell ref="J7:J11"/>
    <mergeCell ref="K7:K11"/>
    <mergeCell ref="F9:G9"/>
    <mergeCell ref="H9:I9"/>
    <mergeCell ref="B7:B11"/>
    <mergeCell ref="E7:I7"/>
    <mergeCell ref="C7:D7"/>
    <mergeCell ref="C8:C11"/>
    <mergeCell ref="D8:D11"/>
    <mergeCell ref="E8:E11"/>
  </mergeCells>
  <pageMargins left="0.59055118110236227" right="0.19685039370078741" top="0.78740157480314965" bottom="0.39370078740157483" header="0.31496062992125984" footer="0.31496062992125984"/>
  <pageSetup paperSize="9" scale="8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сведения о доходах 2017-2021</vt:lpstr>
      <vt:lpstr>'сведения о доходах 2017-2021'!Заголовки_для_печати</vt:lpstr>
      <vt:lpstr>'сведения о доходах 2017-2021'!Область_печати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khranina</dc:creator>
  <cp:lastModifiedBy>pastuh</cp:lastModifiedBy>
  <cp:lastPrinted>2018-10-28T04:42:01Z</cp:lastPrinted>
  <dcterms:created xsi:type="dcterms:W3CDTF">2010-06-24T00:59:50Z</dcterms:created>
  <dcterms:modified xsi:type="dcterms:W3CDTF">2018-10-31T07:00:25Z</dcterms:modified>
</cp:coreProperties>
</file>