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H:\Бюджет 2024-2026\ОТЧЕТЫ ОБ ИСПОЛНЕНИИ БЮДЖЕТА\Годовой отчет за 2024 год\Годовой отчет на сайт\Дополнительный материал по открытому бюджету\"/>
    </mc:Choice>
  </mc:AlternateContent>
  <bookViews>
    <workbookView xWindow="-120" yWindow="-120" windowWidth="29040" windowHeight="15840"/>
  </bookViews>
  <sheets>
    <sheet name="Доходы 2024" sheetId="5" r:id="rId1"/>
  </sheets>
  <definedNames>
    <definedName name="_xlnm.Print_Titles" localSheetId="0">'Доходы 2024'!$5:$5</definedName>
    <definedName name="_xlnm.Print_Area" localSheetId="0">'Доходы 2024'!$A$1:$H$208</definedName>
  </definedNames>
  <calcPr calcId="162913"/>
</workbook>
</file>

<file path=xl/calcChain.xml><?xml version="1.0" encoding="utf-8"?>
<calcChain xmlns="http://schemas.openxmlformats.org/spreadsheetml/2006/main">
  <c r="D73" i="5" l="1"/>
  <c r="E73" i="5"/>
  <c r="C73" i="5"/>
  <c r="G9" i="5" l="1"/>
  <c r="G10" i="5"/>
  <c r="G11" i="5"/>
  <c r="G12" i="5"/>
  <c r="G13" i="5"/>
  <c r="G14" i="5"/>
  <c r="G15" i="5"/>
  <c r="G19" i="5"/>
  <c r="G21" i="5"/>
  <c r="G23" i="5"/>
  <c r="G25" i="5"/>
  <c r="G29" i="5"/>
  <c r="G31" i="5"/>
  <c r="G33" i="5"/>
  <c r="G35" i="5"/>
  <c r="G37" i="5"/>
  <c r="G40" i="5"/>
  <c r="G42" i="5"/>
  <c r="G44" i="5"/>
  <c r="G45" i="5"/>
  <c r="G48" i="5"/>
  <c r="G50" i="5"/>
  <c r="G54" i="5"/>
  <c r="G61" i="5"/>
  <c r="G63" i="5"/>
  <c r="G66" i="5"/>
  <c r="G69" i="5"/>
  <c r="G72" i="5"/>
  <c r="G74" i="5"/>
  <c r="G75" i="5"/>
  <c r="G76" i="5"/>
  <c r="G77" i="5"/>
  <c r="G78" i="5"/>
  <c r="G82" i="5"/>
  <c r="G85" i="5"/>
  <c r="G89" i="5"/>
  <c r="G92" i="5"/>
  <c r="G96" i="5"/>
  <c r="G98" i="5"/>
  <c r="G100" i="5"/>
  <c r="G102" i="5"/>
  <c r="G104" i="5"/>
  <c r="G110" i="5"/>
  <c r="G112" i="5"/>
  <c r="G114" i="5"/>
  <c r="G116" i="5"/>
  <c r="G118" i="5"/>
  <c r="G122" i="5"/>
  <c r="G125" i="5"/>
  <c r="G127" i="5"/>
  <c r="G132" i="5"/>
  <c r="G134" i="5"/>
  <c r="G137" i="5"/>
  <c r="G142" i="5"/>
  <c r="G144" i="5"/>
  <c r="G147" i="5"/>
  <c r="G149" i="5"/>
  <c r="G151" i="5"/>
  <c r="G153" i="5"/>
  <c r="G155" i="5"/>
  <c r="G157" i="5"/>
  <c r="G159" i="5"/>
  <c r="G163" i="5"/>
  <c r="G165" i="5"/>
  <c r="G169" i="5"/>
  <c r="G172" i="5"/>
  <c r="G174" i="5"/>
  <c r="G176" i="5"/>
  <c r="G178" i="5"/>
  <c r="G180" i="5"/>
  <c r="G184" i="5"/>
  <c r="G189" i="5"/>
  <c r="G191" i="5"/>
  <c r="G195" i="5"/>
  <c r="G198" i="5"/>
  <c r="G202" i="5"/>
  <c r="G203" i="5"/>
  <c r="G206" i="5"/>
  <c r="G207" i="5"/>
  <c r="F9" i="5"/>
  <c r="F10" i="5"/>
  <c r="F11" i="5"/>
  <c r="F12" i="5"/>
  <c r="F13" i="5"/>
  <c r="F14" i="5"/>
  <c r="F15" i="5"/>
  <c r="F19" i="5"/>
  <c r="F21" i="5"/>
  <c r="F23" i="5"/>
  <c r="F25" i="5"/>
  <c r="F29" i="5"/>
  <c r="F31" i="5"/>
  <c r="F35" i="5"/>
  <c r="F37" i="5"/>
  <c r="F40" i="5"/>
  <c r="F42" i="5"/>
  <c r="F44" i="5"/>
  <c r="F45" i="5"/>
  <c r="F48" i="5"/>
  <c r="F50" i="5"/>
  <c r="F54" i="5"/>
  <c r="F57" i="5"/>
  <c r="F61" i="5"/>
  <c r="F63" i="5"/>
  <c r="F66" i="5"/>
  <c r="F72" i="5"/>
  <c r="F74" i="5"/>
  <c r="F75" i="5"/>
  <c r="F76" i="5"/>
  <c r="F77" i="5"/>
  <c r="F78" i="5"/>
  <c r="F82" i="5"/>
  <c r="F85" i="5"/>
  <c r="F92" i="5"/>
  <c r="F96" i="5"/>
  <c r="F98" i="5"/>
  <c r="F100" i="5"/>
  <c r="F102" i="5"/>
  <c r="F106" i="5"/>
  <c r="F108" i="5"/>
  <c r="F110" i="5"/>
  <c r="F112" i="5"/>
  <c r="F114" i="5"/>
  <c r="F116" i="5"/>
  <c r="F118" i="5"/>
  <c r="F120" i="5"/>
  <c r="F122" i="5"/>
  <c r="F125" i="5"/>
  <c r="F127" i="5"/>
  <c r="F134" i="5"/>
  <c r="F147" i="5"/>
  <c r="F149" i="5"/>
  <c r="F151" i="5"/>
  <c r="F153" i="5"/>
  <c r="F155" i="5"/>
  <c r="F157" i="5"/>
  <c r="F163" i="5"/>
  <c r="F165" i="5"/>
  <c r="F167" i="5"/>
  <c r="F169" i="5"/>
  <c r="F172" i="5"/>
  <c r="F174" i="5"/>
  <c r="F176" i="5"/>
  <c r="F178" i="5"/>
  <c r="F180" i="5"/>
  <c r="F182" i="5"/>
  <c r="F189" i="5"/>
  <c r="F191" i="5"/>
  <c r="F195" i="5"/>
  <c r="D186" i="5"/>
  <c r="E186" i="5"/>
  <c r="C186" i="5"/>
  <c r="E141" i="5"/>
  <c r="E47" i="5"/>
  <c r="E18" i="5"/>
  <c r="D183" i="5"/>
  <c r="E183" i="5"/>
  <c r="G183" i="5" s="1"/>
  <c r="C183" i="5"/>
  <c r="D181" i="5"/>
  <c r="E181" i="5"/>
  <c r="D158" i="5"/>
  <c r="E158" i="5"/>
  <c r="C158" i="5"/>
  <c r="D136" i="5"/>
  <c r="D135" i="5" s="1"/>
  <c r="E136" i="5"/>
  <c r="E135" i="5" s="1"/>
  <c r="G135" i="5" s="1"/>
  <c r="C136" i="5"/>
  <c r="C135" i="5" s="1"/>
  <c r="D81" i="5"/>
  <c r="D47" i="5"/>
  <c r="D131" i="5"/>
  <c r="E129" i="5"/>
  <c r="D129" i="5"/>
  <c r="C129" i="5"/>
  <c r="D105" i="5"/>
  <c r="E105" i="5"/>
  <c r="D24" i="5"/>
  <c r="E24" i="5"/>
  <c r="C24" i="5"/>
  <c r="D22" i="5"/>
  <c r="E22" i="5"/>
  <c r="C22" i="5"/>
  <c r="D20" i="5"/>
  <c r="E20" i="5"/>
  <c r="C20" i="5"/>
  <c r="D18" i="5"/>
  <c r="C18" i="5"/>
  <c r="D201" i="5"/>
  <c r="E201" i="5"/>
  <c r="G201" i="5" s="1"/>
  <c r="C201" i="5"/>
  <c r="D194" i="5"/>
  <c r="E194" i="5"/>
  <c r="C194" i="5"/>
  <c r="D192" i="5"/>
  <c r="E192" i="5"/>
  <c r="C192" i="5"/>
  <c r="D190" i="5"/>
  <c r="E190" i="5"/>
  <c r="C190" i="5"/>
  <c r="C181" i="5"/>
  <c r="D179" i="5"/>
  <c r="E179" i="5"/>
  <c r="C179" i="5"/>
  <c r="D177" i="5"/>
  <c r="E177" i="5"/>
  <c r="G177" i="5" s="1"/>
  <c r="C177" i="5"/>
  <c r="D175" i="5"/>
  <c r="E175" i="5"/>
  <c r="C175" i="5"/>
  <c r="D173" i="5"/>
  <c r="E173" i="5"/>
  <c r="C173" i="5"/>
  <c r="D168" i="5"/>
  <c r="E168" i="5"/>
  <c r="C168" i="5"/>
  <c r="D166" i="5"/>
  <c r="E166" i="5"/>
  <c r="C166" i="5"/>
  <c r="D164" i="5"/>
  <c r="E164" i="5"/>
  <c r="C164" i="5"/>
  <c r="D162" i="5"/>
  <c r="E162" i="5"/>
  <c r="C162" i="5"/>
  <c r="D160" i="5"/>
  <c r="E160" i="5"/>
  <c r="C160" i="5"/>
  <c r="D156" i="5"/>
  <c r="E156" i="5"/>
  <c r="G156" i="5" s="1"/>
  <c r="C156" i="5"/>
  <c r="D148" i="5"/>
  <c r="E148" i="5"/>
  <c r="D150" i="5"/>
  <c r="E150" i="5"/>
  <c r="F150" i="5" s="1"/>
  <c r="D152" i="5"/>
  <c r="E152" i="5"/>
  <c r="D154" i="5"/>
  <c r="E154" i="5"/>
  <c r="C154" i="5"/>
  <c r="C152" i="5"/>
  <c r="C150" i="5"/>
  <c r="C148" i="5"/>
  <c r="C105" i="5"/>
  <c r="F194" i="5" l="1"/>
  <c r="F20" i="5"/>
  <c r="F105" i="5"/>
  <c r="G154" i="5"/>
  <c r="G168" i="5"/>
  <c r="C17" i="5"/>
  <c r="G194" i="5"/>
  <c r="F162" i="5"/>
  <c r="F148" i="5"/>
  <c r="G150" i="5"/>
  <c r="F166" i="5"/>
  <c r="G24" i="5"/>
  <c r="F190" i="5"/>
  <c r="F22" i="5"/>
  <c r="F18" i="5"/>
  <c r="G152" i="5"/>
  <c r="G164" i="5"/>
  <c r="F173" i="5"/>
  <c r="G158" i="5"/>
  <c r="G47" i="5"/>
  <c r="G162" i="5"/>
  <c r="F179" i="5"/>
  <c r="G173" i="5"/>
  <c r="G148" i="5"/>
  <c r="G175" i="5"/>
  <c r="F181" i="5"/>
  <c r="F24" i="5"/>
  <c r="F177" i="5"/>
  <c r="F168" i="5"/>
  <c r="F156" i="5"/>
  <c r="G179" i="5"/>
  <c r="G22" i="5"/>
  <c r="F175" i="5"/>
  <c r="G190" i="5"/>
  <c r="G20" i="5"/>
  <c r="F154" i="5"/>
  <c r="D128" i="5"/>
  <c r="F164" i="5"/>
  <c r="F152" i="5"/>
  <c r="G18" i="5"/>
  <c r="G136" i="5"/>
  <c r="E17" i="5"/>
  <c r="D17" i="5"/>
  <c r="D32" i="5"/>
  <c r="E32" i="5"/>
  <c r="G32" i="5" s="1"/>
  <c r="C32" i="5"/>
  <c r="E205" i="5"/>
  <c r="E131" i="5"/>
  <c r="E103" i="5"/>
  <c r="D68" i="5"/>
  <c r="D67" i="5" s="1"/>
  <c r="E68" i="5"/>
  <c r="C68" i="5"/>
  <c r="C67" i="5" s="1"/>
  <c r="D205" i="5"/>
  <c r="C205" i="5"/>
  <c r="C204" i="5" s="1"/>
  <c r="D143" i="5"/>
  <c r="E143" i="5"/>
  <c r="D141" i="5"/>
  <c r="G141" i="5" s="1"/>
  <c r="C143" i="5"/>
  <c r="C133" i="5"/>
  <c r="D121" i="5"/>
  <c r="C121" i="5"/>
  <c r="C95" i="5"/>
  <c r="C131" i="5"/>
  <c r="C128" i="5" s="1"/>
  <c r="D103" i="5"/>
  <c r="C103" i="5"/>
  <c r="D65" i="5"/>
  <c r="D64" i="5" s="1"/>
  <c r="E65" i="5"/>
  <c r="C65" i="5"/>
  <c r="C64" i="5" s="1"/>
  <c r="D56" i="5"/>
  <c r="D8" i="5"/>
  <c r="E8" i="5"/>
  <c r="C8" i="5"/>
  <c r="C47" i="5"/>
  <c r="F47" i="5" s="1"/>
  <c r="G103" i="5" l="1"/>
  <c r="G143" i="5"/>
  <c r="F17" i="5"/>
  <c r="G17" i="5"/>
  <c r="E128" i="5"/>
  <c r="G128" i="5" s="1"/>
  <c r="G131" i="5"/>
  <c r="F8" i="5"/>
  <c r="G8" i="5"/>
  <c r="G205" i="5"/>
  <c r="E64" i="5"/>
  <c r="G65" i="5"/>
  <c r="F65" i="5"/>
  <c r="E67" i="5"/>
  <c r="G67" i="5" s="1"/>
  <c r="G68" i="5"/>
  <c r="E140" i="5"/>
  <c r="D140" i="5"/>
  <c r="G64" i="5" l="1"/>
  <c r="F64" i="5"/>
  <c r="G140" i="5"/>
  <c r="D188" i="5"/>
  <c r="D185" i="5" s="1"/>
  <c r="E188" i="5"/>
  <c r="C188" i="5"/>
  <c r="C185" i="5" s="1"/>
  <c r="E185" i="5" l="1"/>
  <c r="G188" i="5"/>
  <c r="F188" i="5"/>
  <c r="D91" i="5"/>
  <c r="D90" i="5" s="1"/>
  <c r="G185" i="5" l="1"/>
  <c r="F185" i="5"/>
  <c r="E200" i="5"/>
  <c r="D200" i="5"/>
  <c r="D199" i="5" s="1"/>
  <c r="C200" i="5"/>
  <c r="C199" i="5" s="1"/>
  <c r="E204" i="5"/>
  <c r="D204" i="5"/>
  <c r="C141" i="5"/>
  <c r="C140" i="5" s="1"/>
  <c r="E115" i="5"/>
  <c r="D115" i="5"/>
  <c r="C115" i="5"/>
  <c r="E117" i="5"/>
  <c r="D117" i="5"/>
  <c r="C117" i="5"/>
  <c r="E119" i="5"/>
  <c r="D119" i="5"/>
  <c r="C119" i="5"/>
  <c r="E113" i="5"/>
  <c r="D113" i="5"/>
  <c r="C113" i="5"/>
  <c r="E111" i="5"/>
  <c r="D111" i="5"/>
  <c r="C111" i="5"/>
  <c r="E109" i="5"/>
  <c r="D109" i="5"/>
  <c r="C109" i="5"/>
  <c r="E107" i="5"/>
  <c r="D107" i="5"/>
  <c r="C107" i="5"/>
  <c r="E101" i="5"/>
  <c r="D101" i="5"/>
  <c r="C101" i="5"/>
  <c r="E99" i="5"/>
  <c r="D99" i="5"/>
  <c r="C99" i="5"/>
  <c r="E97" i="5"/>
  <c r="D97" i="5"/>
  <c r="C97" i="5"/>
  <c r="E95" i="5"/>
  <c r="D95" i="5"/>
  <c r="E56" i="5"/>
  <c r="C56" i="5"/>
  <c r="F119" i="5" l="1"/>
  <c r="G200" i="5"/>
  <c r="F107" i="5"/>
  <c r="G109" i="5"/>
  <c r="F109" i="5"/>
  <c r="C94" i="5"/>
  <c r="F95" i="5"/>
  <c r="G95" i="5"/>
  <c r="G101" i="5"/>
  <c r="F101" i="5"/>
  <c r="G111" i="5"/>
  <c r="F111" i="5"/>
  <c r="G204" i="5"/>
  <c r="G97" i="5"/>
  <c r="F97" i="5"/>
  <c r="G117" i="5"/>
  <c r="F117" i="5"/>
  <c r="F113" i="5"/>
  <c r="G113" i="5"/>
  <c r="F56" i="5"/>
  <c r="G99" i="5"/>
  <c r="F99" i="5"/>
  <c r="F115" i="5"/>
  <c r="G115" i="5"/>
  <c r="E94" i="5"/>
  <c r="D94" i="5"/>
  <c r="E199" i="5"/>
  <c r="G199" i="5" s="1"/>
  <c r="E126" i="5"/>
  <c r="E121" i="5"/>
  <c r="E133" i="5"/>
  <c r="E124" i="5"/>
  <c r="C146" i="5"/>
  <c r="C145" i="5" s="1"/>
  <c r="C126" i="5"/>
  <c r="C124" i="5"/>
  <c r="D133" i="5"/>
  <c r="D126" i="5"/>
  <c r="D124" i="5"/>
  <c r="G94" i="5" l="1"/>
  <c r="F94" i="5"/>
  <c r="G126" i="5"/>
  <c r="F126" i="5"/>
  <c r="F124" i="5"/>
  <c r="G124" i="5"/>
  <c r="F133" i="5"/>
  <c r="G133" i="5"/>
  <c r="F121" i="5"/>
  <c r="G121" i="5"/>
  <c r="C123" i="5"/>
  <c r="C93" i="5" s="1"/>
  <c r="D123" i="5"/>
  <c r="D93" i="5" s="1"/>
  <c r="C16" i="5"/>
  <c r="E123" i="5"/>
  <c r="D28" i="5"/>
  <c r="F123" i="5" l="1"/>
  <c r="G123" i="5"/>
  <c r="E93" i="5"/>
  <c r="D71" i="5"/>
  <c r="D70" i="5" s="1"/>
  <c r="E71" i="5"/>
  <c r="C71" i="5"/>
  <c r="E146" i="5"/>
  <c r="D171" i="5"/>
  <c r="D170" i="5" s="1"/>
  <c r="E171" i="5"/>
  <c r="C171" i="5"/>
  <c r="C170" i="5" s="1"/>
  <c r="E145" i="5" l="1"/>
  <c r="F146" i="5"/>
  <c r="F71" i="5"/>
  <c r="G71" i="5"/>
  <c r="G93" i="5"/>
  <c r="F93" i="5"/>
  <c r="E170" i="5"/>
  <c r="F171" i="5"/>
  <c r="G171" i="5"/>
  <c r="C70" i="5"/>
  <c r="E70" i="5"/>
  <c r="D55" i="5"/>
  <c r="D49" i="5"/>
  <c r="E49" i="5"/>
  <c r="E30" i="5"/>
  <c r="E28" i="5"/>
  <c r="D30" i="5"/>
  <c r="D27" i="5" s="1"/>
  <c r="C28" i="5"/>
  <c r="F170" i="5" l="1"/>
  <c r="G170" i="5"/>
  <c r="G49" i="5"/>
  <c r="F145" i="5"/>
  <c r="F70" i="5"/>
  <c r="G70" i="5"/>
  <c r="F28" i="5"/>
  <c r="G28" i="5"/>
  <c r="G30" i="5"/>
  <c r="E27" i="5"/>
  <c r="E55" i="5"/>
  <c r="C49" i="5"/>
  <c r="F49" i="5" s="1"/>
  <c r="C39" i="5"/>
  <c r="C30" i="5"/>
  <c r="C27" i="5" s="1"/>
  <c r="F27" i="5" l="1"/>
  <c r="G27" i="5"/>
  <c r="F30" i="5"/>
  <c r="C55" i="5"/>
  <c r="F55" i="5" s="1"/>
  <c r="C46" i="5"/>
  <c r="D46" i="5"/>
  <c r="E46" i="5"/>
  <c r="F46" i="5" l="1"/>
  <c r="G46" i="5"/>
  <c r="D43" i="5"/>
  <c r="E43" i="5"/>
  <c r="C43" i="5"/>
  <c r="F43" i="5" l="1"/>
  <c r="G43" i="5"/>
  <c r="D146" i="5"/>
  <c r="D145" i="5" l="1"/>
  <c r="G146" i="5"/>
  <c r="E197" i="5"/>
  <c r="D197" i="5"/>
  <c r="C197" i="5"/>
  <c r="C196" i="5" s="1"/>
  <c r="E91" i="5"/>
  <c r="C91" i="5"/>
  <c r="C90" i="5" s="1"/>
  <c r="E88" i="5"/>
  <c r="D88" i="5"/>
  <c r="D87" i="5" s="1"/>
  <c r="C88" i="5"/>
  <c r="C87" i="5" s="1"/>
  <c r="E84" i="5"/>
  <c r="D84" i="5"/>
  <c r="D83" i="5" s="1"/>
  <c r="C84" i="5"/>
  <c r="C83" i="5" s="1"/>
  <c r="E81" i="5"/>
  <c r="D80" i="5"/>
  <c r="C81" i="5"/>
  <c r="C80" i="5" s="1"/>
  <c r="E62" i="5"/>
  <c r="D62" i="5"/>
  <c r="C62" i="5"/>
  <c r="E60" i="5"/>
  <c r="D60" i="5"/>
  <c r="C60" i="5"/>
  <c r="E53" i="5"/>
  <c r="D53" i="5"/>
  <c r="D52" i="5" s="1"/>
  <c r="C53" i="5"/>
  <c r="C52" i="5" s="1"/>
  <c r="E41" i="5"/>
  <c r="D41" i="5"/>
  <c r="C41" i="5"/>
  <c r="C38" i="5" s="1"/>
  <c r="E39" i="5"/>
  <c r="D39" i="5"/>
  <c r="E36" i="5"/>
  <c r="D36" i="5"/>
  <c r="C36" i="5"/>
  <c r="E34" i="5"/>
  <c r="D34" i="5"/>
  <c r="C34" i="5"/>
  <c r="E16" i="5"/>
  <c r="D16" i="5"/>
  <c r="D7" i="5"/>
  <c r="F36" i="5" l="1"/>
  <c r="G36" i="5"/>
  <c r="G88" i="5"/>
  <c r="F53" i="5"/>
  <c r="G53" i="5"/>
  <c r="F16" i="5"/>
  <c r="G16" i="5"/>
  <c r="G39" i="5"/>
  <c r="F39" i="5"/>
  <c r="G60" i="5"/>
  <c r="F60" i="5"/>
  <c r="G81" i="5"/>
  <c r="F81" i="5"/>
  <c r="F34" i="5"/>
  <c r="G34" i="5"/>
  <c r="G41" i="5"/>
  <c r="F41" i="5"/>
  <c r="G62" i="5"/>
  <c r="F62" i="5"/>
  <c r="F84" i="5"/>
  <c r="G84" i="5"/>
  <c r="E196" i="5"/>
  <c r="G197" i="5"/>
  <c r="D139" i="5"/>
  <c r="G145" i="5"/>
  <c r="E90" i="5"/>
  <c r="G91" i="5"/>
  <c r="F91" i="5"/>
  <c r="C59" i="5"/>
  <c r="C58" i="5" s="1"/>
  <c r="E59" i="5"/>
  <c r="E58" i="5" s="1"/>
  <c r="D59" i="5"/>
  <c r="D58" i="5" s="1"/>
  <c r="C139" i="5"/>
  <c r="C138" i="5" s="1"/>
  <c r="E87" i="5"/>
  <c r="G87" i="5" s="1"/>
  <c r="C79" i="5"/>
  <c r="D79" i="5"/>
  <c r="E26" i="5"/>
  <c r="E38" i="5"/>
  <c r="D38" i="5"/>
  <c r="D26" i="5"/>
  <c r="C26" i="5"/>
  <c r="D196" i="5"/>
  <c r="E83" i="5"/>
  <c r="C86" i="5"/>
  <c r="D86" i="5"/>
  <c r="E7" i="5"/>
  <c r="C7" i="5"/>
  <c r="E80" i="5"/>
  <c r="F73" i="5" l="1"/>
  <c r="G73" i="5"/>
  <c r="G80" i="5"/>
  <c r="F80" i="5"/>
  <c r="C6" i="5"/>
  <c r="G196" i="5"/>
  <c r="F38" i="5"/>
  <c r="G38" i="5"/>
  <c r="F26" i="5"/>
  <c r="G26" i="5"/>
  <c r="G59" i="5"/>
  <c r="F59" i="5"/>
  <c r="G7" i="5"/>
  <c r="F7" i="5"/>
  <c r="F83" i="5"/>
  <c r="G83" i="5"/>
  <c r="G90" i="5"/>
  <c r="F90" i="5"/>
  <c r="D6" i="5"/>
  <c r="D51" i="5"/>
  <c r="E139" i="5"/>
  <c r="E86" i="5"/>
  <c r="E79" i="5"/>
  <c r="C51" i="5"/>
  <c r="F79" i="5" l="1"/>
  <c r="G79" i="5"/>
  <c r="F86" i="5"/>
  <c r="G86" i="5"/>
  <c r="G139" i="5"/>
  <c r="F139" i="5"/>
  <c r="G58" i="5"/>
  <c r="F58" i="5"/>
  <c r="C208" i="5"/>
  <c r="E138" i="5" l="1"/>
  <c r="D138" i="5"/>
  <c r="D208" i="5" s="1"/>
  <c r="E52" i="5"/>
  <c r="F52" i="5" l="1"/>
  <c r="G52" i="5"/>
  <c r="G138" i="5"/>
  <c r="F138" i="5"/>
  <c r="E6" i="5"/>
  <c r="E51" i="5"/>
  <c r="F51" i="5" l="1"/>
  <c r="G51" i="5"/>
  <c r="G6" i="5"/>
  <c r="F6" i="5"/>
  <c r="E208" i="5"/>
  <c r="F208" i="5" l="1"/>
  <c r="G208" i="5"/>
</calcChain>
</file>

<file path=xl/sharedStrings.xml><?xml version="1.0" encoding="utf-8"?>
<sst xmlns="http://schemas.openxmlformats.org/spreadsheetml/2006/main" count="523" uniqueCount="451">
  <si>
    <t>НАЛОГОВЫЕ И НЕНАЛОГОВЫЕ ДОХОДЫ</t>
  </si>
  <si>
    <t>НАЛОГИ НА ПРИБЫЛЬ, ДОХОДЫ</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</si>
  <si>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</si>
  <si>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</si>
  <si>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</si>
  <si>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</si>
  <si>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</si>
  <si>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Единый налог на вмененный доход для отдельных видов деятельности</t>
  </si>
  <si>
    <t>Единый сельскохозяйственный налог</t>
  </si>
  <si>
    <t>Налог, взимаемый в связи с применением патентной системы налогообложения</t>
  </si>
  <si>
    <t>НАЛОГИ НА ИМУЩЕСТВО</t>
  </si>
  <si>
    <t>Налог на имущество физических лиц</t>
  </si>
  <si>
    <t>Налог на имущество организаций</t>
  </si>
  <si>
    <t>Транспортный налог с организаций</t>
  </si>
  <si>
    <t>Транспортный налог с физических лиц</t>
  </si>
  <si>
    <t>Земельный налог с организаций</t>
  </si>
  <si>
    <t>Земельный налог с физических лиц</t>
  </si>
  <si>
    <t>ГОСУДАРСТВЕННАЯ ПОШЛИНА</t>
  </si>
  <si>
    <t>ДОХОДЫ ОТ ИСПОЛЬЗОВАНИЯ ИМУЩЕСТВА, НАХОДЯЩЕГОСЯ В ГОСУДАРСТВЕННОЙ И МУНИЦИПАЛЬНОЙ СОБСТВЕННОСТИ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</si>
  <si>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</si>
  <si>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Доходы от сдачи в аренду имущества, составляющего казну городских округов (за исключением земельных участков)</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</si>
  <si>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</si>
  <si>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ПЛАТЕЖИ ПРИ ПОЛЬЗОВАНИИ ПРИРОДНЫМИ РЕСУРСАМИ</t>
  </si>
  <si>
    <t>Прочие доходы от оказания платных услуг (работ) получателями средств бюджетов городских округов</t>
  </si>
  <si>
    <t>Прочие доходы от компенсации затрат бюджетов городских округов</t>
  </si>
  <si>
    <t>ДОХОДЫ ОТ ПРОДАЖИ МАТЕРИАЛЬНЫХ И НЕМАТЕРИАЛЬНЫХ АКТИВОВ</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</si>
  <si>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</si>
  <si>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ШТРАФЫ, САНКЦИИ, ВОЗМЕЩЕНИЕ УЩЕРБА</t>
  </si>
  <si>
    <t xml:space="preserve">БЕЗВОЗМЕЗДНЫЕ ПОСТУПЛЕНИЯ </t>
  </si>
  <si>
    <t>Дотации бюджетам городских округов на поддержку мер по обеспечению сбалансированности бюджетов</t>
  </si>
  <si>
    <t>Иные межбюджетные трансферты</t>
  </si>
  <si>
    <t>Доходы бюджетов городских округов от возврата бюджетными учреждениями остатков субсидий прошлых лет</t>
  </si>
  <si>
    <t>Возврат остатков субсидий, субвенций и иных межбюджетных трансфертов, имеющих целевое назначение, прошлых лет из бюджетов городских округов</t>
  </si>
  <si>
    <t>ИТОГО ДОХОДОВ</t>
  </si>
  <si>
    <t xml:space="preserve">Код вида доходов </t>
  </si>
  <si>
    <t>Налог, взимаемый  с налогоплательщиков, выбравших  в качестве объекта налогообложения доходы</t>
  </si>
  <si>
    <t>Налог на имущество физических лиц, взимаемый по ставкам, применяемым к объектам налогообложения, расположенным в границах городских округов</t>
  </si>
  <si>
    <t>Налог на имущество организаций по имуществу, не входящему в Единую систему газоснабжения</t>
  </si>
  <si>
    <t>Земельный налог с организаций, обладающих земельным участком, расположенным в границах городских округов</t>
  </si>
  <si>
    <t>Земельный налог с физических лиц, обладающих земельным участком, расположенным в границах городских округов</t>
  </si>
  <si>
    <t>Плата за выбросы загрязняющих веществ в атмосферный воздух стационарными объектами</t>
  </si>
  <si>
    <t>Плата за выбросы загрязняющих веществ в водные объекты</t>
  </si>
  <si>
    <t>Плата за выбросы загрязняющих веществ, образующихся при сжигании на факельных установках и (или) рассеивании попутного нефтяного газа</t>
  </si>
  <si>
    <t>Налог на доходы физических лиц</t>
  </si>
  <si>
    <t>Налог, взимаемый в связи с применением патентной системы налогообложения, зачисляемый в бюджеты городских округов</t>
  </si>
  <si>
    <t>Транспортный налог</t>
  </si>
  <si>
    <t>Земельный налог</t>
  </si>
  <si>
    <t>Государственная пошлина по делам, рассматриваемым в судах общей юрисдикции, мировыми судьями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</si>
  <si>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</si>
  <si>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</si>
  <si>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от сдачи в аренду имущества, составляющего государственную (муниципальную) казну (за исключением земельных участков)</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</si>
  <si>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</si>
  <si>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</si>
  <si>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оказания платных услуг (работ)</t>
  </si>
  <si>
    <t>Прочие доходы от оказания платных услуг (работ)</t>
  </si>
  <si>
    <t xml:space="preserve">Доходы от компенсации затрат государства </t>
  </si>
  <si>
    <t xml:space="preserve">Прочие доходы от компенсации затрат государства </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</si>
  <si>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</si>
  <si>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</si>
  <si>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</si>
  <si>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</si>
  <si>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Дотации бюджетам бюджетной системы Российской Федерации</t>
  </si>
  <si>
    <t>Субсидии бюджетам бюджетной системы Российской Федерации (межбюджетные субсидии)</t>
  </si>
  <si>
    <t>Прочие субсидии</t>
  </si>
  <si>
    <t>Субвенции бюджетам бюджетной системы Российской Федерации</t>
  </si>
  <si>
    <t>Субвенции бюджетам городских округов на выполнение передаваемых полномочий субъектов Российской Федерации</t>
  </si>
  <si>
    <t>Прочие межбюджетные трансферты, передаваемые бюджетам городских округов</t>
  </si>
  <si>
    <t>Доходы бюджетов городских округов от возврата организациями остатков субсидий прошлых лет</t>
  </si>
  <si>
    <t>1 00 00000 00</t>
  </si>
  <si>
    <t xml:space="preserve"> 1 01 00000 00 </t>
  </si>
  <si>
    <t>1 01 02000 01</t>
  </si>
  <si>
    <t>1 01 02010 01</t>
  </si>
  <si>
    <t xml:space="preserve">1 01 02020 01 </t>
  </si>
  <si>
    <t xml:space="preserve">1 01 02030 01 </t>
  </si>
  <si>
    <t>1 01 02040 01</t>
  </si>
  <si>
    <t xml:space="preserve">1 03 00000 00 </t>
  </si>
  <si>
    <t xml:space="preserve">1 03 02000 01 </t>
  </si>
  <si>
    <t xml:space="preserve"> 1 05 01010 01</t>
  </si>
  <si>
    <t xml:space="preserve"> 1 05 01011 01 </t>
  </si>
  <si>
    <t xml:space="preserve"> 1 05 01020 01 </t>
  </si>
  <si>
    <t xml:space="preserve"> 1 05 01021 01 </t>
  </si>
  <si>
    <t xml:space="preserve">1 05 02000 02 </t>
  </si>
  <si>
    <t xml:space="preserve">1 05 02010 02 </t>
  </si>
  <si>
    <t>1 05 03000 01</t>
  </si>
  <si>
    <t>1 05 03010 01</t>
  </si>
  <si>
    <t>1 05 04000 02</t>
  </si>
  <si>
    <t>1 05 04010 02</t>
  </si>
  <si>
    <t>1 06 00000 00</t>
  </si>
  <si>
    <t>1 06 01020 04</t>
  </si>
  <si>
    <t xml:space="preserve">1 06 02000 02 </t>
  </si>
  <si>
    <t xml:space="preserve">1 06 02010 02 </t>
  </si>
  <si>
    <t>1 06 04011 02</t>
  </si>
  <si>
    <t>1 06 04012 02</t>
  </si>
  <si>
    <t xml:space="preserve">1 06 06032 04 </t>
  </si>
  <si>
    <t xml:space="preserve">1 08 00000 00 </t>
  </si>
  <si>
    <t xml:space="preserve">1 08 03000 01 </t>
  </si>
  <si>
    <t xml:space="preserve">1 08 03010 01 </t>
  </si>
  <si>
    <t xml:space="preserve">1 11 00000 00 </t>
  </si>
  <si>
    <t>1 13 00000 00</t>
  </si>
  <si>
    <t>114  00000 00</t>
  </si>
  <si>
    <t>1 16 00000 00</t>
  </si>
  <si>
    <t>2 00 00000 00</t>
  </si>
  <si>
    <t>2 02 00000 00</t>
  </si>
  <si>
    <t>Прочие субсидии бюджетам городских округов</t>
  </si>
  <si>
    <t>Прочие межбюджетные трансферты, передаваемые бюджетам</t>
  </si>
  <si>
    <t>2 07 00000 00</t>
  </si>
  <si>
    <t>2 07 04050 04</t>
  </si>
  <si>
    <t>2 18 00000 00</t>
  </si>
  <si>
    <t>2 19 00000 00</t>
  </si>
  <si>
    <t>1 12 00000 00</t>
  </si>
  <si>
    <t>Наименование показателя</t>
  </si>
  <si>
    <t>% исполнения</t>
  </si>
  <si>
    <t>к первоначальному плану</t>
  </si>
  <si>
    <t>к уточненному плану</t>
  </si>
  <si>
    <t>Пояснения различий между первоначально утвержденными (установленными) показателями доходов и их фактическими значениями</t>
  </si>
  <si>
    <t>х</t>
  </si>
  <si>
    <t>Иные налоговые и неналоговые доходы</t>
  </si>
  <si>
    <t>Безвозмездные поступления от других бюджетов бюджетной системы Российской Федерации</t>
  </si>
  <si>
    <t xml:space="preserve">2 02 10000 00 </t>
  </si>
  <si>
    <t xml:space="preserve">2 02 15002 04 </t>
  </si>
  <si>
    <t>2 02 20000 00</t>
  </si>
  <si>
    <t>2 02 20302 04</t>
  </si>
  <si>
    <t>2 02 20302 00</t>
  </si>
  <si>
    <t>2 02 29999 00</t>
  </si>
  <si>
    <t>2 02 29999 04</t>
  </si>
  <si>
    <t xml:space="preserve">2 02 30000 00 </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</si>
  <si>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</si>
  <si>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2 02 49999 00</t>
  </si>
  <si>
    <t xml:space="preserve">2 02 20077 00 </t>
  </si>
  <si>
    <t xml:space="preserve">2 02 20077 04 </t>
  </si>
  <si>
    <t>2 02 25027 00</t>
  </si>
  <si>
    <t>2 02 25027 04</t>
  </si>
  <si>
    <t>1 06 04000 02</t>
  </si>
  <si>
    <t xml:space="preserve"> 1 05 01000 00 </t>
  </si>
  <si>
    <t>1 06 01000 00</t>
  </si>
  <si>
    <t>1 06 06000 00</t>
  </si>
  <si>
    <t>2 18 04000 04</t>
  </si>
  <si>
    <t>2 19 00000 04</t>
  </si>
  <si>
    <t>2 02 35120 04</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</si>
  <si>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</si>
  <si>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</si>
  <si>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1 08 07170 01</t>
  </si>
  <si>
    <t>1 08 07173 01</t>
  </si>
  <si>
    <t>2 02 25497 04</t>
  </si>
  <si>
    <t>Субсидии бюджетам на реализацию мероприятий по обеспечению жильем молодых семей</t>
  </si>
  <si>
    <t>Субсидии бюджетам городских округов на реализацию мероприятий по обеспечению жильем молодых семей</t>
  </si>
  <si>
    <t>1 11 05000 00</t>
  </si>
  <si>
    <t>1 11 05010 00</t>
  </si>
  <si>
    <t>1 11 09000 00</t>
  </si>
  <si>
    <t>1 11 05012 04</t>
  </si>
  <si>
    <t>1 11 09044 04</t>
  </si>
  <si>
    <t>1 11 05074 04</t>
  </si>
  <si>
    <t xml:space="preserve"> 1 12 01010 01  </t>
  </si>
  <si>
    <t xml:space="preserve"> 1 12 01030 01</t>
  </si>
  <si>
    <t>Плата за размещение отходов производства</t>
  </si>
  <si>
    <t xml:space="preserve"> 1 12 01041 01</t>
  </si>
  <si>
    <t>Плата за размещение твердых коммунальных отходов</t>
  </si>
  <si>
    <t xml:space="preserve"> 1 12 01042 01</t>
  </si>
  <si>
    <t xml:space="preserve"> 1 12 01070 01 </t>
  </si>
  <si>
    <t>1 13 01994 04</t>
  </si>
  <si>
    <t>1 13 02994 04</t>
  </si>
  <si>
    <t>114  02040 04</t>
  </si>
  <si>
    <t>1 14 02043 04</t>
  </si>
  <si>
    <t>114  06012 04</t>
  </si>
  <si>
    <t>1 05 00000 00</t>
  </si>
  <si>
    <t>1 03 02230 01</t>
  </si>
  <si>
    <t>1 03 02240 01</t>
  </si>
  <si>
    <t>1 03 02250 01</t>
  </si>
  <si>
    <t>1 03 02260 01</t>
  </si>
  <si>
    <t>Налог, взимаемый с налогоплательщиков, выбравших в качестве объекта налогообложения доходы, уменьшенные на величину расходов</t>
  </si>
  <si>
    <t xml:space="preserve">1 06 06030 00 </t>
  </si>
  <si>
    <t>1 06 06040 00</t>
  </si>
  <si>
    <t>1 06 06042 04</t>
  </si>
  <si>
    <t>Государственная пошлина за государственную регистрацию, а также за совершение прочих юридически значимых действий</t>
  </si>
  <si>
    <t xml:space="preserve">1 08 07000 01 </t>
  </si>
  <si>
    <t>1 13 01000 00</t>
  </si>
  <si>
    <t>1 13 01990 00</t>
  </si>
  <si>
    <t>1 13 02000 00</t>
  </si>
  <si>
    <t>1 13 02990 00</t>
  </si>
  <si>
    <t>2 02 25497 00</t>
  </si>
  <si>
    <t>Субсидии бюджетам городских округов на реализацию программ формирования современной городской среды</t>
  </si>
  <si>
    <t>Субсидии бюджетам на реализацию программ формирования современной городской среды</t>
  </si>
  <si>
    <t>2 02 25555 04</t>
  </si>
  <si>
    <t>Субвенции местным бюджетам на выполнение передаваемых полномочий субъектов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</si>
  <si>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</si>
  <si>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</si>
  <si>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</si>
  <si>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</si>
  <si>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2 18 00000 04</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</si>
  <si>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</si>
  <si>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2 19 60010 04</t>
  </si>
  <si>
    <t>1 11 09040 00</t>
  </si>
  <si>
    <t>114  02000 00</t>
  </si>
  <si>
    <t>114  06000 00</t>
  </si>
  <si>
    <t>114  06010 00</t>
  </si>
  <si>
    <t>1 11 05070 00</t>
  </si>
  <si>
    <t>Субсидии бюджетам городских округов на софинансирование капитальных вложений в объекты муниципальной собственности</t>
  </si>
  <si>
    <t>Прочие безвозмездные поступления в бюджеты городских округов</t>
  </si>
  <si>
    <t>Административные штрафы, установленные Кодексом Российской Федерации об административных правонарушениях</t>
  </si>
  <si>
    <t xml:space="preserve">1 16 01000 01 </t>
  </si>
  <si>
    <t>1 16 01053 01</t>
  </si>
  <si>
    <t>1 16 01063 01</t>
  </si>
  <si>
    <t>1 16 01073 01</t>
  </si>
  <si>
    <t>1 16 01083 01</t>
  </si>
  <si>
    <t>1 16 01143 01</t>
  </si>
  <si>
    <t>1 16 01153 01</t>
  </si>
  <si>
    <t>1 16 01173 01</t>
  </si>
  <si>
    <t>1 16 01193 01</t>
  </si>
  <si>
    <t>1 16 01203 01</t>
  </si>
  <si>
    <t>Административные штрафы, установленные законами субъектов Российской Федерации об административных правонарушениях</t>
  </si>
  <si>
    <t>1 16 02000 02</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</si>
  <si>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</si>
  <si>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</si>
  <si>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</si>
  <si>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</si>
  <si>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1 16 07000 00</t>
  </si>
  <si>
    <t>1 16 07010 00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</si>
  <si>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</si>
  <si>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1 16 07010 04</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</si>
  <si>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</si>
  <si>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1 16 07090 00</t>
  </si>
  <si>
    <t>1 16 07090 04</t>
  </si>
  <si>
    <t>Платежи в целях возмещения причиненного ущерба (убытков)</t>
  </si>
  <si>
    <t>1 16 10000 00</t>
  </si>
  <si>
    <t>Платежи, уплачиваемые в целях возмещения вреда</t>
  </si>
  <si>
    <t>1 16 11000 01</t>
  </si>
  <si>
    <t>1 16 11050 01</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</si>
  <si>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</si>
  <si>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1 16 01133 01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</si>
  <si>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</si>
  <si>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</si>
  <si>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1 03 02231 01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</si>
  <si>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</si>
  <si>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</si>
  <si>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</si>
  <si>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</si>
  <si>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</si>
  <si>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</si>
  <si>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</si>
  <si>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</si>
  <si>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</si>
  <si>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</si>
  <si>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Субвенции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</si>
  <si>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2 02 35304 04</t>
  </si>
  <si>
    <t>2 02 45303 00</t>
  </si>
  <si>
    <t>2 02 45303 04</t>
  </si>
  <si>
    <t>1 01 02080 01</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</si>
  <si>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</si>
  <si>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1 11 05300 00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</si>
  <si>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</si>
  <si>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1 16 01050 01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</si>
  <si>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</si>
  <si>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1 16 01060 01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</si>
  <si>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</si>
  <si>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1 16 01070 01</t>
  </si>
  <si>
    <t>1 16 01080 01</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</si>
  <si>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</si>
  <si>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1 16 01130 01</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</si>
  <si>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</si>
  <si>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</si>
  <si>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1 16 01140 01</t>
  </si>
  <si>
    <t>1 16 01150 01</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</si>
  <si>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</si>
  <si>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</si>
  <si>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</si>
  <si>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1 16 01170 01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</si>
  <si>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</si>
  <si>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</si>
  <si>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</si>
  <si>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</si>
  <si>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</si>
  <si>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</si>
  <si>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</si>
  <si>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</si>
  <si>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1 16 01190 01</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</si>
  <si>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</si>
  <si>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</si>
  <si>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1 16 01333 01</t>
  </si>
  <si>
    <t>1 16 01330 00</t>
  </si>
  <si>
    <t>2 02 15002 00</t>
  </si>
  <si>
    <t>Дотации бюджетам  на поддержку мер по обеспечению сбалансированности бюджетов</t>
  </si>
  <si>
    <t>Субсидии бюджетам  на софинансирование капитальных вложений в объекты муниципальной собственности</t>
  </si>
  <si>
    <t xml:space="preserve">Субсидии бюджетам на реализацию мероприятий государственной программы Российской Федерации "Доступная среда" </t>
  </si>
  <si>
    <t>Субсидии бюджетам городских округов на реализацию мероприятий государственной программы Российской Федерации "Доступная среда"</t>
  </si>
  <si>
    <t>Субсидии бюджетам на поддержку отрасли культуры</t>
  </si>
  <si>
    <t>Субсидии бюджетам городских округов на поддержку отрасли культуры</t>
  </si>
  <si>
    <t>2 02 25519 00</t>
  </si>
  <si>
    <t>2 02 25519 04</t>
  </si>
  <si>
    <t xml:space="preserve">2 02 25555 00 </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</si>
  <si>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</si>
  <si>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ПРОЧИЕ БЕЗВОЗМЕЗДНЫЕ ПОСТУПЛЕНИЯ</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</si>
  <si>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</si>
  <si>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t>
  </si>
  <si>
    <t xml:space="preserve">2 02 30024 00 </t>
  </si>
  <si>
    <t xml:space="preserve">2 02 30024 04 </t>
  </si>
  <si>
    <t xml:space="preserve">2 02 30027 00 </t>
  </si>
  <si>
    <t xml:space="preserve">2 02 30027 04 </t>
  </si>
  <si>
    <t xml:space="preserve">2 02 30029 00 </t>
  </si>
  <si>
    <t xml:space="preserve">2 02 30029 04 </t>
  </si>
  <si>
    <t xml:space="preserve">2 02 35082 00  </t>
  </si>
  <si>
    <t xml:space="preserve">2 02 35082 04  </t>
  </si>
  <si>
    <t xml:space="preserve">2 02 35304 00 </t>
  </si>
  <si>
    <t>2 02 49999 04</t>
  </si>
  <si>
    <t>1 16 01200 01</t>
  </si>
  <si>
    <t>2 18 04010 04</t>
  </si>
  <si>
    <t>2 07 04000 04</t>
  </si>
  <si>
    <t>Межбюджетные трансферты, передаваемые бюджетам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</si>
  <si>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Межбюджетные трансферты,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</si>
  <si>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2 02 45505 00</t>
  </si>
  <si>
    <t>2 02 45505 04</t>
  </si>
  <si>
    <t>2 02 20299 00</t>
  </si>
  <si>
    <t>2 02 20299 04</t>
  </si>
  <si>
    <t>Доходы бюджетов городских округов от возврата иными организациями остатков субсидий прошлых лет</t>
  </si>
  <si>
    <t>2 18 04030 04</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</si>
  <si>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</si>
  <si>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</si>
  <si>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2 02 45179 00</t>
  </si>
  <si>
    <t>2 02 45179 04</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</si>
  <si>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</si>
  <si>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</si>
  <si>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НАЛОГИ НА ТОВАРЫ (РАБОТЫ, УСЛУГИ), РЕАЛИЗУЕМЫЕ НА ТЕРРИТОРИИ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</si>
  <si>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</si>
  <si>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</si>
  <si>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</si>
  <si>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2 02 40000 00</t>
  </si>
  <si>
    <t>План, тыс. рублей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</si>
  <si>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</si>
  <si>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</si>
  <si>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</si>
  <si>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1 01 02130 01</t>
  </si>
  <si>
    <t>1 01 02140 01</t>
  </si>
  <si>
    <t>Плата по соглашениям об установлении сервитута в отношении земельных участков, государственная собственность на которые не разграничена</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</si>
  <si>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</si>
  <si>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1 11 05310 00</t>
  </si>
  <si>
    <t>1 11 05312 04</t>
  </si>
  <si>
    <t>1 16 01090 01</t>
  </si>
  <si>
    <t>1 16 01093 01</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</si>
  <si>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</si>
  <si>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</si>
  <si>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1 16 10030 04</t>
  </si>
  <si>
    <t>1 16 10032 04</t>
  </si>
  <si>
    <t>Дотации (гранты) бюджетам за достижение показателей деятельности органов местного самоуправления</t>
  </si>
  <si>
    <t>Дотации (гранты) бюджетам городских округов за достижение показателей деятельности органов местного самоуправления</t>
  </si>
  <si>
    <t>2 02 16549 00</t>
  </si>
  <si>
    <t>2 02 16549 04</t>
  </si>
  <si>
    <t>Субсидии бюджетам муниципальных образований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</si>
  <si>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2 02 20300 00</t>
  </si>
  <si>
    <t>2 02 20300 04</t>
  </si>
  <si>
    <t>Субсидии бюджетам городских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</si>
  <si>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Субсидии бюджетам муниципальных образований на обеспечение мероприятий по модернизации систем коммунальной инфраструктуры за счет средств бюджетов</t>
  </si>
  <si>
    <t>2 02 20303 00</t>
  </si>
  <si>
    <t>2 02 20303 04</t>
  </si>
  <si>
    <t>Субсидии бюджетам городских округов на обеспечение мероприятий по модернизации систем коммунальной инфраструктуры за счет средств бюджетов</t>
  </si>
  <si>
    <t>Субсидии бюджетам на техническое оснащение региональных и муниципальных музеев</t>
  </si>
  <si>
    <t>Субсидии бюджетам городских округов на техническое оснащение региональных и муниципальных музеев</t>
  </si>
  <si>
    <t>2 02 25590 00</t>
  </si>
  <si>
    <t>2 02 25590 04</t>
  </si>
  <si>
    <t>Возврат остатков субсидий на софинансирование капитальных вложений в объекты муниципальной собственности из бюджетов городских округов</t>
  </si>
  <si>
    <t>2 19 27112 04</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</si>
  <si>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</si>
  <si>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</si>
  <si>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в границах городских округов,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</si>
  <si>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1 11 05400 00</t>
  </si>
  <si>
    <t>1 11 05430 00</t>
  </si>
  <si>
    <t>1 11 05430 04</t>
  </si>
  <si>
    <t>Решение Собрания от 07.12.2023 № 290</t>
  </si>
  <si>
    <t>Решение Собрания от 11.12.2024 № 35</t>
  </si>
  <si>
    <t>Фактическое исполнение за 2024 год, тыс. рублей</t>
  </si>
  <si>
    <t>Сведения о фактических поступлениях доходов бюджета муниципального образования "Городской округ Ногликский" за 2024 год по видам доходов в сравнении с первоначально утвержденными (установленными) решением о бюджете значениями и с уточненными значениями с учетом внесенных изменений</t>
  </si>
  <si>
    <t>К отчету об исполнении бюджета МО "Городской округ Ногликский" за 2024 год</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</si>
  <si>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</si>
  <si>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</si>
  <si>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</si>
  <si>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1 16 01110 01</t>
  </si>
  <si>
    <t>1 16 01113 01</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</si>
  <si>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</si>
  <si>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1 16 10100 04</t>
  </si>
  <si>
    <t>Денежные взыскания, налагаемые в возмещение ущерба, причиненного в результате незаконного или нецелевого использования бюджетных средств</t>
  </si>
  <si>
    <t>1 16 10100 00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</si>
  <si>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</si>
  <si>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ПРОЧИЕ НЕНАЛОГОВЫЕ ДОХОДЫ</t>
  </si>
  <si>
    <t>1 17 00000 00</t>
  </si>
  <si>
    <t>Инициативные платежи</t>
  </si>
  <si>
    <t>1 17 15000 00</t>
  </si>
  <si>
    <t>Инициативные платежи, зачисляемые в бюджеты городских округов</t>
  </si>
  <si>
    <t>1 17 15020 04</t>
  </si>
  <si>
    <t>2 02 25304 00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</si>
  <si>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</si>
  <si>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2 02 25304 04</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</si>
  <si>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</si>
  <si>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Прочие субвенции</t>
  </si>
  <si>
    <t>2 02 39999 00</t>
  </si>
  <si>
    <t>Прочие субвенции бюджетам городских округов</t>
  </si>
  <si>
    <t>2 02 39999 04</t>
  </si>
  <si>
    <t>2 02 45050 00</t>
  </si>
  <si>
    <t>2 02 45050 04</t>
  </si>
  <si>
    <t>Увеличение количества налогоплательщиков</t>
  </si>
  <si>
    <t>Рост поступлений в связи с погашением гражданами имеющейся задолженности по налогу за прошлые периоды</t>
  </si>
  <si>
    <t>Увеличение поступлений государственной пошлины по делам, рассматриваемым в судах общей юрисдикции, мировыми судьями (за исключением Верховного Суда Российской Федерации) (государственной пошлины, уплачиваемой при обращении в суды)</t>
  </si>
  <si>
    <t>Согласно методике прогнозирования поступлений доходов в бюджет МО "Городской округ Ногликский", возврат  остатков субсидий, субвенций и иных межбюджетных трансфертов, имеющих целевое назначение, прошлых лет при составлении прогноза бюджета на очередной финансовый год и плановый период не планируется</t>
  </si>
  <si>
    <t>Согласно методике прогнозирования поступлений доходов в бюджет МО "Городской округ Ногликский", доходы бюджетов бюджетной системы РФ от возврата остатков субсидий, субвенций и иных межбюджетных трансфертов, имеющих целевое назначение, прошлых лет при составлении прогноза бюджета на очередной финансовый год и плановый период не планируются</t>
  </si>
  <si>
    <t>Уточнение объема иных межбюджетных трансфертов главными распорядителями средств бюджета Сахалинской области</t>
  </si>
  <si>
    <t>Уточнение объемов субвенций главными распорядителями средств бюджета Сахалинской области</t>
  </si>
  <si>
    <t>Уточнение объемов субсидий главными распорядителями средств бюджета Сахалинской области</t>
  </si>
  <si>
    <t>Снижение поступлений за счет снижения спроса на земельные участки (заявительный характер купли-продажи)</t>
  </si>
  <si>
    <t>Рост поступлений за счет увеличения обращений граждан о предоставлении сведений из ИСОГД</t>
  </si>
  <si>
    <t>Рост поступлений налога от ООО "ГСП-1", ООО "ГСП-6" и ООО "Газпром Инвест", ООО "Сахтекстрой"</t>
  </si>
  <si>
    <t>Рост поступлений налога от ООО "Газпром Шельфпроект" и ООО "Сахалин дриллинг Сервисиз"</t>
  </si>
  <si>
    <t>Рост поступлений налога за счет распределения ЕНП за 2023 год в 1 квартале 2024 года в связи с непредоставлением индивидуальными предпринимателями Уведомлений об исчисленных суммах авансовых платежей в декабре 2023 года</t>
  </si>
  <si>
    <t>Рост поступлений налога от ООО "Управдом"</t>
  </si>
  <si>
    <t>Снижение поступлений в сравнении с первоначальным планом за счет уменьшения доходов от долевого участия в организации, полученных в виде дивидендов</t>
  </si>
  <si>
    <t>Корректировка главным администратором доходов - Управлением Федерального казначейства по Сахалинской области плановых назначений при внесении поправок в местный бюджет по фактическим поступлениям акцизов в 2024 году</t>
  </si>
  <si>
    <t>Увеличение поступлений за счет роста доходов плательщиков, применяющих специальный налоговый режим</t>
  </si>
  <si>
    <t>Рост поступлений от ООО "Восток-Ноглики" и ООО "Даги" в связи с увеличением налоговой базы</t>
  </si>
  <si>
    <t>Рост фактических поступлений за счет зачисления налога за 2023 год в январе 2024 года</t>
  </si>
  <si>
    <t>Рост поступлений обусловлен отменой льготы по уплате налога на имущество при применении упрощенной системы налогообложения у налогоплательщика в связи с включением имущества в перечень объектов в соответствии со ст. 378.2 Налогового кодекса РФ, а также погашением задолженности прошлых лет физическими лицами</t>
  </si>
  <si>
    <t>Снижение поступлений ввиду излишне внесенных ООО «Фракджет-Строй", ООО "Сахстрой" платежей в 2023 году и снятия с учета транспортных средств</t>
  </si>
  <si>
    <t>Поступление в местный бюджет государственной пошлины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отменено Федеральным законом от 08.08.2024 № 277-ФЗ "О внесении изменений в Бюджетный кодекс Российской Федерации"</t>
  </si>
  <si>
    <t>Снижение поступлений за счет расторжения договоров аренды недвижимого имущества с ООО "Кристалл" и ИП Брестер А.А. и невнесением в полном объеме арендной платы ИП Малышевой О.О. и ООО "Газпром газораспределение Южно-Сахалинск"</t>
  </si>
  <si>
    <t xml:space="preserve">Снижение поступлений от ООО "ННК-Сахалинморнефтегаз" </t>
  </si>
  <si>
    <t>Снижение поступлений от МБУ ДО «Спортивная школа» и КУМИ МО «Городской округ Ногликский» за счет уточнения налоговых обязательств к уменьшению за 2023 год</t>
  </si>
  <si>
    <t>Рост фактических поступлений за счет зачисления в бюджет дебиторской задолженности по исполнительным производствам взысканой судебными приставами</t>
  </si>
  <si>
    <t>Снижение поступления платежей от ООО "Спецавтотранспорт", ООО "Велесстрой", ООО "Нефтегазкомплектмонтаж", а также отсутствия поступлений от АО "Управление по обращению с отходами"</t>
  </si>
  <si>
    <t xml:space="preserve">Основной рост обеспечен поступлениями за возмещение расходов по оплате госпошлины от ООО «Инфинити», возврат аванса 2020 года от АО «Тесли» по муниципальному контракту от 13.04.2020 № АС-01-03/20 на строительство объекта «Крытый корт в пгт. Ноглики», а также от физических лиц за вред, причиненный зеленым насаждениям  </t>
  </si>
  <si>
    <t xml:space="preserve">Фактические поступления за счет заключения новых договоров в 2024 году с ПАО "Сахалинэнерго" и ООО "Газпром инвест" </t>
  </si>
  <si>
    <t>Зачисление фактических поступлений в связи с продажей доли  муниципального имущества в праве общей долевой собственности на жилое помещение в соответствии с нормами статьи 250 Гражданского кодекса Российской Федерации</t>
  </si>
  <si>
    <t>Корректировка главными администраторами доходов плановых назначений при внесении поправок в местный бюджет по фактическим поступлениям в 2024 году штрафов от органов исполнительной власти федерального и регионального бюджетов</t>
  </si>
  <si>
    <t>Уточнение главным администратором доходов - администрацией МО "Городской округ Ногликский"  плановых назначений на 2024 год в виду низкого поступления штрафов за нарушение правил благоустройства</t>
  </si>
  <si>
    <t xml:space="preserve">Несовершенство метода планирования: планирование показателя производится главными администраторами доходов с применением усредненного метода прогнозирования доходов за 3 фактических года, предшествующих году прогнозирования согласно методике прогнозирования поступлений доходов в бюджет МО "Городской округ Ногликский". Фактически в отчетном году зачислены неустойки по неисполнению перед муниципальным образованием муниципальных контрактов от ООО "Инфинити" в сумме 4 841 тыс рублей, ООО "Сав трейд" в сумме 1 тыс. рублей, ИП Игумнов М.А. в сумме 3,9 тыс. рублей, а также оплата пеней  по арендной плате в сумме 835,9 тыс. рублей, в том числе от ПАО "НК-Роснефть" в сумме 407,1 тыс. рублей </t>
  </si>
  <si>
    <t xml:space="preserve">Фактическое поступление штрафных санкций от ООО «Инфинити» за пользование чужими средствами взысканные судебными приставами города Москвы в сумме 4 997,2 тыс. рублей </t>
  </si>
  <si>
    <t>Корректировка главными администраторами доходов при внесении поправок в местный бюджет плановых назначений по фактическому  поступлению штрафов в 2024 году от органов исполнительной власти федерального и регионального бюджетов</t>
  </si>
  <si>
    <t>Поступили инициативные платежи от граждан муниципального образования</t>
  </si>
  <si>
    <t>Фактическое поступление пожертвований Ветеранам ВОВ от ООО "Газпром Добыча Шельф Южно-Сахалинск"</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</si>
  <si>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</si>
  <si>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городских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</si>
  <si>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</si>
  <si>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</si>
  <si>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</si>
  <si>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</si>
  <si>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</si>
  <si>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</si>
  <si>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ДОХОДЫ ОТ ОКАЗАНИЯ ПЛАТНЫХ УСЛУГ И КОМПЕНСАЦИИ ЗАТРАТ ГОСУДАРСТВА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</si>
  <si>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</si>
  <si>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</si>
  <si>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</si>
  <si>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</si>
  <si>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</si>
  <si>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</si>
  <si>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</si>
  <si>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</si>
  <si>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Снижение поступлений объясняется расторжением договоров аренды в связи с отсутствием потребности в земельных участках с ООО "ННК-Сахалинморнефтегаз", ООО "Венинефть", а также выкупом земельных участков в собственность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</si>
</sst>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22" x14ac:knownFonts="1">
    <font>
      <sz val="11"/>
      <color theme="1"/>
      <name val="Calibri"/>
      <family val="2"/>
      <charset val="204"/>
      <scheme val="minor"/>
    </font>
    <font>
      <sz val="10"/>
      <name val="Arial"/>
      <family val="2"/>
      <charset val="204"/>
    </font>
    <font>
      <sz val="11"/>
      <name val="Times New Roman Cyr"/>
      <charset val="204"/>
    </font>
    <font>
      <sz val="11"/>
      <name val="Calibri"/>
      <family val="2"/>
      <scheme val="minor"/>
    </font>
    <font>
      <b/>
      <sz val="10"/>
      <color rgb="FF000000"/>
      <name val="Arial Cyr"/>
      <family val="2"/>
    </font>
    <font>
      <b/>
      <sz val="11"/>
      <color rgb="FF000000"/>
      <name val="Calibri"/>
      <family val="2"/>
      <scheme val="minor"/>
    </font>
    <font>
      <sz val="11"/>
      <color rgb="FF000000"/>
      <name val="Calibri"/>
      <family val="2"/>
      <scheme val="minor"/>
    </font>
    <font>
      <sz val="10"/>
      <color rgb="FF000000"/>
      <name val="Arial Cyr"/>
      <family val="2"/>
    </font>
    <font>
      <sz val="10"/>
      <color rgb="FFFFFFFF"/>
      <name val="Arial Cyr"/>
      <family val="2"/>
    </font>
    <font>
      <sz val="12"/>
      <color rgb="FF000000"/>
      <name val="Times New Roman"/>
      <family val="2"/>
    </font>
    <font>
      <sz val="11"/>
      <name val="Calibri"/>
      <family val="2"/>
    </font>
    <font>
      <u/>
      <sz val="11"/>
      <color theme="10"/>
      <name val="Calibri"/>
      <family val="2"/>
      <charset val="204"/>
    </font>
    <font>
      <sz val="12"/>
      <name val="Times New Roman"/>
      <family val="1"/>
      <charset val="204"/>
    </font>
    <font>
      <sz val="12"/>
      <name val="Calibri"/>
      <family val="2"/>
      <charset val="204"/>
      <scheme val="minor"/>
    </font>
    <font>
      <sz val="12"/>
      <name val="Times New Roman"/>
      <family val="1"/>
    </font>
    <font>
      <u/>
      <sz val="12"/>
      <name val="Calibri"/>
      <family val="2"/>
      <charset val="204"/>
    </font>
    <font>
      <sz val="12"/>
      <name val="Times New Roman CYR"/>
      <family val="1"/>
      <charset val="204"/>
    </font>
    <font>
      <sz val="12"/>
      <name val="Times New Roman Cyr"/>
      <charset val="204"/>
    </font>
    <font>
      <b/>
      <sz val="12"/>
      <name val="Calibri"/>
      <family val="2"/>
      <charset val="204"/>
      <scheme val="minor"/>
    </font>
    <font>
      <sz val="13"/>
      <name val="Times New Roman"/>
      <family val="1"/>
      <charset val="204"/>
    </font>
    <font>
      <sz val="12"/>
      <color rgb="FFFF0000"/>
      <name val="Calibri"/>
      <family val="2"/>
      <charset val="204"/>
      <scheme val="minor"/>
    </font>
    <font>
      <sz val="12"/>
      <color theme="1"/>
      <name val="Times New Roman"/>
      <family val="1"/>
      <charset val="204"/>
    </font>
  </fonts>
  <fills count="3">
    <fill>
      <patternFill patternType="none"/>
    </fill>
    <fill>
      <patternFill patternType="gray125"/>
    </fill>
    <fill>
      <patternFill patternType="solid">
        <fgColor rgb="FFC0C0C0"/>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top/>
      <bottom style="thin">
        <color rgb="FF000000"/>
      </bottom>
      <diagonal/>
    </border>
    <border>
      <left/>
      <right style="thin">
        <color rgb="FF000000"/>
      </right>
      <top/>
      <bottom/>
      <diagonal/>
    </border>
    <border>
      <left/>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s>
  <cellStyleXfs count="44">
    <xf numFmtId="0" fontId="0" fillId="0" borderId="0"/>
    <xf numFmtId="0" fontId="1" fillId="0" borderId="0"/>
    <xf numFmtId="0" fontId="2" fillId="0" borderId="0"/>
    <xf numFmtId="0" fontId="3" fillId="0" borderId="0"/>
    <xf numFmtId="0" fontId="3" fillId="0" borderId="0"/>
    <xf numFmtId="49" fontId="4" fillId="0" borderId="2">
      <alignment vertical="top" wrapText="1"/>
    </xf>
    <xf numFmtId="4" fontId="4" fillId="0" borderId="2">
      <alignment horizontal="right" vertical="top" shrinkToFit="1"/>
    </xf>
    <xf numFmtId="0" fontId="5" fillId="0" borderId="3"/>
    <xf numFmtId="0" fontId="5" fillId="0" borderId="0"/>
    <xf numFmtId="0" fontId="4" fillId="0" borderId="0"/>
    <xf numFmtId="0" fontId="5" fillId="0" borderId="0">
      <alignment horizontal="center" vertical="center" wrapText="1"/>
    </xf>
    <xf numFmtId="0" fontId="6" fillId="0" borderId="0">
      <alignment horizontal="center" vertical="center" wrapText="1"/>
    </xf>
    <xf numFmtId="0" fontId="6" fillId="0" borderId="0">
      <alignment horizontal="right" vertical="center" wrapText="1"/>
    </xf>
    <xf numFmtId="0" fontId="6" fillId="0" borderId="0"/>
    <xf numFmtId="0" fontId="6" fillId="0" borderId="0"/>
    <xf numFmtId="0" fontId="3" fillId="0" borderId="0"/>
    <xf numFmtId="0" fontId="7" fillId="2" borderId="0"/>
    <xf numFmtId="0" fontId="8" fillId="0" borderId="0">
      <alignment horizontal="left" shrinkToFit="1"/>
    </xf>
    <xf numFmtId="0" fontId="6" fillId="0" borderId="0">
      <alignment horizontal="left" vertical="center" wrapText="1"/>
    </xf>
    <xf numFmtId="0" fontId="6" fillId="0" borderId="0">
      <alignment horizontal="center" vertical="center" shrinkToFit="1"/>
    </xf>
    <xf numFmtId="0" fontId="9" fillId="0" borderId="0">
      <alignment horizontal="center" vertical="center" shrinkToFit="1"/>
    </xf>
    <xf numFmtId="0" fontId="6" fillId="0" borderId="0"/>
    <xf numFmtId="0" fontId="7" fillId="0" borderId="0">
      <alignment horizontal="center" vertical="center" wrapText="1"/>
    </xf>
    <xf numFmtId="0" fontId="7" fillId="0" borderId="0"/>
    <xf numFmtId="0" fontId="7" fillId="2" borderId="4"/>
    <xf numFmtId="0" fontId="8" fillId="0" borderId="5">
      <alignment horizontal="left" shrinkToFit="1"/>
    </xf>
    <xf numFmtId="0" fontId="7" fillId="0" borderId="2">
      <alignment horizontal="center" vertical="center" wrapText="1"/>
    </xf>
    <xf numFmtId="0" fontId="7" fillId="0" borderId="3"/>
    <xf numFmtId="0" fontId="8" fillId="0" borderId="5"/>
    <xf numFmtId="0" fontId="7" fillId="0" borderId="5"/>
    <xf numFmtId="0" fontId="7" fillId="2" borderId="6"/>
    <xf numFmtId="0" fontId="7" fillId="2" borderId="7"/>
    <xf numFmtId="0" fontId="6" fillId="0" borderId="0">
      <alignment horizontal="left" wrapText="1"/>
    </xf>
    <xf numFmtId="0" fontId="7" fillId="0" borderId="0">
      <alignment horizontal="left" wrapText="1"/>
    </xf>
    <xf numFmtId="49" fontId="8" fillId="0" borderId="5">
      <alignment horizontal="center" vertical="center" shrinkToFit="1"/>
    </xf>
    <xf numFmtId="49" fontId="7" fillId="0" borderId="2">
      <alignment vertical="top" wrapText="1"/>
    </xf>
    <xf numFmtId="4" fontId="7" fillId="0" borderId="2">
      <alignment horizontal="right" vertical="top" shrinkToFit="1"/>
    </xf>
    <xf numFmtId="49" fontId="7" fillId="2" borderId="0"/>
    <xf numFmtId="49" fontId="7" fillId="2" borderId="6"/>
    <xf numFmtId="0" fontId="6" fillId="0" borderId="3"/>
    <xf numFmtId="49" fontId="7" fillId="2" borderId="7"/>
    <xf numFmtId="49" fontId="7" fillId="2" borderId="4"/>
    <xf numFmtId="0" fontId="10" fillId="0" borderId="0"/>
    <xf numFmtId="0" fontId="11" fillId="0" borderId="0" applyNumberFormat="0" applyFill="0" applyBorder="0" applyAlignment="0" applyProtection="0">
      <alignment vertical="top"/>
      <protection locked="0"/>
    </xf>
  </cellStyleXfs>
  <cellXfs count="65">
    <xf numFmtId="0" fontId="0" fillId="0" borderId="0" xfId="0"/>
    <xf numFmtId="0" fontId="13" fillId="0" borderId="0" xfId="0" applyFont="1" applyAlignment="1">
      <alignment horizontal="left" vertical="center"/>
    </xf>
    <xf numFmtId="0" fontId="13" fillId="0" borderId="0" xfId="0" applyFont="1"/>
    <xf numFmtId="165" fontId="13" fillId="0" borderId="0" xfId="0" applyNumberFormat="1" applyFont="1"/>
    <xf numFmtId="0" fontId="18" fillId="0" borderId="0" xfId="0" applyFont="1"/>
    <xf numFmtId="0" fontId="15" fillId="0" borderId="1" xfId="43" applyFont="1" applyFill="1" applyBorder="1" applyAlignment="1" applyProtection="1">
      <alignment horizontal="justify" vertical="top"/>
    </xf>
    <xf numFmtId="0" fontId="20" fillId="0" borderId="0" xfId="0" applyFont="1"/>
    <xf numFmtId="0" fontId="12" fillId="0" borderId="1" xfId="0" applyFont="1" applyBorder="1" applyAlignment="1">
      <alignment horizontal="center" vertical="top" wrapText="1"/>
    </xf>
    <xf numFmtId="0" fontId="12" fillId="0" borderId="1" xfId="1" applyFont="1" applyBorder="1" applyAlignment="1">
      <alignment horizontal="center" vertical="top"/>
    </xf>
    <xf numFmtId="1" fontId="12" fillId="0" borderId="1" xfId="0" applyNumberFormat="1" applyFont="1" applyBorder="1" applyAlignment="1">
      <alignment horizontal="center" vertical="top"/>
    </xf>
    <xf numFmtId="0" fontId="12" fillId="0" borderId="1" xfId="1" applyFont="1" applyBorder="1" applyAlignment="1">
      <alignment horizontal="justify" vertical="top" wrapText="1"/>
    </xf>
    <xf numFmtId="165" fontId="12" fillId="0" borderId="1" xfId="1" applyNumberFormat="1" applyFont="1" applyBorder="1" applyAlignment="1">
      <alignment horizontal="right" vertical="top"/>
    </xf>
    <xf numFmtId="165" fontId="12" fillId="0" borderId="1" xfId="0" applyNumberFormat="1" applyFont="1" applyBorder="1" applyAlignment="1" applyProtection="1">
      <alignment horizontal="right" vertical="top"/>
      <protection locked="0"/>
    </xf>
    <xf numFmtId="0" fontId="12" fillId="0" borderId="1" xfId="0" applyFont="1" applyBorder="1" applyAlignment="1">
      <alignment horizontal="justify" vertical="top" wrapText="1"/>
    </xf>
    <xf numFmtId="0" fontId="12" fillId="0" borderId="1" xfId="0" applyFont="1" applyBorder="1" applyAlignment="1">
      <alignment horizontal="center" vertical="top"/>
    </xf>
    <xf numFmtId="0" fontId="12" fillId="0" borderId="1" xfId="28" applyFont="1" applyBorder="1" applyAlignment="1" applyProtection="1">
      <alignment horizontal="justify" vertical="top" wrapText="1"/>
      <protection locked="0"/>
    </xf>
    <xf numFmtId="0" fontId="14" fillId="0" borderId="1" xfId="1" applyFont="1" applyBorder="1" applyAlignment="1">
      <alignment horizontal="justify" vertical="top"/>
    </xf>
    <xf numFmtId="0" fontId="14" fillId="0" borderId="1" xfId="1" applyFont="1" applyBorder="1" applyAlignment="1">
      <alignment horizontal="center" vertical="top"/>
    </xf>
    <xf numFmtId="165" fontId="14" fillId="0" borderId="1" xfId="1" applyNumberFormat="1" applyFont="1" applyBorder="1" applyAlignment="1">
      <alignment horizontal="right" vertical="top"/>
    </xf>
    <xf numFmtId="0" fontId="14" fillId="0" borderId="1" xfId="1" applyFont="1" applyBorder="1" applyAlignment="1">
      <alignment horizontal="justify" vertical="top" wrapText="1"/>
    </xf>
    <xf numFmtId="0" fontId="12" fillId="0" borderId="1" xfId="1" applyFont="1" applyBorder="1" applyAlignment="1">
      <alignment horizontal="center" vertical="top" wrapText="1"/>
    </xf>
    <xf numFmtId="0" fontId="16" fillId="0" borderId="1" xfId="1" applyFont="1" applyBorder="1" applyAlignment="1">
      <alignment horizontal="justify" vertical="top" wrapText="1"/>
    </xf>
    <xf numFmtId="0" fontId="16" fillId="0" borderId="1" xfId="1" applyFont="1" applyBorder="1" applyAlignment="1">
      <alignment horizontal="center" vertical="top"/>
    </xf>
    <xf numFmtId="165" fontId="16" fillId="0" borderId="1" xfId="1" applyNumberFormat="1" applyFont="1" applyBorder="1" applyAlignment="1">
      <alignment horizontal="right" vertical="top"/>
    </xf>
    <xf numFmtId="49" fontId="12" fillId="0" borderId="1" xfId="0" applyNumberFormat="1" applyFont="1" applyBorder="1" applyAlignment="1" applyProtection="1">
      <alignment horizontal="justify" vertical="top" wrapText="1"/>
      <protection locked="0"/>
    </xf>
    <xf numFmtId="49" fontId="12" fillId="0" borderId="1" xfId="1" applyNumberFormat="1" applyFont="1" applyBorder="1" applyAlignment="1">
      <alignment horizontal="center" vertical="top"/>
    </xf>
    <xf numFmtId="165" fontId="17" fillId="0" borderId="1" xfId="1" applyNumberFormat="1" applyFont="1" applyBorder="1" applyAlignment="1">
      <alignment horizontal="right" vertical="top"/>
    </xf>
    <xf numFmtId="0" fontId="12" fillId="0" borderId="2" xfId="26" applyFont="1" applyAlignment="1">
      <alignment horizontal="justify" vertical="top" wrapText="1"/>
    </xf>
    <xf numFmtId="0" fontId="12" fillId="0" borderId="1" xfId="0" applyFont="1" applyBorder="1" applyAlignment="1">
      <alignment horizontal="justify" vertical="top"/>
    </xf>
    <xf numFmtId="0" fontId="12" fillId="0" borderId="1" xfId="0" applyFont="1" applyBorder="1" applyAlignment="1" applyProtection="1">
      <alignment horizontal="justify" vertical="top" wrapText="1"/>
      <protection locked="0"/>
    </xf>
    <xf numFmtId="0" fontId="12" fillId="0" borderId="1" xfId="0" applyFont="1" applyBorder="1" applyAlignment="1" applyProtection="1">
      <alignment horizontal="center" vertical="top"/>
      <protection locked="0"/>
    </xf>
    <xf numFmtId="0" fontId="12" fillId="0" borderId="1" xfId="29" applyFont="1" applyBorder="1" applyAlignment="1">
      <alignment horizontal="justify" vertical="top" wrapText="1"/>
    </xf>
    <xf numFmtId="0" fontId="16" fillId="0" borderId="1" xfId="1" applyFont="1" applyBorder="1" applyAlignment="1">
      <alignment horizontal="center" vertical="top" wrapText="1"/>
    </xf>
    <xf numFmtId="165" fontId="12" fillId="0" borderId="1" xfId="0" applyNumberFormat="1" applyFont="1" applyBorder="1" applyAlignment="1">
      <alignment horizontal="right" vertical="top"/>
    </xf>
    <xf numFmtId="49" fontId="12" fillId="0" borderId="6" xfId="38" applyFont="1" applyFill="1" applyAlignment="1">
      <alignment horizontal="center" vertical="top"/>
    </xf>
    <xf numFmtId="165" fontId="12" fillId="0" borderId="1" xfId="2" applyNumberFormat="1" applyFont="1" applyBorder="1" applyAlignment="1" applyProtection="1">
      <alignment horizontal="right" vertical="top" wrapText="1"/>
      <protection locked="0"/>
    </xf>
    <xf numFmtId="0" fontId="12" fillId="0" borderId="1" xfId="1" applyFont="1" applyBorder="1" applyAlignment="1">
      <alignment horizontal="justify" vertical="top"/>
    </xf>
    <xf numFmtId="0" fontId="13" fillId="0" borderId="0" xfId="0" applyFont="1" applyAlignment="1">
      <alignment horizontal="justify" vertical="top"/>
    </xf>
    <xf numFmtId="0" fontId="13" fillId="0" borderId="0" xfId="0" applyFont="1" applyAlignment="1">
      <alignment horizontal="left" vertical="top"/>
    </xf>
    <xf numFmtId="0" fontId="13" fillId="0" borderId="0" xfId="0" applyFont="1" applyAlignment="1">
      <alignment horizontal="right" vertical="top"/>
    </xf>
    <xf numFmtId="164" fontId="13" fillId="0" borderId="0" xfId="0" applyNumberFormat="1" applyFont="1" applyAlignment="1">
      <alignment horizontal="right" vertical="top"/>
    </xf>
    <xf numFmtId="0" fontId="13" fillId="0" borderId="1" xfId="0" applyFont="1" applyBorder="1" applyAlignment="1">
      <alignment horizontal="justify"/>
    </xf>
    <xf numFmtId="0" fontId="13" fillId="0" borderId="1" xfId="0" applyFont="1" applyBorder="1" applyAlignment="1">
      <alignment horizontal="justify" vertical="top"/>
    </xf>
    <xf numFmtId="0" fontId="19" fillId="0" borderId="1" xfId="0" applyFont="1" applyBorder="1" applyAlignment="1">
      <alignment horizontal="justify" vertical="center"/>
    </xf>
    <xf numFmtId="0" fontId="13" fillId="0" borderId="1" xfId="0" applyFont="1" applyBorder="1"/>
    <xf numFmtId="0" fontId="18" fillId="0" borderId="1" xfId="0" applyFont="1" applyBorder="1" applyAlignment="1">
      <alignment horizontal="justify"/>
    </xf>
    <xf numFmtId="0" fontId="21" fillId="0" borderId="1" xfId="0" applyFont="1" applyBorder="1" applyAlignment="1">
      <alignment horizontal="justify" vertical="center"/>
    </xf>
    <xf numFmtId="0" fontId="12" fillId="0" borderId="1" xfId="1" applyFont="1" applyFill="1" applyBorder="1" applyAlignment="1">
      <alignment horizontal="center" vertical="top"/>
    </xf>
    <xf numFmtId="0" fontId="12" fillId="0" borderId="8" xfId="26" applyFont="1" applyBorder="1" applyAlignment="1">
      <alignment horizontal="justify" vertical="top" wrapText="1"/>
    </xf>
    <xf numFmtId="0" fontId="12" fillId="0" borderId="1" xfId="1" applyFont="1" applyFill="1" applyBorder="1" applyAlignment="1">
      <alignment horizontal="center" vertical="top" wrapText="1"/>
    </xf>
    <xf numFmtId="0" fontId="12" fillId="0" borderId="1" xfId="0" applyFont="1" applyFill="1" applyBorder="1" applyAlignment="1">
      <alignment horizontal="center" vertical="top" wrapText="1"/>
    </xf>
    <xf numFmtId="1" fontId="12" fillId="0" borderId="1" xfId="0" applyNumberFormat="1" applyFont="1" applyFill="1" applyBorder="1" applyAlignment="1">
      <alignment horizontal="center" vertical="top"/>
    </xf>
    <xf numFmtId="165" fontId="12" fillId="0" borderId="1" xfId="1" applyNumberFormat="1" applyFont="1" applyFill="1" applyBorder="1" applyAlignment="1">
      <alignment horizontal="right" vertical="top"/>
    </xf>
    <xf numFmtId="0" fontId="13" fillId="0" borderId="0" xfId="0" applyFont="1" applyFill="1" applyAlignment="1">
      <alignment horizontal="right" vertical="top"/>
    </xf>
    <xf numFmtId="0" fontId="12" fillId="0" borderId="1" xfId="0" applyFont="1" applyFill="1" applyBorder="1" applyAlignment="1" applyProtection="1">
      <alignment horizontal="justify" vertical="top" wrapText="1"/>
      <protection locked="0"/>
    </xf>
    <xf numFmtId="49" fontId="12" fillId="0" borderId="1" xfId="0" applyNumberFormat="1" applyFont="1" applyFill="1" applyBorder="1" applyAlignment="1" applyProtection="1">
      <alignment horizontal="justify" vertical="top" wrapText="1"/>
      <protection locked="0"/>
    </xf>
    <xf numFmtId="0" fontId="12" fillId="0" borderId="1" xfId="0" applyFont="1" applyFill="1" applyBorder="1" applyAlignment="1">
      <alignment horizontal="justify" vertical="top" wrapText="1"/>
    </xf>
    <xf numFmtId="0" fontId="12" fillId="0" borderId="1" xfId="0" applyNumberFormat="1" applyFont="1" applyBorder="1" applyAlignment="1">
      <alignment wrapText="1"/>
    </xf>
    <xf numFmtId="0" fontId="12" fillId="0" borderId="1" xfId="28" applyNumberFormat="1" applyFont="1" applyFill="1" applyBorder="1" applyAlignment="1" applyProtection="1">
      <alignment horizontal="justify" vertical="top" wrapText="1"/>
      <protection locked="0"/>
    </xf>
    <xf numFmtId="0" fontId="12" fillId="0" borderId="1" xfId="1" applyNumberFormat="1" applyFont="1" applyFill="1" applyBorder="1" applyAlignment="1">
      <alignment horizontal="justify" vertical="top" wrapText="1"/>
    </xf>
    <xf numFmtId="0" fontId="12" fillId="0" borderId="0" xfId="0" applyFont="1" applyAlignment="1" applyProtection="1">
      <alignment horizontal="right" vertical="top"/>
      <protection locked="0"/>
    </xf>
    <xf numFmtId="0" fontId="12" fillId="0" borderId="0" xfId="0" applyFont="1" applyAlignment="1">
      <alignment horizontal="center" vertical="center" wrapText="1"/>
    </xf>
    <xf numFmtId="0" fontId="12" fillId="0" borderId="1" xfId="0" applyFont="1" applyBorder="1" applyAlignment="1">
      <alignment horizontal="center" vertical="top"/>
    </xf>
    <xf numFmtId="0" fontId="12" fillId="0" borderId="1" xfId="0" applyFont="1" applyBorder="1" applyAlignment="1">
      <alignment horizontal="center" vertical="top" wrapText="1"/>
    </xf>
    <xf numFmtId="164" fontId="12" fillId="0" borderId="1" xfId="0" applyNumberFormat="1" applyFont="1" applyBorder="1" applyAlignment="1">
      <alignment horizontal="center" vertical="top" wrapText="1"/>
    </xf>
  </cellXfs>
  <cellStyles count="44">
    <cellStyle name="br" xfId="3"/>
    <cellStyle name="col" xfId="4"/>
    <cellStyle name="st31" xfId="5"/>
    <cellStyle name="st32" xfId="6"/>
    <cellStyle name="st33" xfId="7"/>
    <cellStyle name="st34" xfId="8"/>
    <cellStyle name="st35" xfId="9"/>
    <cellStyle name="st36" xfId="10"/>
    <cellStyle name="st37" xfId="11"/>
    <cellStyle name="st38" xfId="12"/>
    <cellStyle name="style0" xfId="13"/>
    <cellStyle name="td" xfId="14"/>
    <cellStyle name="tr" xfId="15"/>
    <cellStyle name="xl21" xfId="16"/>
    <cellStyle name="xl22" xfId="17"/>
    <cellStyle name="xl23" xfId="18"/>
    <cellStyle name="xl24" xfId="19"/>
    <cellStyle name="xl25" xfId="20"/>
    <cellStyle name="xl26" xfId="21"/>
    <cellStyle name="xl27" xfId="22"/>
    <cellStyle name="xl28" xfId="23"/>
    <cellStyle name="xl29" xfId="24"/>
    <cellStyle name="xl30" xfId="25"/>
    <cellStyle name="xl31" xfId="26"/>
    <cellStyle name="xl32" xfId="27"/>
    <cellStyle name="xl33" xfId="28"/>
    <cellStyle name="xl34" xfId="29"/>
    <cellStyle name="xl35" xfId="30"/>
    <cellStyle name="xl36" xfId="31"/>
    <cellStyle name="xl37" xfId="32"/>
    <cellStyle name="xl38" xfId="33"/>
    <cellStyle name="xl39" xfId="34"/>
    <cellStyle name="xl40" xfId="35"/>
    <cellStyle name="xl41" xfId="36"/>
    <cellStyle name="xl42" xfId="37"/>
    <cellStyle name="xl43" xfId="38"/>
    <cellStyle name="xl44" xfId="39"/>
    <cellStyle name="xl45" xfId="40"/>
    <cellStyle name="xl46" xfId="41"/>
    <cellStyle name="Гиперссылка" xfId="43" builtinId="8"/>
    <cellStyle name="Обычный" xfId="0" builtinId="0"/>
    <cellStyle name="Обычный 2" xfId="1"/>
    <cellStyle name="Обычный 3" xfId="42"/>
    <cellStyle name="Обычный_Фонд Коменсации"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8"/>
  <sheetViews>
    <sheetView tabSelected="1" topLeftCell="A123" zoomScaleNormal="100" workbookViewId="0">
      <selection activeCell="K123" sqref="K123"/>
    </sheetView>
  </sheetViews>
  <sheetFormatPr defaultRowHeight="15.75" x14ac:dyDescent="0.25"/>
  <cols>
    <col min="1" max="1" width="75.28515625" style="37" customWidth="1"/>
    <col min="2" max="2" width="16.85546875" style="38" customWidth="1"/>
    <col min="3" max="3" width="17.7109375" style="39" customWidth="1"/>
    <col min="4" max="4" width="18.85546875" style="39" customWidth="1"/>
    <col min="5" max="5" width="13.28515625" style="39" customWidth="1"/>
    <col min="6" max="6" width="13.7109375" style="53" customWidth="1"/>
    <col min="7" max="7" width="14" style="40" customWidth="1"/>
    <col min="8" max="8" width="54.85546875" style="37" customWidth="1"/>
    <col min="9" max="9" width="10.28515625" style="2" bestFit="1" customWidth="1"/>
    <col min="10" max="16384" width="9.140625" style="2"/>
  </cols>
  <sheetData>
    <row r="1" spans="1:9" s="1" customFormat="1" ht="28.5" customHeight="1" x14ac:dyDescent="0.25">
      <c r="A1" s="60" t="s">
        <v>369</v>
      </c>
      <c r="B1" s="60"/>
      <c r="C1" s="60"/>
      <c r="D1" s="60"/>
      <c r="E1" s="60"/>
      <c r="F1" s="60"/>
      <c r="G1" s="60"/>
      <c r="H1" s="60"/>
    </row>
    <row r="2" spans="1:9" s="1" customFormat="1" ht="64.5" customHeight="1" x14ac:dyDescent="0.25">
      <c r="A2" s="61" t="s">
        <v>368</v>
      </c>
      <c r="B2" s="61"/>
      <c r="C2" s="61"/>
      <c r="D2" s="61"/>
      <c r="E2" s="61"/>
      <c r="F2" s="61"/>
      <c r="G2" s="61"/>
      <c r="H2" s="61"/>
    </row>
    <row r="3" spans="1:9" x14ac:dyDescent="0.25">
      <c r="A3" s="62" t="s">
        <v>110</v>
      </c>
      <c r="B3" s="63" t="s">
        <v>34</v>
      </c>
      <c r="C3" s="63" t="s">
        <v>325</v>
      </c>
      <c r="D3" s="63"/>
      <c r="E3" s="64" t="s">
        <v>367</v>
      </c>
      <c r="F3" s="63" t="s">
        <v>111</v>
      </c>
      <c r="G3" s="63"/>
      <c r="H3" s="63" t="s">
        <v>114</v>
      </c>
    </row>
    <row r="4" spans="1:9" ht="56.25" customHeight="1" x14ac:dyDescent="0.25">
      <c r="A4" s="62"/>
      <c r="B4" s="63"/>
      <c r="C4" s="7" t="s">
        <v>365</v>
      </c>
      <c r="D4" s="7" t="s">
        <v>366</v>
      </c>
      <c r="E4" s="64"/>
      <c r="F4" s="50" t="s">
        <v>112</v>
      </c>
      <c r="G4" s="7" t="s">
        <v>113</v>
      </c>
      <c r="H4" s="63"/>
    </row>
    <row r="5" spans="1:9" x14ac:dyDescent="0.25">
      <c r="A5" s="8">
        <v>1</v>
      </c>
      <c r="B5" s="8">
        <v>2</v>
      </c>
      <c r="C5" s="8">
        <v>3</v>
      </c>
      <c r="D5" s="8">
        <v>4</v>
      </c>
      <c r="E5" s="9">
        <v>5</v>
      </c>
      <c r="F5" s="51">
        <v>6</v>
      </c>
      <c r="G5" s="9">
        <v>7</v>
      </c>
      <c r="H5" s="9">
        <v>8</v>
      </c>
      <c r="I5" s="3"/>
    </row>
    <row r="6" spans="1:9" x14ac:dyDescent="0.25">
      <c r="A6" s="10" t="s">
        <v>0</v>
      </c>
      <c r="B6" s="8" t="s">
        <v>68</v>
      </c>
      <c r="C6" s="11">
        <f>C7+C16+C26+C38+C52+C58+C73+C79+C86+C93+C135</f>
        <v>1126386.2</v>
      </c>
      <c r="D6" s="11">
        <f>D7+D16+D26+D38+D52+D58+D73+D79+D86+D93+D135</f>
        <v>1356923.7</v>
      </c>
      <c r="E6" s="11">
        <f>E7+E16+E26+E38+E52+E58+E73+E79+E86+E93+E135</f>
        <v>1394652.0999999999</v>
      </c>
      <c r="F6" s="52">
        <f>E6/C6*100</f>
        <v>123.81651160143829</v>
      </c>
      <c r="G6" s="11">
        <f>E6/D6*100</f>
        <v>102.78043636499237</v>
      </c>
      <c r="H6" s="24"/>
      <c r="I6" s="3"/>
    </row>
    <row r="7" spans="1:9" x14ac:dyDescent="0.25">
      <c r="A7" s="10" t="s">
        <v>1</v>
      </c>
      <c r="B7" s="8" t="s">
        <v>69</v>
      </c>
      <c r="C7" s="11">
        <f>C8</f>
        <v>823027</v>
      </c>
      <c r="D7" s="11">
        <f t="shared" ref="D7:E7" si="0">D8</f>
        <v>1002394.1</v>
      </c>
      <c r="E7" s="11">
        <f t="shared" si="0"/>
        <v>1043295.8999999999</v>
      </c>
      <c r="F7" s="52">
        <f>E7/C7*100</f>
        <v>126.76326536067467</v>
      </c>
      <c r="G7" s="11">
        <f t="shared" ref="G7:G67" si="1">E7/D7*100</f>
        <v>104.08041108781465</v>
      </c>
      <c r="H7" s="24"/>
      <c r="I7" s="3"/>
    </row>
    <row r="8" spans="1:9" x14ac:dyDescent="0.25">
      <c r="A8" s="10" t="s">
        <v>43</v>
      </c>
      <c r="B8" s="8" t="s">
        <v>70</v>
      </c>
      <c r="C8" s="11">
        <f>SUM(C9:C15)</f>
        <v>823027</v>
      </c>
      <c r="D8" s="11">
        <f t="shared" ref="D8:E8" si="2">SUM(D9:D15)</f>
        <v>1002394.1</v>
      </c>
      <c r="E8" s="11">
        <f t="shared" si="2"/>
        <v>1043295.8999999999</v>
      </c>
      <c r="F8" s="52">
        <f t="shared" ref="F8:F66" si="3">E8/C8*100</f>
        <v>126.76326536067467</v>
      </c>
      <c r="G8" s="11">
        <f t="shared" si="1"/>
        <v>104.08041108781465</v>
      </c>
      <c r="H8" s="41"/>
      <c r="I8" s="3"/>
    </row>
    <row r="9" spans="1:9" ht="94.5" x14ac:dyDescent="0.25">
      <c r="A9" s="10" t="s">
        <v>326</v>
      </c>
      <c r="B9" s="8" t="s">
        <v>71</v>
      </c>
      <c r="C9" s="11">
        <v>739785</v>
      </c>
      <c r="D9" s="11">
        <v>907351</v>
      </c>
      <c r="E9" s="12">
        <v>926359.7</v>
      </c>
      <c r="F9" s="52">
        <f t="shared" si="3"/>
        <v>125.22012476597931</v>
      </c>
      <c r="G9" s="11">
        <f t="shared" si="1"/>
        <v>102.09496655649247</v>
      </c>
      <c r="H9" s="24" t="s">
        <v>406</v>
      </c>
      <c r="I9" s="3"/>
    </row>
    <row r="10" spans="1:9" ht="94.5" x14ac:dyDescent="0.25">
      <c r="A10" s="10" t="s">
        <v>2</v>
      </c>
      <c r="B10" s="8" t="s">
        <v>72</v>
      </c>
      <c r="C10" s="11">
        <v>382</v>
      </c>
      <c r="D10" s="11">
        <v>1045</v>
      </c>
      <c r="E10" s="12">
        <v>1048.9000000000001</v>
      </c>
      <c r="F10" s="52">
        <f t="shared" si="3"/>
        <v>274.58115183246076</v>
      </c>
      <c r="G10" s="11">
        <f t="shared" si="1"/>
        <v>100.3732057416268</v>
      </c>
      <c r="H10" s="24" t="s">
        <v>408</v>
      </c>
      <c r="I10" s="3"/>
    </row>
    <row r="11" spans="1:9" ht="78.75" x14ac:dyDescent="0.25">
      <c r="A11" s="10" t="s">
        <v>437</v>
      </c>
      <c r="B11" s="8" t="s">
        <v>73</v>
      </c>
      <c r="C11" s="11">
        <v>2702</v>
      </c>
      <c r="D11" s="11">
        <v>3298</v>
      </c>
      <c r="E11" s="12">
        <v>2803.2</v>
      </c>
      <c r="F11" s="52">
        <f t="shared" si="3"/>
        <v>103.74537379718727</v>
      </c>
      <c r="G11" s="11">
        <f t="shared" si="1"/>
        <v>84.996967859308668</v>
      </c>
      <c r="H11" s="24"/>
      <c r="I11" s="3"/>
    </row>
    <row r="12" spans="1:9" ht="78.75" x14ac:dyDescent="0.25">
      <c r="A12" s="10" t="s">
        <v>3</v>
      </c>
      <c r="B12" s="8" t="s">
        <v>74</v>
      </c>
      <c r="C12" s="11">
        <v>348</v>
      </c>
      <c r="D12" s="11">
        <v>641</v>
      </c>
      <c r="E12" s="12">
        <v>695.5</v>
      </c>
      <c r="F12" s="52">
        <f t="shared" si="3"/>
        <v>199.85632183908046</v>
      </c>
      <c r="G12" s="11">
        <f t="shared" si="1"/>
        <v>108.50234009360375</v>
      </c>
      <c r="H12" s="24" t="s">
        <v>396</v>
      </c>
      <c r="I12" s="3"/>
    </row>
    <row r="13" spans="1:9" ht="126" x14ac:dyDescent="0.25">
      <c r="A13" s="10" t="s">
        <v>438</v>
      </c>
      <c r="B13" s="8" t="s">
        <v>246</v>
      </c>
      <c r="C13" s="11">
        <v>78227</v>
      </c>
      <c r="D13" s="11">
        <v>89247</v>
      </c>
      <c r="E13" s="12">
        <v>111166</v>
      </c>
      <c r="F13" s="52">
        <f t="shared" si="3"/>
        <v>142.10694517238295</v>
      </c>
      <c r="G13" s="11">
        <f t="shared" si="1"/>
        <v>124.55992918529475</v>
      </c>
      <c r="H13" s="24" t="s">
        <v>407</v>
      </c>
      <c r="I13" s="3"/>
    </row>
    <row r="14" spans="1:9" ht="63" x14ac:dyDescent="0.25">
      <c r="A14" s="15" t="s">
        <v>439</v>
      </c>
      <c r="B14" s="8" t="s">
        <v>329</v>
      </c>
      <c r="C14" s="11">
        <v>528</v>
      </c>
      <c r="D14" s="11">
        <v>729.1</v>
      </c>
      <c r="E14" s="12">
        <v>729.1</v>
      </c>
      <c r="F14" s="52">
        <f t="shared" si="3"/>
        <v>138.08712121212122</v>
      </c>
      <c r="G14" s="11">
        <f t="shared" si="1"/>
        <v>100</v>
      </c>
      <c r="H14" s="24" t="s">
        <v>409</v>
      </c>
      <c r="I14" s="3"/>
    </row>
    <row r="15" spans="1:9" ht="63" x14ac:dyDescent="0.25">
      <c r="A15" s="15" t="s">
        <v>440</v>
      </c>
      <c r="B15" s="8" t="s">
        <v>330</v>
      </c>
      <c r="C15" s="11">
        <v>1055</v>
      </c>
      <c r="D15" s="11">
        <v>83</v>
      </c>
      <c r="E15" s="12">
        <v>493.5</v>
      </c>
      <c r="F15" s="52">
        <f t="shared" si="3"/>
        <v>46.777251184834121</v>
      </c>
      <c r="G15" s="11">
        <f t="shared" si="1"/>
        <v>594.57831325301208</v>
      </c>
      <c r="H15" s="24" t="s">
        <v>410</v>
      </c>
      <c r="I15" s="3"/>
    </row>
    <row r="16" spans="1:9" ht="78.75" x14ac:dyDescent="0.25">
      <c r="A16" s="13" t="s">
        <v>320</v>
      </c>
      <c r="B16" s="14" t="s">
        <v>75</v>
      </c>
      <c r="C16" s="11">
        <f>C17</f>
        <v>10951.8</v>
      </c>
      <c r="D16" s="11">
        <f>D17</f>
        <v>11790.3</v>
      </c>
      <c r="E16" s="12">
        <f>E17</f>
        <v>11747.699999999999</v>
      </c>
      <c r="F16" s="52">
        <f t="shared" si="3"/>
        <v>107.26729852626966</v>
      </c>
      <c r="G16" s="11">
        <f t="shared" si="1"/>
        <v>99.63868603852319</v>
      </c>
      <c r="H16" s="54" t="s">
        <v>411</v>
      </c>
      <c r="I16" s="3"/>
    </row>
    <row r="17" spans="1:9" ht="37.5" customHeight="1" x14ac:dyDescent="0.25">
      <c r="A17" s="13" t="s">
        <v>4</v>
      </c>
      <c r="B17" s="14" t="s">
        <v>76</v>
      </c>
      <c r="C17" s="11">
        <f>C18+C20+C22+C24</f>
        <v>10951.8</v>
      </c>
      <c r="D17" s="11">
        <f t="shared" ref="D17:E17" si="4">D18+D20+D22+D24</f>
        <v>11790.3</v>
      </c>
      <c r="E17" s="11">
        <f t="shared" si="4"/>
        <v>11747.699999999999</v>
      </c>
      <c r="F17" s="52">
        <f t="shared" si="3"/>
        <v>107.26729852626966</v>
      </c>
      <c r="G17" s="11">
        <f t="shared" si="1"/>
        <v>99.63868603852319</v>
      </c>
      <c r="H17" s="29"/>
      <c r="I17" s="3"/>
    </row>
    <row r="18" spans="1:9" ht="63" x14ac:dyDescent="0.25">
      <c r="A18" s="15" t="s">
        <v>229</v>
      </c>
      <c r="B18" s="14" t="s">
        <v>165</v>
      </c>
      <c r="C18" s="11">
        <f>C19</f>
        <v>5711.8</v>
      </c>
      <c r="D18" s="11">
        <f t="shared" ref="D18:E18" si="5">D19</f>
        <v>6118.9</v>
      </c>
      <c r="E18" s="11">
        <f t="shared" si="5"/>
        <v>6069.2</v>
      </c>
      <c r="F18" s="52">
        <f t="shared" si="3"/>
        <v>106.2572218915228</v>
      </c>
      <c r="G18" s="11">
        <f t="shared" si="1"/>
        <v>99.187762506332845</v>
      </c>
      <c r="H18" s="24"/>
      <c r="I18" s="3"/>
    </row>
    <row r="19" spans="1:9" ht="94.5" x14ac:dyDescent="0.25">
      <c r="A19" s="15" t="s">
        <v>230</v>
      </c>
      <c r="B19" s="14" t="s">
        <v>231</v>
      </c>
      <c r="C19" s="11">
        <v>5711.8</v>
      </c>
      <c r="D19" s="11">
        <v>6118.9</v>
      </c>
      <c r="E19" s="12">
        <v>6069.2</v>
      </c>
      <c r="F19" s="52">
        <f t="shared" si="3"/>
        <v>106.2572218915228</v>
      </c>
      <c r="G19" s="11">
        <f t="shared" si="1"/>
        <v>99.187762506332845</v>
      </c>
      <c r="H19" s="24"/>
      <c r="I19" s="3"/>
    </row>
    <row r="20" spans="1:9" ht="78.75" x14ac:dyDescent="0.25">
      <c r="A20" s="15" t="s">
        <v>232</v>
      </c>
      <c r="B20" s="14" t="s">
        <v>166</v>
      </c>
      <c r="C20" s="11">
        <f>C21</f>
        <v>27.2</v>
      </c>
      <c r="D20" s="11">
        <f t="shared" ref="D20:E20" si="6">D21</f>
        <v>29.7</v>
      </c>
      <c r="E20" s="11">
        <f t="shared" si="6"/>
        <v>35.1</v>
      </c>
      <c r="F20" s="52">
        <f t="shared" si="3"/>
        <v>129.04411764705884</v>
      </c>
      <c r="G20" s="11">
        <f t="shared" si="1"/>
        <v>118.18181818181819</v>
      </c>
      <c r="H20" s="24"/>
      <c r="I20" s="3"/>
    </row>
    <row r="21" spans="1:9" ht="110.25" x14ac:dyDescent="0.25">
      <c r="A21" s="15" t="s">
        <v>233</v>
      </c>
      <c r="B21" s="14" t="s">
        <v>234</v>
      </c>
      <c r="C21" s="11">
        <v>27.2</v>
      </c>
      <c r="D21" s="11">
        <v>29.7</v>
      </c>
      <c r="E21" s="12">
        <v>35.1</v>
      </c>
      <c r="F21" s="52">
        <f t="shared" si="3"/>
        <v>129.04411764705884</v>
      </c>
      <c r="G21" s="11">
        <f t="shared" si="1"/>
        <v>118.18181818181819</v>
      </c>
      <c r="H21" s="24"/>
      <c r="I21" s="3"/>
    </row>
    <row r="22" spans="1:9" ht="63" x14ac:dyDescent="0.25">
      <c r="A22" s="15" t="s">
        <v>235</v>
      </c>
      <c r="B22" s="14" t="s">
        <v>167</v>
      </c>
      <c r="C22" s="11">
        <f>C23</f>
        <v>5922.5</v>
      </c>
      <c r="D22" s="11">
        <f t="shared" ref="D22:E22" si="7">D23</f>
        <v>6362.9</v>
      </c>
      <c r="E22" s="11">
        <f t="shared" si="7"/>
        <v>6304</v>
      </c>
      <c r="F22" s="52">
        <f t="shared" si="3"/>
        <v>106.44153651329675</v>
      </c>
      <c r="G22" s="11">
        <f t="shared" si="1"/>
        <v>99.0743214571972</v>
      </c>
      <c r="H22" s="24"/>
      <c r="I22" s="3"/>
    </row>
    <row r="23" spans="1:9" ht="94.5" x14ac:dyDescent="0.25">
      <c r="A23" s="15" t="s">
        <v>236</v>
      </c>
      <c r="B23" s="14" t="s">
        <v>237</v>
      </c>
      <c r="C23" s="11">
        <v>5922.5</v>
      </c>
      <c r="D23" s="11">
        <v>6362.9</v>
      </c>
      <c r="E23" s="12">
        <v>6304</v>
      </c>
      <c r="F23" s="52">
        <f t="shared" si="3"/>
        <v>106.44153651329675</v>
      </c>
      <c r="G23" s="11">
        <f t="shared" si="1"/>
        <v>99.0743214571972</v>
      </c>
      <c r="H23" s="24"/>
      <c r="I23" s="3"/>
    </row>
    <row r="24" spans="1:9" ht="63" x14ac:dyDescent="0.25">
      <c r="A24" s="15" t="s">
        <v>238</v>
      </c>
      <c r="B24" s="14" t="s">
        <v>168</v>
      </c>
      <c r="C24" s="11">
        <f>C25</f>
        <v>-709.7</v>
      </c>
      <c r="D24" s="11">
        <f t="shared" ref="D24:E24" si="8">D25</f>
        <v>-721.2</v>
      </c>
      <c r="E24" s="11">
        <f t="shared" si="8"/>
        <v>-660.6</v>
      </c>
      <c r="F24" s="52">
        <f t="shared" si="3"/>
        <v>93.081583767789198</v>
      </c>
      <c r="G24" s="11">
        <f t="shared" si="1"/>
        <v>91.597337770382694</v>
      </c>
      <c r="H24" s="24"/>
      <c r="I24" s="3"/>
    </row>
    <row r="25" spans="1:9" ht="94.5" x14ac:dyDescent="0.25">
      <c r="A25" s="15" t="s">
        <v>240</v>
      </c>
      <c r="B25" s="14" t="s">
        <v>239</v>
      </c>
      <c r="C25" s="11">
        <v>-709.7</v>
      </c>
      <c r="D25" s="11">
        <v>-721.2</v>
      </c>
      <c r="E25" s="12">
        <v>-660.6</v>
      </c>
      <c r="F25" s="52">
        <f t="shared" si="3"/>
        <v>93.081583767789198</v>
      </c>
      <c r="G25" s="11">
        <f t="shared" si="1"/>
        <v>91.597337770382694</v>
      </c>
      <c r="H25" s="24"/>
      <c r="I25" s="3"/>
    </row>
    <row r="26" spans="1:9" x14ac:dyDescent="0.25">
      <c r="A26" s="16" t="s">
        <v>5</v>
      </c>
      <c r="B26" s="17" t="s">
        <v>164</v>
      </c>
      <c r="C26" s="18">
        <f>C27+C32+C34+C36</f>
        <v>83756</v>
      </c>
      <c r="D26" s="18">
        <f>D27+D32+D34+D36</f>
        <v>120123</v>
      </c>
      <c r="E26" s="18">
        <f>E27+E32+E34+E36</f>
        <v>119700.1</v>
      </c>
      <c r="F26" s="52">
        <f t="shared" si="3"/>
        <v>142.91525383256126</v>
      </c>
      <c r="G26" s="11">
        <f t="shared" si="1"/>
        <v>99.647944190538041</v>
      </c>
      <c r="H26" s="24"/>
      <c r="I26" s="3"/>
    </row>
    <row r="27" spans="1:9" ht="31.5" x14ac:dyDescent="0.25">
      <c r="A27" s="13" t="s">
        <v>6</v>
      </c>
      <c r="B27" s="14" t="s">
        <v>133</v>
      </c>
      <c r="C27" s="12">
        <f>C28+C30</f>
        <v>80000</v>
      </c>
      <c r="D27" s="12">
        <f t="shared" ref="D27:E27" si="9">D28+D30</f>
        <v>109700</v>
      </c>
      <c r="E27" s="12">
        <f t="shared" si="9"/>
        <v>110110.5</v>
      </c>
      <c r="F27" s="52">
        <f t="shared" si="3"/>
        <v>137.638125</v>
      </c>
      <c r="G27" s="11">
        <f t="shared" si="1"/>
        <v>100.37420237010026</v>
      </c>
      <c r="H27" s="42"/>
      <c r="I27" s="3"/>
    </row>
    <row r="28" spans="1:9" ht="47.25" x14ac:dyDescent="0.25">
      <c r="A28" s="15" t="s">
        <v>35</v>
      </c>
      <c r="B28" s="14" t="s">
        <v>77</v>
      </c>
      <c r="C28" s="12">
        <f>C29</f>
        <v>73600</v>
      </c>
      <c r="D28" s="12">
        <f>D29</f>
        <v>101500</v>
      </c>
      <c r="E28" s="12">
        <f>E29</f>
        <v>101626.8</v>
      </c>
      <c r="F28" s="52">
        <f t="shared" si="3"/>
        <v>138.07989130434783</v>
      </c>
      <c r="G28" s="11">
        <f t="shared" si="1"/>
        <v>100.12492610837438</v>
      </c>
      <c r="H28" s="13" t="s">
        <v>412</v>
      </c>
      <c r="I28" s="3"/>
    </row>
    <row r="29" spans="1:9" ht="31.5" x14ac:dyDescent="0.25">
      <c r="A29" s="15" t="s">
        <v>35</v>
      </c>
      <c r="B29" s="14" t="s">
        <v>78</v>
      </c>
      <c r="C29" s="12">
        <v>73600</v>
      </c>
      <c r="D29" s="12">
        <v>101500</v>
      </c>
      <c r="E29" s="12">
        <v>101626.8</v>
      </c>
      <c r="F29" s="52">
        <f t="shared" si="3"/>
        <v>138.07989130434783</v>
      </c>
      <c r="G29" s="11">
        <f t="shared" si="1"/>
        <v>100.12492610837438</v>
      </c>
      <c r="H29" s="24"/>
      <c r="I29" s="3"/>
    </row>
    <row r="30" spans="1:9" ht="47.25" x14ac:dyDescent="0.25">
      <c r="A30" s="15" t="s">
        <v>169</v>
      </c>
      <c r="B30" s="14" t="s">
        <v>79</v>
      </c>
      <c r="C30" s="12">
        <f>C31</f>
        <v>6400</v>
      </c>
      <c r="D30" s="12">
        <f>D31</f>
        <v>8200</v>
      </c>
      <c r="E30" s="12">
        <f>E31</f>
        <v>8483.7000000000007</v>
      </c>
      <c r="F30" s="52">
        <f t="shared" si="3"/>
        <v>132.55781250000001</v>
      </c>
      <c r="G30" s="11">
        <f t="shared" si="1"/>
        <v>103.459756097561</v>
      </c>
      <c r="H30" s="13" t="s">
        <v>412</v>
      </c>
      <c r="I30" s="3"/>
    </row>
    <row r="31" spans="1:9" ht="63" x14ac:dyDescent="0.25">
      <c r="A31" s="15" t="s">
        <v>321</v>
      </c>
      <c r="B31" s="14" t="s">
        <v>80</v>
      </c>
      <c r="C31" s="12">
        <v>6400</v>
      </c>
      <c r="D31" s="12">
        <v>8200</v>
      </c>
      <c r="E31" s="12">
        <v>8483.7000000000007</v>
      </c>
      <c r="F31" s="52">
        <f t="shared" si="3"/>
        <v>132.55781250000001</v>
      </c>
      <c r="G31" s="11">
        <f t="shared" si="1"/>
        <v>103.459756097561</v>
      </c>
      <c r="H31" s="24"/>
      <c r="I31" s="3"/>
    </row>
    <row r="32" spans="1:9" x14ac:dyDescent="0.25">
      <c r="A32" s="10" t="s">
        <v>7</v>
      </c>
      <c r="B32" s="8" t="s">
        <v>81</v>
      </c>
      <c r="C32" s="11">
        <f>C33</f>
        <v>0</v>
      </c>
      <c r="D32" s="11">
        <f t="shared" ref="D32:E32" si="10">D33</f>
        <v>31</v>
      </c>
      <c r="E32" s="11">
        <f t="shared" si="10"/>
        <v>5.7</v>
      </c>
      <c r="F32" s="52" t="s">
        <v>115</v>
      </c>
      <c r="G32" s="11">
        <f t="shared" si="1"/>
        <v>18.387096774193548</v>
      </c>
      <c r="H32" s="13"/>
      <c r="I32" s="3"/>
    </row>
    <row r="33" spans="1:9" x14ac:dyDescent="0.25">
      <c r="A33" s="10" t="s">
        <v>7</v>
      </c>
      <c r="B33" s="8" t="s">
        <v>82</v>
      </c>
      <c r="C33" s="11">
        <v>0</v>
      </c>
      <c r="D33" s="11">
        <v>31</v>
      </c>
      <c r="E33" s="12">
        <v>5.7</v>
      </c>
      <c r="F33" s="52" t="s">
        <v>115</v>
      </c>
      <c r="G33" s="11">
        <f t="shared" si="1"/>
        <v>18.387096774193548</v>
      </c>
      <c r="H33" s="24"/>
      <c r="I33" s="3"/>
    </row>
    <row r="34" spans="1:9" ht="31.5" x14ac:dyDescent="0.25">
      <c r="A34" s="10" t="s">
        <v>8</v>
      </c>
      <c r="B34" s="8" t="s">
        <v>83</v>
      </c>
      <c r="C34" s="11">
        <f>C35</f>
        <v>116</v>
      </c>
      <c r="D34" s="11">
        <f t="shared" ref="D34:E34" si="11">D35</f>
        <v>1567</v>
      </c>
      <c r="E34" s="11">
        <f t="shared" si="11"/>
        <v>1566.3</v>
      </c>
      <c r="F34" s="52">
        <f t="shared" si="3"/>
        <v>1350.2586206896551</v>
      </c>
      <c r="G34" s="11">
        <f t="shared" si="1"/>
        <v>99.955328653477977</v>
      </c>
      <c r="H34" s="13" t="s">
        <v>413</v>
      </c>
      <c r="I34" s="3"/>
    </row>
    <row r="35" spans="1:9" x14ac:dyDescent="0.25">
      <c r="A35" s="10" t="s">
        <v>8</v>
      </c>
      <c r="B35" s="8" t="s">
        <v>84</v>
      </c>
      <c r="C35" s="11">
        <v>116</v>
      </c>
      <c r="D35" s="11">
        <v>1567</v>
      </c>
      <c r="E35" s="12">
        <v>1566.3</v>
      </c>
      <c r="F35" s="52">
        <f t="shared" si="3"/>
        <v>1350.2586206896551</v>
      </c>
      <c r="G35" s="11">
        <f t="shared" si="1"/>
        <v>99.955328653477977</v>
      </c>
      <c r="H35" s="24"/>
      <c r="I35" s="3"/>
    </row>
    <row r="36" spans="1:9" ht="31.5" x14ac:dyDescent="0.25">
      <c r="A36" s="10" t="s">
        <v>9</v>
      </c>
      <c r="B36" s="8" t="s">
        <v>85</v>
      </c>
      <c r="C36" s="11">
        <f>C37</f>
        <v>3640</v>
      </c>
      <c r="D36" s="11">
        <f t="shared" ref="D36:E36" si="12">D37</f>
        <v>8825</v>
      </c>
      <c r="E36" s="11">
        <f t="shared" si="12"/>
        <v>8017.6</v>
      </c>
      <c r="F36" s="52">
        <f t="shared" si="3"/>
        <v>220.26373626373626</v>
      </c>
      <c r="G36" s="11">
        <f t="shared" si="1"/>
        <v>90.850991501416431</v>
      </c>
      <c r="H36" s="13" t="s">
        <v>414</v>
      </c>
      <c r="I36" s="3"/>
    </row>
    <row r="37" spans="1:9" ht="31.5" x14ac:dyDescent="0.25">
      <c r="A37" s="10" t="s">
        <v>44</v>
      </c>
      <c r="B37" s="47" t="s">
        <v>86</v>
      </c>
      <c r="C37" s="11">
        <v>3640</v>
      </c>
      <c r="D37" s="11">
        <v>8825</v>
      </c>
      <c r="E37" s="12">
        <v>8017.6</v>
      </c>
      <c r="F37" s="52">
        <f t="shared" si="3"/>
        <v>220.26373626373626</v>
      </c>
      <c r="G37" s="11">
        <f t="shared" si="1"/>
        <v>90.850991501416431</v>
      </c>
      <c r="H37" s="13"/>
      <c r="I37" s="3"/>
    </row>
    <row r="38" spans="1:9" x14ac:dyDescent="0.25">
      <c r="A38" s="19" t="s">
        <v>10</v>
      </c>
      <c r="B38" s="17" t="s">
        <v>87</v>
      </c>
      <c r="C38" s="18">
        <f>C39+C41+C43+C46</f>
        <v>138418</v>
      </c>
      <c r="D38" s="18">
        <f t="shared" ref="D38:E38" si="13">D39+D41+D43+D46</f>
        <v>144341</v>
      </c>
      <c r="E38" s="18">
        <f t="shared" si="13"/>
        <v>143257.60000000001</v>
      </c>
      <c r="F38" s="52">
        <f t="shared" si="3"/>
        <v>103.49636607955613</v>
      </c>
      <c r="G38" s="11">
        <f t="shared" si="1"/>
        <v>99.249416312759379</v>
      </c>
      <c r="H38" s="5"/>
      <c r="I38" s="3"/>
    </row>
    <row r="39" spans="1:9" ht="125.25" customHeight="1" x14ac:dyDescent="0.25">
      <c r="A39" s="15" t="s">
        <v>11</v>
      </c>
      <c r="B39" s="20" t="s">
        <v>134</v>
      </c>
      <c r="C39" s="11">
        <f>C40</f>
        <v>2508</v>
      </c>
      <c r="D39" s="11">
        <f t="shared" ref="D39:E39" si="14">D40</f>
        <v>4640</v>
      </c>
      <c r="E39" s="11">
        <f t="shared" si="14"/>
        <v>4906.8</v>
      </c>
      <c r="F39" s="52">
        <f t="shared" si="3"/>
        <v>195.64593301435406</v>
      </c>
      <c r="G39" s="11">
        <f t="shared" si="1"/>
        <v>105.75000000000001</v>
      </c>
      <c r="H39" s="24" t="s">
        <v>415</v>
      </c>
      <c r="I39" s="3"/>
    </row>
    <row r="40" spans="1:9" ht="47.25" x14ac:dyDescent="0.25">
      <c r="A40" s="15" t="s">
        <v>36</v>
      </c>
      <c r="B40" s="20" t="s">
        <v>88</v>
      </c>
      <c r="C40" s="11">
        <v>2508</v>
      </c>
      <c r="D40" s="11">
        <v>4640</v>
      </c>
      <c r="E40" s="12">
        <v>4906.8</v>
      </c>
      <c r="F40" s="52">
        <f t="shared" si="3"/>
        <v>195.64593301435406</v>
      </c>
      <c r="G40" s="11">
        <f t="shared" si="1"/>
        <v>105.75000000000001</v>
      </c>
      <c r="H40" s="24"/>
      <c r="I40" s="3"/>
    </row>
    <row r="41" spans="1:9" x14ac:dyDescent="0.25">
      <c r="A41" s="15" t="s">
        <v>12</v>
      </c>
      <c r="B41" s="20" t="s">
        <v>89</v>
      </c>
      <c r="C41" s="11">
        <f>C42</f>
        <v>98461</v>
      </c>
      <c r="D41" s="11">
        <f t="shared" ref="D41:E41" si="15">D42</f>
        <v>104970</v>
      </c>
      <c r="E41" s="11">
        <f t="shared" si="15"/>
        <v>102616.7</v>
      </c>
      <c r="F41" s="52">
        <f t="shared" si="3"/>
        <v>104.22065589421192</v>
      </c>
      <c r="G41" s="11">
        <f t="shared" si="1"/>
        <v>97.75812136800991</v>
      </c>
      <c r="H41" s="24"/>
      <c r="I41" s="3"/>
    </row>
    <row r="42" spans="1:9" ht="31.5" x14ac:dyDescent="0.25">
      <c r="A42" s="15" t="s">
        <v>37</v>
      </c>
      <c r="B42" s="20" t="s">
        <v>90</v>
      </c>
      <c r="C42" s="11">
        <v>98461</v>
      </c>
      <c r="D42" s="11">
        <v>104970</v>
      </c>
      <c r="E42" s="12">
        <v>102616.7</v>
      </c>
      <c r="F42" s="52">
        <f t="shared" si="3"/>
        <v>104.22065589421192</v>
      </c>
      <c r="G42" s="11">
        <f t="shared" si="1"/>
        <v>97.75812136800991</v>
      </c>
      <c r="H42" s="24"/>
      <c r="I42" s="3"/>
    </row>
    <row r="43" spans="1:9" x14ac:dyDescent="0.25">
      <c r="A43" s="10" t="s">
        <v>45</v>
      </c>
      <c r="B43" s="14" t="s">
        <v>132</v>
      </c>
      <c r="C43" s="11">
        <f>C44+C45</f>
        <v>26589</v>
      </c>
      <c r="D43" s="11">
        <f t="shared" ref="D43:E43" si="16">D44+D45</f>
        <v>24916</v>
      </c>
      <c r="E43" s="11">
        <f t="shared" si="16"/>
        <v>26083.100000000002</v>
      </c>
      <c r="F43" s="52">
        <f t="shared" si="3"/>
        <v>98.097333483771493</v>
      </c>
      <c r="G43" s="11">
        <f t="shared" si="1"/>
        <v>104.68413870605235</v>
      </c>
      <c r="H43" s="24"/>
      <c r="I43" s="3"/>
    </row>
    <row r="44" spans="1:9" ht="47.25" x14ac:dyDescent="0.25">
      <c r="A44" s="10" t="s">
        <v>13</v>
      </c>
      <c r="B44" s="14" t="s">
        <v>91</v>
      </c>
      <c r="C44" s="12">
        <v>10043</v>
      </c>
      <c r="D44" s="12">
        <v>8370</v>
      </c>
      <c r="E44" s="12">
        <v>8349.2000000000007</v>
      </c>
      <c r="F44" s="52">
        <f t="shared" si="3"/>
        <v>83.1345215573036</v>
      </c>
      <c r="G44" s="11">
        <f t="shared" si="1"/>
        <v>99.751493428912795</v>
      </c>
      <c r="H44" s="46" t="s">
        <v>416</v>
      </c>
      <c r="I44" s="3"/>
    </row>
    <row r="45" spans="1:9" ht="47.25" x14ac:dyDescent="0.25">
      <c r="A45" s="10" t="s">
        <v>14</v>
      </c>
      <c r="B45" s="14" t="s">
        <v>92</v>
      </c>
      <c r="C45" s="12">
        <v>16546</v>
      </c>
      <c r="D45" s="12">
        <v>16546</v>
      </c>
      <c r="E45" s="12">
        <v>17733.900000000001</v>
      </c>
      <c r="F45" s="52">
        <f t="shared" si="3"/>
        <v>107.17937870180106</v>
      </c>
      <c r="G45" s="11">
        <f t="shared" si="1"/>
        <v>107.17937870180106</v>
      </c>
      <c r="H45" s="13" t="s">
        <v>397</v>
      </c>
      <c r="I45" s="3"/>
    </row>
    <row r="46" spans="1:9" x14ac:dyDescent="0.25">
      <c r="A46" s="15" t="s">
        <v>46</v>
      </c>
      <c r="B46" s="20" t="s">
        <v>135</v>
      </c>
      <c r="C46" s="12">
        <f>C47+C49</f>
        <v>10860</v>
      </c>
      <c r="D46" s="12">
        <f t="shared" ref="D46:E46" si="17">D47+D49</f>
        <v>9815</v>
      </c>
      <c r="E46" s="12">
        <f t="shared" si="17"/>
        <v>9651</v>
      </c>
      <c r="F46" s="52">
        <f t="shared" si="3"/>
        <v>88.867403314917127</v>
      </c>
      <c r="G46" s="11">
        <f t="shared" si="1"/>
        <v>98.329088130412629</v>
      </c>
      <c r="H46" s="13"/>
      <c r="I46" s="3"/>
    </row>
    <row r="47" spans="1:9" ht="69" customHeight="1" x14ac:dyDescent="0.25">
      <c r="A47" s="15" t="s">
        <v>15</v>
      </c>
      <c r="B47" s="20" t="s">
        <v>170</v>
      </c>
      <c r="C47" s="11">
        <f>C48</f>
        <v>10100</v>
      </c>
      <c r="D47" s="11">
        <f t="shared" ref="D47:E47" si="18">D48</f>
        <v>8495</v>
      </c>
      <c r="E47" s="11">
        <f t="shared" si="18"/>
        <v>8346.5</v>
      </c>
      <c r="F47" s="52">
        <f t="shared" si="3"/>
        <v>82.638613861386133</v>
      </c>
      <c r="G47" s="11">
        <f t="shared" si="1"/>
        <v>98.251912889935255</v>
      </c>
      <c r="H47" s="13" t="s">
        <v>420</v>
      </c>
      <c r="I47" s="3"/>
    </row>
    <row r="48" spans="1:9" ht="31.5" x14ac:dyDescent="0.25">
      <c r="A48" s="15" t="s">
        <v>38</v>
      </c>
      <c r="B48" s="20" t="s">
        <v>93</v>
      </c>
      <c r="C48" s="11">
        <v>10100</v>
      </c>
      <c r="D48" s="11">
        <v>8495</v>
      </c>
      <c r="E48" s="12">
        <v>8346.5</v>
      </c>
      <c r="F48" s="52">
        <f t="shared" si="3"/>
        <v>82.638613861386133</v>
      </c>
      <c r="G48" s="11">
        <f t="shared" si="1"/>
        <v>98.251912889935255</v>
      </c>
      <c r="H48" s="24"/>
      <c r="I48" s="3"/>
    </row>
    <row r="49" spans="1:9" ht="54" customHeight="1" x14ac:dyDescent="0.25">
      <c r="A49" s="15" t="s">
        <v>16</v>
      </c>
      <c r="B49" s="20" t="s">
        <v>171</v>
      </c>
      <c r="C49" s="11">
        <f>C50</f>
        <v>760</v>
      </c>
      <c r="D49" s="11">
        <f t="shared" ref="D49:E49" si="19">D50</f>
        <v>1320</v>
      </c>
      <c r="E49" s="11">
        <f t="shared" si="19"/>
        <v>1304.5</v>
      </c>
      <c r="F49" s="52">
        <f t="shared" si="3"/>
        <v>171.64473684210526</v>
      </c>
      <c r="G49" s="11">
        <f t="shared" si="1"/>
        <v>98.825757575757578</v>
      </c>
      <c r="H49" s="13" t="s">
        <v>397</v>
      </c>
      <c r="I49" s="3"/>
    </row>
    <row r="50" spans="1:9" ht="31.5" x14ac:dyDescent="0.25">
      <c r="A50" s="15" t="s">
        <v>39</v>
      </c>
      <c r="B50" s="20" t="s">
        <v>172</v>
      </c>
      <c r="C50" s="11">
        <v>760</v>
      </c>
      <c r="D50" s="11">
        <v>1320</v>
      </c>
      <c r="E50" s="12">
        <v>1304.5</v>
      </c>
      <c r="F50" s="52">
        <f t="shared" si="3"/>
        <v>171.64473684210526</v>
      </c>
      <c r="G50" s="11">
        <f t="shared" si="1"/>
        <v>98.825757575757578</v>
      </c>
      <c r="H50" s="24"/>
      <c r="I50" s="3"/>
    </row>
    <row r="51" spans="1:9" x14ac:dyDescent="0.25">
      <c r="A51" s="15" t="s">
        <v>116</v>
      </c>
      <c r="B51" s="20" t="s">
        <v>115</v>
      </c>
      <c r="C51" s="11">
        <f>C52+C58+C73+C79+C86+C93</f>
        <v>70233.39999999998</v>
      </c>
      <c r="D51" s="11">
        <f>D52+D58+D73+D79+D86+D93</f>
        <v>78010</v>
      </c>
      <c r="E51" s="11">
        <f>E52+E58+E73+E79+E86+E93</f>
        <v>76522.900000000009</v>
      </c>
      <c r="F51" s="52">
        <f t="shared" si="3"/>
        <v>108.95514100129003</v>
      </c>
      <c r="G51" s="11">
        <f t="shared" si="1"/>
        <v>98.093705935136526</v>
      </c>
      <c r="H51" s="24"/>
      <c r="I51" s="3"/>
    </row>
    <row r="52" spans="1:9" x14ac:dyDescent="0.25">
      <c r="A52" s="21" t="s">
        <v>17</v>
      </c>
      <c r="B52" s="22" t="s">
        <v>94</v>
      </c>
      <c r="C52" s="23">
        <f>C53+C56</f>
        <v>2041.8</v>
      </c>
      <c r="D52" s="23">
        <f>D53+D56</f>
        <v>3880</v>
      </c>
      <c r="E52" s="23">
        <f>E53+E56</f>
        <v>4114.3999999999996</v>
      </c>
      <c r="F52" s="52">
        <f t="shared" si="3"/>
        <v>201.50847291605442</v>
      </c>
      <c r="G52" s="11">
        <f t="shared" si="1"/>
        <v>106.04123711340205</v>
      </c>
      <c r="H52" s="24"/>
      <c r="I52" s="3"/>
    </row>
    <row r="53" spans="1:9" ht="102.75" customHeight="1" x14ac:dyDescent="0.25">
      <c r="A53" s="15" t="s">
        <v>47</v>
      </c>
      <c r="B53" s="22" t="s">
        <v>95</v>
      </c>
      <c r="C53" s="23">
        <f>C54</f>
        <v>2040.2</v>
      </c>
      <c r="D53" s="23">
        <f t="shared" ref="D53:E53" si="20">D54</f>
        <v>3880</v>
      </c>
      <c r="E53" s="23">
        <f t="shared" si="20"/>
        <v>4114.3999999999996</v>
      </c>
      <c r="F53" s="52">
        <f t="shared" si="3"/>
        <v>201.66650328399177</v>
      </c>
      <c r="G53" s="11">
        <f t="shared" si="1"/>
        <v>106.04123711340205</v>
      </c>
      <c r="H53" s="24" t="s">
        <v>398</v>
      </c>
      <c r="I53" s="3"/>
    </row>
    <row r="54" spans="1:9" ht="47.25" x14ac:dyDescent="0.25">
      <c r="A54" s="15" t="s">
        <v>322</v>
      </c>
      <c r="B54" s="22" t="s">
        <v>96</v>
      </c>
      <c r="C54" s="23">
        <v>2040.2</v>
      </c>
      <c r="D54" s="23">
        <v>3880</v>
      </c>
      <c r="E54" s="12">
        <v>4114.3999999999996</v>
      </c>
      <c r="F54" s="52">
        <f t="shared" si="3"/>
        <v>201.66650328399177</v>
      </c>
      <c r="G54" s="11">
        <f t="shared" si="1"/>
        <v>106.04123711340205</v>
      </c>
      <c r="H54" s="24"/>
      <c r="I54" s="3"/>
    </row>
    <row r="55" spans="1:9" ht="142.5" customHeight="1" x14ac:dyDescent="0.25">
      <c r="A55" s="15" t="s">
        <v>173</v>
      </c>
      <c r="B55" s="22" t="s">
        <v>174</v>
      </c>
      <c r="C55" s="23">
        <f>C56</f>
        <v>1.6</v>
      </c>
      <c r="D55" s="23">
        <f t="shared" ref="D55:E56" si="21">D56</f>
        <v>0</v>
      </c>
      <c r="E55" s="23">
        <f t="shared" si="21"/>
        <v>0</v>
      </c>
      <c r="F55" s="52">
        <f t="shared" si="3"/>
        <v>0</v>
      </c>
      <c r="G55" s="11" t="s">
        <v>115</v>
      </c>
      <c r="H55" s="55" t="s">
        <v>417</v>
      </c>
      <c r="I55" s="3"/>
    </row>
    <row r="56" spans="1:9" ht="63" x14ac:dyDescent="0.25">
      <c r="A56" s="24" t="s">
        <v>140</v>
      </c>
      <c r="B56" s="22" t="s">
        <v>141</v>
      </c>
      <c r="C56" s="23">
        <f>C57</f>
        <v>1.6</v>
      </c>
      <c r="D56" s="23">
        <f t="shared" si="21"/>
        <v>0</v>
      </c>
      <c r="E56" s="23">
        <f t="shared" si="21"/>
        <v>0</v>
      </c>
      <c r="F56" s="52">
        <f t="shared" si="3"/>
        <v>0</v>
      </c>
      <c r="G56" s="11" t="s">
        <v>115</v>
      </c>
      <c r="H56" s="24"/>
      <c r="I56" s="3"/>
    </row>
    <row r="57" spans="1:9" ht="78.75" x14ac:dyDescent="0.25">
      <c r="A57" s="15" t="s">
        <v>139</v>
      </c>
      <c r="B57" s="22" t="s">
        <v>142</v>
      </c>
      <c r="C57" s="23">
        <v>1.6</v>
      </c>
      <c r="D57" s="23">
        <v>0</v>
      </c>
      <c r="E57" s="23">
        <v>0</v>
      </c>
      <c r="F57" s="52">
        <f t="shared" si="3"/>
        <v>0</v>
      </c>
      <c r="G57" s="11" t="s">
        <v>115</v>
      </c>
      <c r="H57" s="24"/>
      <c r="I57" s="3"/>
    </row>
    <row r="58" spans="1:9" ht="31.5" x14ac:dyDescent="0.25">
      <c r="A58" s="21" t="s">
        <v>18</v>
      </c>
      <c r="B58" s="22" t="s">
        <v>97</v>
      </c>
      <c r="C58" s="23">
        <f>C59+C70+C64+C67</f>
        <v>53788.999999999993</v>
      </c>
      <c r="D58" s="23">
        <f t="shared" ref="D58:E58" si="22">D59+D70+D64+D67</f>
        <v>53508.299999999996</v>
      </c>
      <c r="E58" s="23">
        <f t="shared" si="22"/>
        <v>51410.600000000006</v>
      </c>
      <c r="F58" s="52">
        <f t="shared" si="3"/>
        <v>95.578278086597663</v>
      </c>
      <c r="G58" s="11">
        <f t="shared" si="1"/>
        <v>96.079673620728016</v>
      </c>
      <c r="H58" s="24"/>
      <c r="I58" s="3"/>
    </row>
    <row r="59" spans="1:9" ht="78.75" x14ac:dyDescent="0.25">
      <c r="A59" s="10" t="s">
        <v>48</v>
      </c>
      <c r="B59" s="25" t="s">
        <v>146</v>
      </c>
      <c r="C59" s="26">
        <f>C60+C62</f>
        <v>50351.399999999994</v>
      </c>
      <c r="D59" s="26">
        <f t="shared" ref="D59:E59" si="23">D60+D62</f>
        <v>50115.1</v>
      </c>
      <c r="E59" s="26">
        <f t="shared" si="23"/>
        <v>47689.700000000004</v>
      </c>
      <c r="F59" s="52">
        <f t="shared" si="3"/>
        <v>94.713751752682171</v>
      </c>
      <c r="G59" s="11">
        <f t="shared" si="1"/>
        <v>95.160340895259125</v>
      </c>
      <c r="H59" s="55"/>
      <c r="I59" s="3"/>
    </row>
    <row r="60" spans="1:9" ht="89.25" customHeight="1" x14ac:dyDescent="0.25">
      <c r="A60" s="10" t="s">
        <v>49</v>
      </c>
      <c r="B60" s="25" t="s">
        <v>147</v>
      </c>
      <c r="C60" s="26">
        <f>C61</f>
        <v>46883.199999999997</v>
      </c>
      <c r="D60" s="26">
        <f t="shared" ref="D60:E60" si="24">D61</f>
        <v>46883.199999999997</v>
      </c>
      <c r="E60" s="26">
        <f t="shared" si="24"/>
        <v>44652.800000000003</v>
      </c>
      <c r="F60" s="52">
        <f t="shared" si="3"/>
        <v>95.242645553204568</v>
      </c>
      <c r="G60" s="11">
        <f t="shared" si="1"/>
        <v>95.242645553204568</v>
      </c>
      <c r="H60" s="55" t="s">
        <v>450</v>
      </c>
      <c r="I60" s="3"/>
    </row>
    <row r="61" spans="1:9" ht="63" x14ac:dyDescent="0.25">
      <c r="A61" s="10" t="s">
        <v>19</v>
      </c>
      <c r="B61" s="25" t="s">
        <v>149</v>
      </c>
      <c r="C61" s="23">
        <v>46883.199999999997</v>
      </c>
      <c r="D61" s="23">
        <v>46883.199999999997</v>
      </c>
      <c r="E61" s="12">
        <v>44652.800000000003</v>
      </c>
      <c r="F61" s="52">
        <f t="shared" si="3"/>
        <v>95.242645553204568</v>
      </c>
      <c r="G61" s="11">
        <f t="shared" si="1"/>
        <v>95.242645553204568</v>
      </c>
      <c r="H61" s="43"/>
      <c r="I61" s="3"/>
    </row>
    <row r="62" spans="1:9" ht="103.5" customHeight="1" x14ac:dyDescent="0.25">
      <c r="A62" s="10" t="s">
        <v>50</v>
      </c>
      <c r="B62" s="25" t="s">
        <v>195</v>
      </c>
      <c r="C62" s="23">
        <f>C63</f>
        <v>3468.2</v>
      </c>
      <c r="D62" s="23">
        <f t="shared" ref="D62:E62" si="25">D63</f>
        <v>3231.9</v>
      </c>
      <c r="E62" s="23">
        <f t="shared" si="25"/>
        <v>3036.9</v>
      </c>
      <c r="F62" s="52">
        <f t="shared" si="3"/>
        <v>87.564154316360074</v>
      </c>
      <c r="G62" s="11">
        <f t="shared" si="1"/>
        <v>93.966397475169401</v>
      </c>
      <c r="H62" s="24" t="s">
        <v>418</v>
      </c>
      <c r="I62" s="3"/>
    </row>
    <row r="63" spans="1:9" ht="31.5" x14ac:dyDescent="0.25">
      <c r="A63" s="10" t="s">
        <v>20</v>
      </c>
      <c r="B63" s="25" t="s">
        <v>151</v>
      </c>
      <c r="C63" s="12">
        <v>3468.2</v>
      </c>
      <c r="D63" s="12">
        <v>3231.9</v>
      </c>
      <c r="E63" s="12">
        <v>3036.9</v>
      </c>
      <c r="F63" s="52">
        <f t="shared" si="3"/>
        <v>87.564154316360074</v>
      </c>
      <c r="G63" s="11">
        <f t="shared" si="1"/>
        <v>93.966397475169401</v>
      </c>
      <c r="H63" s="24"/>
      <c r="I63" s="3"/>
    </row>
    <row r="64" spans="1:9" ht="47.25" x14ac:dyDescent="0.25">
      <c r="A64" s="10" t="s">
        <v>247</v>
      </c>
      <c r="B64" s="25" t="s">
        <v>248</v>
      </c>
      <c r="C64" s="12">
        <f>C65</f>
        <v>13.9</v>
      </c>
      <c r="D64" s="12">
        <f t="shared" ref="D64:E64" si="26">D65</f>
        <v>5.0999999999999996</v>
      </c>
      <c r="E64" s="12">
        <f t="shared" si="26"/>
        <v>5.0999999999999996</v>
      </c>
      <c r="F64" s="52">
        <f t="shared" si="3"/>
        <v>36.690647482014384</v>
      </c>
      <c r="G64" s="11">
        <f t="shared" si="1"/>
        <v>100</v>
      </c>
      <c r="H64" s="24" t="s">
        <v>419</v>
      </c>
      <c r="I64" s="3"/>
    </row>
    <row r="65" spans="1:9" ht="47.25" x14ac:dyDescent="0.25">
      <c r="A65" s="10" t="s">
        <v>331</v>
      </c>
      <c r="B65" s="25" t="s">
        <v>333</v>
      </c>
      <c r="C65" s="12">
        <f>C66</f>
        <v>13.9</v>
      </c>
      <c r="D65" s="12">
        <f t="shared" ref="D65:E65" si="27">D66</f>
        <v>5.0999999999999996</v>
      </c>
      <c r="E65" s="12">
        <f t="shared" si="27"/>
        <v>5.0999999999999996</v>
      </c>
      <c r="F65" s="52">
        <f t="shared" si="3"/>
        <v>36.690647482014384</v>
      </c>
      <c r="G65" s="11">
        <f t="shared" si="1"/>
        <v>100</v>
      </c>
      <c r="H65" s="24"/>
      <c r="I65" s="3"/>
    </row>
    <row r="66" spans="1:9" ht="94.5" x14ac:dyDescent="0.25">
      <c r="A66" s="10" t="s">
        <v>332</v>
      </c>
      <c r="B66" s="25" t="s">
        <v>334</v>
      </c>
      <c r="C66" s="12">
        <v>13.9</v>
      </c>
      <c r="D66" s="12">
        <v>5.0999999999999996</v>
      </c>
      <c r="E66" s="12">
        <v>5.0999999999999996</v>
      </c>
      <c r="F66" s="52">
        <f t="shared" si="3"/>
        <v>36.690647482014384</v>
      </c>
      <c r="G66" s="11">
        <f t="shared" si="1"/>
        <v>100</v>
      </c>
      <c r="H66" s="24"/>
      <c r="I66" s="3"/>
    </row>
    <row r="67" spans="1:9" ht="76.5" customHeight="1" x14ac:dyDescent="0.25">
      <c r="A67" s="15" t="s">
        <v>359</v>
      </c>
      <c r="B67" s="25" t="s">
        <v>362</v>
      </c>
      <c r="C67" s="12">
        <f>C68</f>
        <v>0</v>
      </c>
      <c r="D67" s="12">
        <f t="shared" ref="D67:E68" si="28">D68</f>
        <v>19.5</v>
      </c>
      <c r="E67" s="12">
        <f t="shared" si="28"/>
        <v>19.5</v>
      </c>
      <c r="F67" s="52" t="s">
        <v>115</v>
      </c>
      <c r="G67" s="11">
        <f t="shared" si="1"/>
        <v>100</v>
      </c>
      <c r="H67" s="24" t="s">
        <v>424</v>
      </c>
      <c r="I67" s="3"/>
    </row>
    <row r="68" spans="1:9" ht="94.5" x14ac:dyDescent="0.25">
      <c r="A68" s="15" t="s">
        <v>360</v>
      </c>
      <c r="B68" s="25" t="s">
        <v>363</v>
      </c>
      <c r="C68" s="12">
        <f>C69</f>
        <v>0</v>
      </c>
      <c r="D68" s="12">
        <f t="shared" si="28"/>
        <v>19.5</v>
      </c>
      <c r="E68" s="12">
        <f t="shared" si="28"/>
        <v>19.5</v>
      </c>
      <c r="F68" s="52" t="s">
        <v>115</v>
      </c>
      <c r="G68" s="11">
        <f t="shared" ref="G68:G128" si="29">E68/D68*100</f>
        <v>100</v>
      </c>
      <c r="H68" s="24"/>
      <c r="I68" s="3"/>
    </row>
    <row r="69" spans="1:9" ht="173.25" x14ac:dyDescent="0.25">
      <c r="A69" s="15" t="s">
        <v>361</v>
      </c>
      <c r="B69" s="25" t="s">
        <v>364</v>
      </c>
      <c r="C69" s="12">
        <v>0</v>
      </c>
      <c r="D69" s="12">
        <v>19.5</v>
      </c>
      <c r="E69" s="12">
        <v>19.5</v>
      </c>
      <c r="F69" s="52" t="s">
        <v>115</v>
      </c>
      <c r="G69" s="11">
        <f t="shared" si="29"/>
        <v>100</v>
      </c>
      <c r="H69" s="24"/>
      <c r="I69" s="3"/>
    </row>
    <row r="70" spans="1:9" ht="86.25" customHeight="1" x14ac:dyDescent="0.25">
      <c r="A70" s="10" t="s">
        <v>51</v>
      </c>
      <c r="B70" s="25" t="s">
        <v>148</v>
      </c>
      <c r="C70" s="12">
        <f>C71</f>
        <v>3423.7</v>
      </c>
      <c r="D70" s="12">
        <f t="shared" ref="D70:E70" si="30">D71</f>
        <v>3368.6</v>
      </c>
      <c r="E70" s="12">
        <f t="shared" si="30"/>
        <v>3696.3</v>
      </c>
      <c r="F70" s="52">
        <f t="shared" ref="F70:F127" si="31">E70/C70*100</f>
        <v>107.96214621608202</v>
      </c>
      <c r="G70" s="11">
        <f t="shared" si="29"/>
        <v>109.72807694591226</v>
      </c>
      <c r="H70" s="24" t="s">
        <v>421</v>
      </c>
      <c r="I70" s="3"/>
    </row>
    <row r="71" spans="1:9" ht="78.75" x14ac:dyDescent="0.25">
      <c r="A71" s="10" t="s">
        <v>52</v>
      </c>
      <c r="B71" s="25" t="s">
        <v>191</v>
      </c>
      <c r="C71" s="12">
        <f>C72</f>
        <v>3423.7</v>
      </c>
      <c r="D71" s="12">
        <f t="shared" ref="D71:E71" si="32">D72</f>
        <v>3368.6</v>
      </c>
      <c r="E71" s="12">
        <f t="shared" si="32"/>
        <v>3696.3</v>
      </c>
      <c r="F71" s="52">
        <f t="shared" si="31"/>
        <v>107.96214621608202</v>
      </c>
      <c r="G71" s="11">
        <f t="shared" si="29"/>
        <v>109.72807694591226</v>
      </c>
      <c r="H71" s="24"/>
      <c r="I71" s="3"/>
    </row>
    <row r="72" spans="1:9" ht="78.75" x14ac:dyDescent="0.25">
      <c r="A72" s="10" t="s">
        <v>21</v>
      </c>
      <c r="B72" s="25" t="s">
        <v>150</v>
      </c>
      <c r="C72" s="23">
        <v>3423.7</v>
      </c>
      <c r="D72" s="23">
        <v>3368.6</v>
      </c>
      <c r="E72" s="12">
        <v>3696.3</v>
      </c>
      <c r="F72" s="52">
        <f t="shared" si="31"/>
        <v>107.96214621608202</v>
      </c>
      <c r="G72" s="11">
        <f t="shared" si="29"/>
        <v>109.72807694591226</v>
      </c>
      <c r="H72" s="24"/>
      <c r="I72" s="3"/>
    </row>
    <row r="73" spans="1:9" ht="78.75" x14ac:dyDescent="0.25">
      <c r="A73" s="19" t="s">
        <v>22</v>
      </c>
      <c r="B73" s="25" t="s">
        <v>109</v>
      </c>
      <c r="C73" s="23">
        <f>C74+C75+C76+C77+C78</f>
        <v>5584.6</v>
      </c>
      <c r="D73" s="23">
        <f t="shared" ref="D73:E73" si="33">D74+D75+D76+D77+D78</f>
        <v>3943</v>
      </c>
      <c r="E73" s="23">
        <f t="shared" si="33"/>
        <v>3753.9</v>
      </c>
      <c r="F73" s="52">
        <f t="shared" si="31"/>
        <v>67.218780217025383</v>
      </c>
      <c r="G73" s="11">
        <f t="shared" si="29"/>
        <v>95.204159269591685</v>
      </c>
      <c r="H73" s="24" t="s">
        <v>422</v>
      </c>
      <c r="I73" s="3"/>
    </row>
    <row r="74" spans="1:9" ht="31.5" x14ac:dyDescent="0.25">
      <c r="A74" s="15" t="s">
        <v>40</v>
      </c>
      <c r="B74" s="25" t="s">
        <v>152</v>
      </c>
      <c r="C74" s="23">
        <v>1082.4000000000001</v>
      </c>
      <c r="D74" s="23">
        <v>2243</v>
      </c>
      <c r="E74" s="12">
        <v>2242.6999999999998</v>
      </c>
      <c r="F74" s="52">
        <f t="shared" si="31"/>
        <v>207.19696969696969</v>
      </c>
      <c r="G74" s="11">
        <f t="shared" si="29"/>
        <v>99.986625055728922</v>
      </c>
      <c r="H74" s="24"/>
      <c r="I74" s="3"/>
    </row>
    <row r="75" spans="1:9" x14ac:dyDescent="0.25">
      <c r="A75" s="15" t="s">
        <v>41</v>
      </c>
      <c r="B75" s="25" t="s">
        <v>153</v>
      </c>
      <c r="C75" s="23">
        <v>571</v>
      </c>
      <c r="D75" s="23">
        <v>449.8</v>
      </c>
      <c r="E75" s="12">
        <v>449.8</v>
      </c>
      <c r="F75" s="52">
        <f t="shared" si="31"/>
        <v>78.774080560420316</v>
      </c>
      <c r="G75" s="11">
        <f t="shared" si="29"/>
        <v>100</v>
      </c>
      <c r="H75" s="24"/>
      <c r="I75" s="3"/>
    </row>
    <row r="76" spans="1:9" x14ac:dyDescent="0.25">
      <c r="A76" s="28" t="s">
        <v>154</v>
      </c>
      <c r="B76" s="25" t="s">
        <v>155</v>
      </c>
      <c r="C76" s="23">
        <v>3807.4</v>
      </c>
      <c r="D76" s="23">
        <v>1117.7</v>
      </c>
      <c r="E76" s="12">
        <v>946</v>
      </c>
      <c r="F76" s="52">
        <f t="shared" si="31"/>
        <v>24.846351841151439</v>
      </c>
      <c r="G76" s="11">
        <f t="shared" si="29"/>
        <v>84.638096090185201</v>
      </c>
      <c r="H76" s="24"/>
      <c r="I76" s="3"/>
    </row>
    <row r="77" spans="1:9" x14ac:dyDescent="0.25">
      <c r="A77" s="15" t="s">
        <v>156</v>
      </c>
      <c r="B77" s="25" t="s">
        <v>157</v>
      </c>
      <c r="C77" s="23">
        <v>114.3</v>
      </c>
      <c r="D77" s="23">
        <v>31.4</v>
      </c>
      <c r="E77" s="12">
        <v>14.3</v>
      </c>
      <c r="F77" s="52">
        <f t="shared" si="31"/>
        <v>12.510936132983378</v>
      </c>
      <c r="G77" s="11">
        <f t="shared" si="29"/>
        <v>45.541401273885356</v>
      </c>
      <c r="H77" s="24"/>
      <c r="I77" s="3"/>
    </row>
    <row r="78" spans="1:9" ht="31.5" x14ac:dyDescent="0.25">
      <c r="A78" s="15" t="s">
        <v>42</v>
      </c>
      <c r="B78" s="25" t="s">
        <v>158</v>
      </c>
      <c r="C78" s="23">
        <v>9.5</v>
      </c>
      <c r="D78" s="23">
        <v>101.1</v>
      </c>
      <c r="E78" s="12">
        <v>101.1</v>
      </c>
      <c r="F78" s="52">
        <f t="shared" si="31"/>
        <v>1064.2105263157894</v>
      </c>
      <c r="G78" s="11">
        <f t="shared" si="29"/>
        <v>100</v>
      </c>
      <c r="H78" s="24"/>
      <c r="I78" s="3"/>
    </row>
    <row r="79" spans="1:9" ht="31.5" x14ac:dyDescent="0.25">
      <c r="A79" s="29" t="s">
        <v>441</v>
      </c>
      <c r="B79" s="30" t="s">
        <v>98</v>
      </c>
      <c r="C79" s="23">
        <f>C80+C83</f>
        <v>412.2</v>
      </c>
      <c r="D79" s="23">
        <f t="shared" ref="D79:E79" si="34">D80+D83</f>
        <v>1526.6</v>
      </c>
      <c r="E79" s="23">
        <f t="shared" si="34"/>
        <v>2095.9</v>
      </c>
      <c r="F79" s="52">
        <f t="shared" si="31"/>
        <v>508.46676370693842</v>
      </c>
      <c r="G79" s="11">
        <f t="shared" si="29"/>
        <v>137.2920214856544</v>
      </c>
      <c r="H79" s="24"/>
      <c r="I79" s="3"/>
    </row>
    <row r="80" spans="1:9" ht="31.5" x14ac:dyDescent="0.25">
      <c r="A80" s="29" t="s">
        <v>53</v>
      </c>
      <c r="B80" s="30" t="s">
        <v>175</v>
      </c>
      <c r="C80" s="23">
        <f>C81</f>
        <v>3.7</v>
      </c>
      <c r="D80" s="23">
        <f t="shared" ref="D80:E81" si="35">D81</f>
        <v>8</v>
      </c>
      <c r="E80" s="23">
        <f t="shared" si="35"/>
        <v>9</v>
      </c>
      <c r="F80" s="52">
        <f t="shared" si="31"/>
        <v>243.24324324324326</v>
      </c>
      <c r="G80" s="11">
        <f t="shared" si="29"/>
        <v>112.5</v>
      </c>
      <c r="H80" s="24" t="s">
        <v>405</v>
      </c>
      <c r="I80" s="3"/>
    </row>
    <row r="81" spans="1:10" x14ac:dyDescent="0.25">
      <c r="A81" s="29" t="s">
        <v>54</v>
      </c>
      <c r="B81" s="30" t="s">
        <v>176</v>
      </c>
      <c r="C81" s="23">
        <f>C82</f>
        <v>3.7</v>
      </c>
      <c r="D81" s="23">
        <f>D82</f>
        <v>8</v>
      </c>
      <c r="E81" s="23">
        <f t="shared" si="35"/>
        <v>9</v>
      </c>
      <c r="F81" s="52">
        <f t="shared" si="31"/>
        <v>243.24324324324326</v>
      </c>
      <c r="G81" s="11">
        <f t="shared" si="29"/>
        <v>112.5</v>
      </c>
      <c r="H81" s="24"/>
      <c r="I81" s="3"/>
    </row>
    <row r="82" spans="1:10" ht="31.5" x14ac:dyDescent="0.25">
      <c r="A82" s="29" t="s">
        <v>23</v>
      </c>
      <c r="B82" s="30" t="s">
        <v>159</v>
      </c>
      <c r="C82" s="23">
        <v>3.7</v>
      </c>
      <c r="D82" s="23">
        <v>8</v>
      </c>
      <c r="E82" s="12">
        <v>9</v>
      </c>
      <c r="F82" s="52">
        <f t="shared" si="31"/>
        <v>243.24324324324326</v>
      </c>
      <c r="G82" s="11">
        <f t="shared" si="29"/>
        <v>112.5</v>
      </c>
      <c r="H82" s="24"/>
      <c r="I82" s="3"/>
    </row>
    <row r="83" spans="1:10" ht="110.25" x14ac:dyDescent="0.25">
      <c r="A83" s="29" t="s">
        <v>55</v>
      </c>
      <c r="B83" s="30" t="s">
        <v>177</v>
      </c>
      <c r="C83" s="23">
        <f>C84</f>
        <v>408.5</v>
      </c>
      <c r="D83" s="23">
        <f t="shared" ref="D83:E84" si="36">D84</f>
        <v>1518.6</v>
      </c>
      <c r="E83" s="23">
        <f t="shared" si="36"/>
        <v>2086.9</v>
      </c>
      <c r="F83" s="52">
        <f t="shared" si="31"/>
        <v>510.86903304773568</v>
      </c>
      <c r="G83" s="11">
        <f t="shared" si="29"/>
        <v>137.4226261029896</v>
      </c>
      <c r="H83" s="28" t="s">
        <v>423</v>
      </c>
      <c r="I83" s="3"/>
    </row>
    <row r="84" spans="1:10" x14ac:dyDescent="0.25">
      <c r="A84" s="29" t="s">
        <v>56</v>
      </c>
      <c r="B84" s="30" t="s">
        <v>178</v>
      </c>
      <c r="C84" s="23">
        <f>C85</f>
        <v>408.5</v>
      </c>
      <c r="D84" s="23">
        <f t="shared" si="36"/>
        <v>1518.6</v>
      </c>
      <c r="E84" s="23">
        <f t="shared" si="36"/>
        <v>2086.9</v>
      </c>
      <c r="F84" s="52">
        <f t="shared" si="31"/>
        <v>510.86903304773568</v>
      </c>
      <c r="G84" s="11">
        <f t="shared" si="29"/>
        <v>137.4226261029896</v>
      </c>
      <c r="H84" s="24"/>
      <c r="I84" s="3"/>
    </row>
    <row r="85" spans="1:10" x14ac:dyDescent="0.25">
      <c r="A85" s="29" t="s">
        <v>24</v>
      </c>
      <c r="B85" s="30" t="s">
        <v>160</v>
      </c>
      <c r="C85" s="23">
        <v>408.5</v>
      </c>
      <c r="D85" s="23">
        <v>1518.6</v>
      </c>
      <c r="E85" s="12">
        <v>2086.9</v>
      </c>
      <c r="F85" s="52">
        <f t="shared" si="31"/>
        <v>510.86903304773568</v>
      </c>
      <c r="G85" s="11">
        <f t="shared" si="29"/>
        <v>137.4226261029896</v>
      </c>
      <c r="H85" s="24"/>
      <c r="I85" s="3"/>
    </row>
    <row r="86" spans="1:10" ht="31.5" x14ac:dyDescent="0.25">
      <c r="A86" s="21" t="s">
        <v>25</v>
      </c>
      <c r="B86" s="22" t="s">
        <v>99</v>
      </c>
      <c r="C86" s="23">
        <f>C87+C90</f>
        <v>6509.9</v>
      </c>
      <c r="D86" s="23">
        <f>D87+D90</f>
        <v>3397.7</v>
      </c>
      <c r="E86" s="23">
        <f>E87+E90</f>
        <v>3412</v>
      </c>
      <c r="F86" s="52">
        <f t="shared" si="31"/>
        <v>52.412479454369496</v>
      </c>
      <c r="G86" s="11">
        <f t="shared" si="29"/>
        <v>100.42087294346176</v>
      </c>
      <c r="H86" s="24"/>
      <c r="I86" s="3"/>
    </row>
    <row r="87" spans="1:10" ht="78.75" x14ac:dyDescent="0.25">
      <c r="A87" s="21" t="s">
        <v>57</v>
      </c>
      <c r="B87" s="22" t="s">
        <v>192</v>
      </c>
      <c r="C87" s="23">
        <f>C88</f>
        <v>0</v>
      </c>
      <c r="D87" s="23">
        <f t="shared" ref="D87:E88" si="37">D88</f>
        <v>877.6</v>
      </c>
      <c r="E87" s="23">
        <f>E88</f>
        <v>877.6</v>
      </c>
      <c r="F87" s="52" t="s">
        <v>115</v>
      </c>
      <c r="G87" s="11">
        <f t="shared" si="29"/>
        <v>100</v>
      </c>
      <c r="H87" s="56" t="s">
        <v>425</v>
      </c>
      <c r="I87" s="3"/>
    </row>
    <row r="88" spans="1:10" ht="94.5" x14ac:dyDescent="0.25">
      <c r="A88" s="21" t="s">
        <v>58</v>
      </c>
      <c r="B88" s="22" t="s">
        <v>161</v>
      </c>
      <c r="C88" s="23">
        <f>C89</f>
        <v>0</v>
      </c>
      <c r="D88" s="23">
        <f t="shared" si="37"/>
        <v>877.6</v>
      </c>
      <c r="E88" s="23">
        <f t="shared" si="37"/>
        <v>877.6</v>
      </c>
      <c r="F88" s="52" t="s">
        <v>115</v>
      </c>
      <c r="G88" s="11">
        <f t="shared" si="29"/>
        <v>100</v>
      </c>
      <c r="H88" s="24"/>
      <c r="I88" s="3"/>
    </row>
    <row r="89" spans="1:10" ht="78.75" x14ac:dyDescent="0.25">
      <c r="A89" s="10" t="s">
        <v>323</v>
      </c>
      <c r="B89" s="22" t="s">
        <v>162</v>
      </c>
      <c r="C89" s="23">
        <v>0</v>
      </c>
      <c r="D89" s="23">
        <v>877.6</v>
      </c>
      <c r="E89" s="12">
        <v>877.6</v>
      </c>
      <c r="F89" s="52" t="s">
        <v>115</v>
      </c>
      <c r="G89" s="11">
        <f t="shared" si="29"/>
        <v>100</v>
      </c>
      <c r="H89" s="24"/>
      <c r="I89" s="3"/>
    </row>
    <row r="90" spans="1:10" ht="47.25" x14ac:dyDescent="0.25">
      <c r="A90" s="10" t="s">
        <v>59</v>
      </c>
      <c r="B90" s="22" t="s">
        <v>193</v>
      </c>
      <c r="C90" s="23">
        <f>C91</f>
        <v>6509.9</v>
      </c>
      <c r="D90" s="23">
        <f t="shared" ref="D90:E90" si="38">D91</f>
        <v>2520.1</v>
      </c>
      <c r="E90" s="23">
        <f t="shared" si="38"/>
        <v>2534.4</v>
      </c>
      <c r="F90" s="52">
        <f t="shared" si="31"/>
        <v>38.93147360174504</v>
      </c>
      <c r="G90" s="11">
        <f t="shared" si="29"/>
        <v>100.5674378000873</v>
      </c>
      <c r="H90" s="24" t="s">
        <v>404</v>
      </c>
      <c r="I90" s="3"/>
    </row>
    <row r="91" spans="1:10" ht="31.5" x14ac:dyDescent="0.25">
      <c r="A91" s="10" t="s">
        <v>60</v>
      </c>
      <c r="B91" s="22" t="s">
        <v>194</v>
      </c>
      <c r="C91" s="23">
        <f>C92</f>
        <v>6509.9</v>
      </c>
      <c r="D91" s="23">
        <f t="shared" ref="D91:E91" si="39">D92</f>
        <v>2520.1</v>
      </c>
      <c r="E91" s="23">
        <f t="shared" si="39"/>
        <v>2534.4</v>
      </c>
      <c r="F91" s="52">
        <f t="shared" si="31"/>
        <v>38.93147360174504</v>
      </c>
      <c r="G91" s="11">
        <f t="shared" si="29"/>
        <v>100.5674378000873</v>
      </c>
      <c r="H91" s="24"/>
      <c r="I91" s="3"/>
    </row>
    <row r="92" spans="1:10" ht="47.25" x14ac:dyDescent="0.25">
      <c r="A92" s="10" t="s">
        <v>26</v>
      </c>
      <c r="B92" s="22" t="s">
        <v>163</v>
      </c>
      <c r="C92" s="23">
        <v>6509.9</v>
      </c>
      <c r="D92" s="23">
        <v>2520.1</v>
      </c>
      <c r="E92" s="12">
        <v>2534.4</v>
      </c>
      <c r="F92" s="52">
        <f t="shared" si="31"/>
        <v>38.93147360174504</v>
      </c>
      <c r="G92" s="11">
        <f t="shared" si="29"/>
        <v>100.5674378000873</v>
      </c>
      <c r="H92" s="24"/>
      <c r="I92" s="3"/>
    </row>
    <row r="93" spans="1:10" x14ac:dyDescent="0.25">
      <c r="A93" s="21" t="s">
        <v>27</v>
      </c>
      <c r="B93" s="22" t="s">
        <v>100</v>
      </c>
      <c r="C93" s="23">
        <f>C94+C121+C123+C128+C133</f>
        <v>1895.9</v>
      </c>
      <c r="D93" s="23">
        <f>D94+D121+D123+D128+D133</f>
        <v>11754.400000000001</v>
      </c>
      <c r="E93" s="23">
        <f>E94+E121+E123+E128+E133</f>
        <v>11736.099999999999</v>
      </c>
      <c r="F93" s="52">
        <f t="shared" si="31"/>
        <v>619.02526504562468</v>
      </c>
      <c r="G93" s="11">
        <f t="shared" si="29"/>
        <v>99.844313618729984</v>
      </c>
      <c r="H93" s="24"/>
      <c r="I93" s="3"/>
    </row>
    <row r="94" spans="1:10" ht="90" customHeight="1" x14ac:dyDescent="0.25">
      <c r="A94" s="31" t="s">
        <v>198</v>
      </c>
      <c r="B94" s="22" t="s">
        <v>199</v>
      </c>
      <c r="C94" s="23">
        <f>C95+C97+C99+C101+C107+C109+C111+C113+C115+C117+C119+C103+C105</f>
        <v>1062.6000000000001</v>
      </c>
      <c r="D94" s="23">
        <f t="shared" ref="D94:E94" si="40">D95+D97+D99+D101+D107+D109+D111+D113+D115+D117+D119+D103+D105</f>
        <v>483.4</v>
      </c>
      <c r="E94" s="23">
        <f t="shared" si="40"/>
        <v>471.80000000000007</v>
      </c>
      <c r="F94" s="52">
        <f t="shared" si="31"/>
        <v>44.400527009222664</v>
      </c>
      <c r="G94" s="11">
        <f t="shared" si="29"/>
        <v>97.600330988829143</v>
      </c>
      <c r="H94" s="24" t="s">
        <v>426</v>
      </c>
      <c r="I94" s="3"/>
      <c r="J94" s="6"/>
    </row>
    <row r="95" spans="1:10" ht="47.25" x14ac:dyDescent="0.25">
      <c r="A95" s="27" t="s">
        <v>249</v>
      </c>
      <c r="B95" s="22" t="s">
        <v>250</v>
      </c>
      <c r="C95" s="23">
        <f>C96</f>
        <v>9.8000000000000007</v>
      </c>
      <c r="D95" s="23">
        <f t="shared" ref="D95:E95" si="41">D96</f>
        <v>24.3</v>
      </c>
      <c r="E95" s="23">
        <f t="shared" si="41"/>
        <v>20.3</v>
      </c>
      <c r="F95" s="52">
        <f t="shared" si="31"/>
        <v>207.14285714285711</v>
      </c>
      <c r="G95" s="11">
        <f t="shared" si="29"/>
        <v>83.539094650205755</v>
      </c>
      <c r="H95" s="24"/>
      <c r="I95" s="3"/>
    </row>
    <row r="96" spans="1:10" ht="78.75" x14ac:dyDescent="0.25">
      <c r="A96" s="27" t="s">
        <v>270</v>
      </c>
      <c r="B96" s="22" t="s">
        <v>200</v>
      </c>
      <c r="C96" s="23">
        <v>9.8000000000000007</v>
      </c>
      <c r="D96" s="23">
        <v>24.3</v>
      </c>
      <c r="E96" s="12">
        <v>20.3</v>
      </c>
      <c r="F96" s="52">
        <f t="shared" si="31"/>
        <v>207.14285714285711</v>
      </c>
      <c r="G96" s="11">
        <f t="shared" si="29"/>
        <v>83.539094650205755</v>
      </c>
      <c r="H96" s="24"/>
      <c r="I96" s="3"/>
    </row>
    <row r="97" spans="1:9" ht="78.75" x14ac:dyDescent="0.25">
      <c r="A97" s="27" t="s">
        <v>251</v>
      </c>
      <c r="B97" s="22" t="s">
        <v>252</v>
      </c>
      <c r="C97" s="23">
        <f>C98</f>
        <v>90.9</v>
      </c>
      <c r="D97" s="23">
        <f t="shared" ref="D97:E97" si="42">D98</f>
        <v>131.9</v>
      </c>
      <c r="E97" s="23">
        <f t="shared" si="42"/>
        <v>146.4</v>
      </c>
      <c r="F97" s="52">
        <f t="shared" si="31"/>
        <v>161.05610561056105</v>
      </c>
      <c r="G97" s="11">
        <f t="shared" si="29"/>
        <v>110.9931766489765</v>
      </c>
      <c r="H97" s="24"/>
      <c r="I97" s="3"/>
    </row>
    <row r="98" spans="1:9" ht="94.5" x14ac:dyDescent="0.25">
      <c r="A98" s="27" t="s">
        <v>271</v>
      </c>
      <c r="B98" s="22" t="s">
        <v>201</v>
      </c>
      <c r="C98" s="23">
        <v>90.9</v>
      </c>
      <c r="D98" s="23">
        <v>131.9</v>
      </c>
      <c r="E98" s="12">
        <v>146.4</v>
      </c>
      <c r="F98" s="52">
        <f t="shared" si="31"/>
        <v>161.05610561056105</v>
      </c>
      <c r="G98" s="11">
        <f t="shared" si="29"/>
        <v>110.9931766489765</v>
      </c>
      <c r="H98" s="24"/>
      <c r="I98" s="3"/>
    </row>
    <row r="99" spans="1:9" ht="47.25" x14ac:dyDescent="0.25">
      <c r="A99" s="27" t="s">
        <v>253</v>
      </c>
      <c r="B99" s="22" t="s">
        <v>254</v>
      </c>
      <c r="C99" s="23">
        <f>C100</f>
        <v>6.5</v>
      </c>
      <c r="D99" s="23">
        <f t="shared" ref="D99:E99" si="43">D100</f>
        <v>1.5</v>
      </c>
      <c r="E99" s="23">
        <f t="shared" si="43"/>
        <v>1.3</v>
      </c>
      <c r="F99" s="52">
        <f t="shared" si="31"/>
        <v>20</v>
      </c>
      <c r="G99" s="11">
        <f t="shared" si="29"/>
        <v>86.666666666666671</v>
      </c>
      <c r="H99" s="24"/>
      <c r="I99" s="3"/>
    </row>
    <row r="100" spans="1:9" ht="78.75" x14ac:dyDescent="0.25">
      <c r="A100" s="27" t="s">
        <v>272</v>
      </c>
      <c r="B100" s="22" t="s">
        <v>202</v>
      </c>
      <c r="C100" s="23">
        <v>6.5</v>
      </c>
      <c r="D100" s="23">
        <v>1.5</v>
      </c>
      <c r="E100" s="12">
        <v>1.3</v>
      </c>
      <c r="F100" s="52">
        <f t="shared" si="31"/>
        <v>20</v>
      </c>
      <c r="G100" s="11">
        <f t="shared" si="29"/>
        <v>86.666666666666671</v>
      </c>
      <c r="H100" s="24"/>
      <c r="I100" s="3"/>
    </row>
    <row r="101" spans="1:9" ht="63" x14ac:dyDescent="0.25">
      <c r="A101" s="58" t="s">
        <v>442</v>
      </c>
      <c r="B101" s="22" t="s">
        <v>255</v>
      </c>
      <c r="C101" s="23">
        <f>C102</f>
        <v>448.8</v>
      </c>
      <c r="D101" s="23">
        <f t="shared" ref="D101:E101" si="44">D102</f>
        <v>62.8</v>
      </c>
      <c r="E101" s="23">
        <f t="shared" si="44"/>
        <v>43.4</v>
      </c>
      <c r="F101" s="52">
        <f t="shared" si="31"/>
        <v>9.6702317290552582</v>
      </c>
      <c r="G101" s="11">
        <f t="shared" si="29"/>
        <v>69.108280254777071</v>
      </c>
      <c r="H101" s="24"/>
      <c r="I101" s="3"/>
    </row>
    <row r="102" spans="1:9" ht="94.5" x14ac:dyDescent="0.25">
      <c r="A102" s="58" t="s">
        <v>443</v>
      </c>
      <c r="B102" s="22" t="s">
        <v>203</v>
      </c>
      <c r="C102" s="23">
        <v>448.8</v>
      </c>
      <c r="D102" s="23">
        <v>62.8</v>
      </c>
      <c r="E102" s="12">
        <v>43.4</v>
      </c>
      <c r="F102" s="52">
        <f t="shared" si="31"/>
        <v>9.6702317290552582</v>
      </c>
      <c r="G102" s="11">
        <f t="shared" si="29"/>
        <v>69.108280254777071</v>
      </c>
      <c r="H102" s="24"/>
      <c r="I102" s="3"/>
    </row>
    <row r="103" spans="1:9" ht="47.25" x14ac:dyDescent="0.25">
      <c r="A103" s="13" t="s">
        <v>370</v>
      </c>
      <c r="B103" s="22" t="s">
        <v>335</v>
      </c>
      <c r="C103" s="23">
        <f>C104</f>
        <v>0</v>
      </c>
      <c r="D103" s="23">
        <f>D104</f>
        <v>4</v>
      </c>
      <c r="E103" s="23">
        <f>E104</f>
        <v>3</v>
      </c>
      <c r="F103" s="52" t="s">
        <v>115</v>
      </c>
      <c r="G103" s="11">
        <f t="shared" si="29"/>
        <v>75</v>
      </c>
      <c r="H103" s="24"/>
      <c r="I103" s="3"/>
    </row>
    <row r="104" spans="1:9" ht="78.75" x14ac:dyDescent="0.25">
      <c r="A104" s="15" t="s">
        <v>371</v>
      </c>
      <c r="B104" s="22" t="s">
        <v>336</v>
      </c>
      <c r="C104" s="23">
        <v>0</v>
      </c>
      <c r="D104" s="23">
        <v>4</v>
      </c>
      <c r="E104" s="12">
        <v>3</v>
      </c>
      <c r="F104" s="52" t="s">
        <v>115</v>
      </c>
      <c r="G104" s="11">
        <f t="shared" si="29"/>
        <v>75</v>
      </c>
      <c r="H104" s="24"/>
      <c r="I104" s="3"/>
    </row>
    <row r="105" spans="1:9" ht="47.25" x14ac:dyDescent="0.25">
      <c r="A105" s="15" t="s">
        <v>372</v>
      </c>
      <c r="B105" s="22" t="s">
        <v>373</v>
      </c>
      <c r="C105" s="23">
        <f>C106</f>
        <v>15</v>
      </c>
      <c r="D105" s="23">
        <f t="shared" ref="D105:E105" si="45">D106</f>
        <v>0</v>
      </c>
      <c r="E105" s="23">
        <f t="shared" si="45"/>
        <v>0</v>
      </c>
      <c r="F105" s="52">
        <f t="shared" si="31"/>
        <v>0</v>
      </c>
      <c r="G105" s="11" t="s">
        <v>115</v>
      </c>
      <c r="H105" s="24"/>
      <c r="I105" s="3"/>
    </row>
    <row r="106" spans="1:9" ht="78.75" x14ac:dyDescent="0.25">
      <c r="A106" s="15" t="s">
        <v>375</v>
      </c>
      <c r="B106" s="22" t="s">
        <v>374</v>
      </c>
      <c r="C106" s="23">
        <v>15</v>
      </c>
      <c r="D106" s="23">
        <v>0</v>
      </c>
      <c r="E106" s="12">
        <v>0</v>
      </c>
      <c r="F106" s="52">
        <f t="shared" si="31"/>
        <v>0</v>
      </c>
      <c r="G106" s="11" t="s">
        <v>115</v>
      </c>
      <c r="H106" s="24"/>
      <c r="I106" s="3"/>
    </row>
    <row r="107" spans="1:9" ht="47.25" x14ac:dyDescent="0.25">
      <c r="A107" s="48" t="s">
        <v>256</v>
      </c>
      <c r="B107" s="22" t="s">
        <v>257</v>
      </c>
      <c r="C107" s="23">
        <f>C108</f>
        <v>4</v>
      </c>
      <c r="D107" s="23">
        <f t="shared" ref="D107:E107" si="46">D108</f>
        <v>0</v>
      </c>
      <c r="E107" s="23">
        <f t="shared" si="46"/>
        <v>0</v>
      </c>
      <c r="F107" s="52">
        <f t="shared" si="31"/>
        <v>0</v>
      </c>
      <c r="G107" s="11" t="s">
        <v>115</v>
      </c>
      <c r="H107" s="24"/>
      <c r="I107" s="3"/>
    </row>
    <row r="108" spans="1:9" ht="79.5" customHeight="1" x14ac:dyDescent="0.25">
      <c r="A108" s="27" t="s">
        <v>227</v>
      </c>
      <c r="B108" s="22" t="s">
        <v>228</v>
      </c>
      <c r="C108" s="23">
        <v>4</v>
      </c>
      <c r="D108" s="23">
        <v>0</v>
      </c>
      <c r="E108" s="12">
        <v>0</v>
      </c>
      <c r="F108" s="52">
        <f t="shared" si="31"/>
        <v>0</v>
      </c>
      <c r="G108" s="11" t="s">
        <v>115</v>
      </c>
      <c r="H108" s="24"/>
      <c r="I108" s="3"/>
    </row>
    <row r="109" spans="1:9" ht="63" x14ac:dyDescent="0.25">
      <c r="A109" s="27" t="s">
        <v>258</v>
      </c>
      <c r="B109" s="22" t="s">
        <v>260</v>
      </c>
      <c r="C109" s="23">
        <f>C110</f>
        <v>24</v>
      </c>
      <c r="D109" s="23">
        <f t="shared" ref="D109:E109" si="47">D110</f>
        <v>-0.8</v>
      </c>
      <c r="E109" s="23">
        <f t="shared" si="47"/>
        <v>-0.8</v>
      </c>
      <c r="F109" s="52">
        <f t="shared" si="31"/>
        <v>-3.3333333333333335</v>
      </c>
      <c r="G109" s="11">
        <f t="shared" si="29"/>
        <v>100</v>
      </c>
      <c r="H109" s="24"/>
      <c r="I109" s="3"/>
    </row>
    <row r="110" spans="1:9" ht="94.5" x14ac:dyDescent="0.25">
      <c r="A110" s="27" t="s">
        <v>273</v>
      </c>
      <c r="B110" s="22" t="s">
        <v>204</v>
      </c>
      <c r="C110" s="23">
        <v>24</v>
      </c>
      <c r="D110" s="23">
        <v>-0.8</v>
      </c>
      <c r="E110" s="12">
        <v>-0.8</v>
      </c>
      <c r="F110" s="52">
        <f t="shared" si="31"/>
        <v>-3.3333333333333335</v>
      </c>
      <c r="G110" s="11">
        <f t="shared" si="29"/>
        <v>100</v>
      </c>
      <c r="H110" s="24"/>
      <c r="I110" s="3"/>
    </row>
    <row r="111" spans="1:9" ht="63" x14ac:dyDescent="0.25">
      <c r="A111" s="27" t="s">
        <v>259</v>
      </c>
      <c r="B111" s="22" t="s">
        <v>261</v>
      </c>
      <c r="C111" s="23">
        <f>C112</f>
        <v>2.6</v>
      </c>
      <c r="D111" s="23">
        <f t="shared" ref="D111:E111" si="48">D112</f>
        <v>0.5</v>
      </c>
      <c r="E111" s="23">
        <f t="shared" si="48"/>
        <v>0.4</v>
      </c>
      <c r="F111" s="52">
        <f t="shared" si="31"/>
        <v>15.384615384615385</v>
      </c>
      <c r="G111" s="11">
        <f t="shared" si="29"/>
        <v>80</v>
      </c>
      <c r="H111" s="24"/>
      <c r="I111" s="3"/>
    </row>
    <row r="112" spans="1:9" ht="110.25" x14ac:dyDescent="0.25">
      <c r="A112" s="27" t="s">
        <v>262</v>
      </c>
      <c r="B112" s="22" t="s">
        <v>205</v>
      </c>
      <c r="C112" s="23">
        <v>2.6</v>
      </c>
      <c r="D112" s="23">
        <v>0.5</v>
      </c>
      <c r="E112" s="12">
        <v>0.4</v>
      </c>
      <c r="F112" s="52">
        <f t="shared" si="31"/>
        <v>15.384615384615385</v>
      </c>
      <c r="G112" s="11">
        <f t="shared" si="29"/>
        <v>80</v>
      </c>
      <c r="H112" s="24"/>
      <c r="I112" s="3"/>
    </row>
    <row r="113" spans="1:9" ht="63" x14ac:dyDescent="0.25">
      <c r="A113" s="27" t="s">
        <v>263</v>
      </c>
      <c r="B113" s="22" t="s">
        <v>265</v>
      </c>
      <c r="C113" s="23">
        <f>C114</f>
        <v>6</v>
      </c>
      <c r="D113" s="23">
        <f t="shared" ref="D113:E113" si="49">D114</f>
        <v>6</v>
      </c>
      <c r="E113" s="23">
        <f t="shared" si="49"/>
        <v>4.7</v>
      </c>
      <c r="F113" s="52">
        <f t="shared" si="31"/>
        <v>78.333333333333329</v>
      </c>
      <c r="G113" s="11">
        <f t="shared" si="29"/>
        <v>78.333333333333329</v>
      </c>
      <c r="H113" s="24"/>
      <c r="I113" s="3"/>
    </row>
    <row r="114" spans="1:9" ht="78.75" x14ac:dyDescent="0.25">
      <c r="A114" s="27" t="s">
        <v>264</v>
      </c>
      <c r="B114" s="22" t="s">
        <v>206</v>
      </c>
      <c r="C114" s="23">
        <v>6</v>
      </c>
      <c r="D114" s="23">
        <v>6</v>
      </c>
      <c r="E114" s="12">
        <v>4.7</v>
      </c>
      <c r="F114" s="52">
        <f t="shared" si="31"/>
        <v>78.333333333333329</v>
      </c>
      <c r="G114" s="11">
        <f t="shared" si="29"/>
        <v>78.333333333333329</v>
      </c>
      <c r="H114" s="24"/>
      <c r="I114" s="3"/>
    </row>
    <row r="115" spans="1:9" ht="47.25" x14ac:dyDescent="0.25">
      <c r="A115" s="27" t="s">
        <v>266</v>
      </c>
      <c r="B115" s="22" t="s">
        <v>274</v>
      </c>
      <c r="C115" s="23">
        <f>C116</f>
        <v>308.8</v>
      </c>
      <c r="D115" s="23">
        <f t="shared" ref="D115:E115" si="50">D116</f>
        <v>160.5</v>
      </c>
      <c r="E115" s="23">
        <f t="shared" si="50"/>
        <v>147.5</v>
      </c>
      <c r="F115" s="52">
        <f t="shared" si="31"/>
        <v>47.765544041450774</v>
      </c>
      <c r="G115" s="11">
        <f t="shared" si="29"/>
        <v>91.900311526479754</v>
      </c>
      <c r="H115" s="24"/>
      <c r="I115" s="3"/>
    </row>
    <row r="116" spans="1:9" ht="78.75" x14ac:dyDescent="0.25">
      <c r="A116" s="27" t="s">
        <v>267</v>
      </c>
      <c r="B116" s="22" t="s">
        <v>207</v>
      </c>
      <c r="C116" s="23">
        <v>308.8</v>
      </c>
      <c r="D116" s="23">
        <v>160.5</v>
      </c>
      <c r="E116" s="12">
        <v>147.5</v>
      </c>
      <c r="F116" s="52">
        <f t="shared" si="31"/>
        <v>47.765544041450774</v>
      </c>
      <c r="G116" s="11">
        <f t="shared" si="29"/>
        <v>91.900311526479754</v>
      </c>
      <c r="H116" s="24"/>
      <c r="I116" s="3"/>
    </row>
    <row r="117" spans="1:9" ht="63" x14ac:dyDescent="0.25">
      <c r="A117" s="27" t="s">
        <v>268</v>
      </c>
      <c r="B117" s="22" t="s">
        <v>303</v>
      </c>
      <c r="C117" s="23">
        <f>C118</f>
        <v>131.19999999999999</v>
      </c>
      <c r="D117" s="23">
        <f t="shared" ref="D117:E117" si="51">D118</f>
        <v>92.7</v>
      </c>
      <c r="E117" s="23">
        <f t="shared" si="51"/>
        <v>105.6</v>
      </c>
      <c r="F117" s="52">
        <f t="shared" si="31"/>
        <v>80.487804878048792</v>
      </c>
      <c r="G117" s="11">
        <f t="shared" si="29"/>
        <v>113.91585760517799</v>
      </c>
      <c r="H117" s="24"/>
      <c r="I117" s="3"/>
    </row>
    <row r="118" spans="1:9" ht="78.75" x14ac:dyDescent="0.25">
      <c r="A118" s="27" t="s">
        <v>269</v>
      </c>
      <c r="B118" s="22" t="s">
        <v>208</v>
      </c>
      <c r="C118" s="23">
        <v>131.19999999999999</v>
      </c>
      <c r="D118" s="23">
        <v>92.7</v>
      </c>
      <c r="E118" s="12">
        <v>105.6</v>
      </c>
      <c r="F118" s="52">
        <f t="shared" si="31"/>
        <v>80.487804878048792</v>
      </c>
      <c r="G118" s="11">
        <f t="shared" si="29"/>
        <v>113.91585760517799</v>
      </c>
      <c r="H118" s="24"/>
      <c r="I118" s="3"/>
    </row>
    <row r="119" spans="1:9" ht="110.25" x14ac:dyDescent="0.25">
      <c r="A119" s="27" t="s">
        <v>275</v>
      </c>
      <c r="B119" s="22" t="s">
        <v>278</v>
      </c>
      <c r="C119" s="23">
        <f>C120</f>
        <v>15</v>
      </c>
      <c r="D119" s="23">
        <f t="shared" ref="D119:E119" si="52">D120</f>
        <v>0</v>
      </c>
      <c r="E119" s="23">
        <f t="shared" si="52"/>
        <v>0</v>
      </c>
      <c r="F119" s="52">
        <f t="shared" si="31"/>
        <v>0</v>
      </c>
      <c r="G119" s="11" t="s">
        <v>115</v>
      </c>
      <c r="H119" s="24"/>
      <c r="I119" s="3"/>
    </row>
    <row r="120" spans="1:9" ht="126" x14ac:dyDescent="0.25">
      <c r="A120" s="27" t="s">
        <v>276</v>
      </c>
      <c r="B120" s="22" t="s">
        <v>277</v>
      </c>
      <c r="C120" s="23">
        <v>15</v>
      </c>
      <c r="D120" s="23">
        <v>0</v>
      </c>
      <c r="E120" s="12">
        <v>0</v>
      </c>
      <c r="F120" s="52">
        <f t="shared" si="31"/>
        <v>0</v>
      </c>
      <c r="G120" s="11" t="s">
        <v>115</v>
      </c>
      <c r="H120" s="24"/>
      <c r="I120" s="3"/>
    </row>
    <row r="121" spans="1:9" ht="78.75" x14ac:dyDescent="0.25">
      <c r="A121" s="31" t="s">
        <v>209</v>
      </c>
      <c r="B121" s="22" t="s">
        <v>210</v>
      </c>
      <c r="C121" s="23">
        <f>C122</f>
        <v>13.7</v>
      </c>
      <c r="D121" s="23">
        <f>D122</f>
        <v>2.5</v>
      </c>
      <c r="E121" s="23">
        <f>E122</f>
        <v>2.5</v>
      </c>
      <c r="F121" s="52">
        <f t="shared" si="31"/>
        <v>18.248175182481752</v>
      </c>
      <c r="G121" s="11">
        <f t="shared" si="29"/>
        <v>100</v>
      </c>
      <c r="H121" s="24" t="s">
        <v>427</v>
      </c>
      <c r="I121" s="3"/>
    </row>
    <row r="122" spans="1:9" ht="49.5" customHeight="1" x14ac:dyDescent="0.25">
      <c r="A122" s="31" t="s">
        <v>211</v>
      </c>
      <c r="B122" s="22" t="s">
        <v>212</v>
      </c>
      <c r="C122" s="23">
        <v>13.7</v>
      </c>
      <c r="D122" s="23">
        <v>2.5</v>
      </c>
      <c r="E122" s="12">
        <v>2.5</v>
      </c>
      <c r="F122" s="52">
        <f t="shared" si="31"/>
        <v>18.248175182481752</v>
      </c>
      <c r="G122" s="11">
        <f t="shared" si="29"/>
        <v>100</v>
      </c>
      <c r="H122" s="24"/>
      <c r="I122" s="3"/>
    </row>
    <row r="123" spans="1:9" ht="272.25" customHeight="1" x14ac:dyDescent="0.25">
      <c r="A123" s="31" t="s">
        <v>213</v>
      </c>
      <c r="B123" s="22" t="s">
        <v>215</v>
      </c>
      <c r="C123" s="23">
        <f>C124+C126</f>
        <v>516.29999999999995</v>
      </c>
      <c r="D123" s="23">
        <f>D124+D126</f>
        <v>5775.6</v>
      </c>
      <c r="E123" s="23">
        <f>E124+E126</f>
        <v>5689.9</v>
      </c>
      <c r="F123" s="52">
        <f t="shared" si="31"/>
        <v>1102.0530699205888</v>
      </c>
      <c r="G123" s="11">
        <f t="shared" si="29"/>
        <v>98.516171480019381</v>
      </c>
      <c r="H123" s="55" t="s">
        <v>428</v>
      </c>
      <c r="I123" s="3"/>
    </row>
    <row r="124" spans="1:9" ht="47.25" x14ac:dyDescent="0.25">
      <c r="A124" s="31" t="s">
        <v>214</v>
      </c>
      <c r="B124" s="22" t="s">
        <v>216</v>
      </c>
      <c r="C124" s="23">
        <f>C125</f>
        <v>192.8</v>
      </c>
      <c r="D124" s="23">
        <f>D125</f>
        <v>162.5</v>
      </c>
      <c r="E124" s="23">
        <f>E125</f>
        <v>7.9</v>
      </c>
      <c r="F124" s="52">
        <f t="shared" si="31"/>
        <v>4.0975103734439831</v>
      </c>
      <c r="G124" s="11">
        <f t="shared" si="29"/>
        <v>4.861538461538462</v>
      </c>
      <c r="H124" s="24"/>
      <c r="I124" s="3"/>
    </row>
    <row r="125" spans="1:9" ht="63" x14ac:dyDescent="0.25">
      <c r="A125" s="31" t="s">
        <v>217</v>
      </c>
      <c r="B125" s="22" t="s">
        <v>218</v>
      </c>
      <c r="C125" s="23">
        <v>192.8</v>
      </c>
      <c r="D125" s="23">
        <v>162.5</v>
      </c>
      <c r="E125" s="12">
        <v>7.9</v>
      </c>
      <c r="F125" s="52">
        <f t="shared" si="31"/>
        <v>4.0975103734439831</v>
      </c>
      <c r="G125" s="11">
        <f t="shared" si="29"/>
        <v>4.861538461538462</v>
      </c>
      <c r="H125" s="24"/>
      <c r="I125" s="3"/>
    </row>
    <row r="126" spans="1:9" ht="78.75" x14ac:dyDescent="0.25">
      <c r="A126" s="31" t="s">
        <v>219</v>
      </c>
      <c r="B126" s="22" t="s">
        <v>220</v>
      </c>
      <c r="C126" s="23">
        <f>C127</f>
        <v>323.5</v>
      </c>
      <c r="D126" s="23">
        <f>D127</f>
        <v>5613.1</v>
      </c>
      <c r="E126" s="23">
        <f>E127</f>
        <v>5682</v>
      </c>
      <c r="F126" s="52">
        <f t="shared" si="31"/>
        <v>1756.4142194744977</v>
      </c>
      <c r="G126" s="11">
        <f t="shared" si="29"/>
        <v>101.22748570308741</v>
      </c>
      <c r="H126" s="24"/>
      <c r="I126" s="3"/>
    </row>
    <row r="127" spans="1:9" ht="63" x14ac:dyDescent="0.25">
      <c r="A127" s="31" t="s">
        <v>444</v>
      </c>
      <c r="B127" s="22" t="s">
        <v>221</v>
      </c>
      <c r="C127" s="23">
        <v>323.5</v>
      </c>
      <c r="D127" s="23">
        <v>5613.1</v>
      </c>
      <c r="E127" s="12">
        <v>5682</v>
      </c>
      <c r="F127" s="52">
        <f t="shared" si="31"/>
        <v>1756.4142194744977</v>
      </c>
      <c r="G127" s="11">
        <f t="shared" si="29"/>
        <v>101.22748570308741</v>
      </c>
      <c r="H127" s="24"/>
      <c r="I127" s="3"/>
    </row>
    <row r="128" spans="1:9" ht="25.5" customHeight="1" x14ac:dyDescent="0.25">
      <c r="A128" s="31" t="s">
        <v>222</v>
      </c>
      <c r="B128" s="22" t="s">
        <v>223</v>
      </c>
      <c r="C128" s="23">
        <f>C129+C131</f>
        <v>0</v>
      </c>
      <c r="D128" s="23">
        <f t="shared" ref="D128:E128" si="53">D129+D131</f>
        <v>4997.2</v>
      </c>
      <c r="E128" s="23">
        <f t="shared" si="53"/>
        <v>5037.3999999999996</v>
      </c>
      <c r="F128" s="52" t="s">
        <v>115</v>
      </c>
      <c r="G128" s="11">
        <f t="shared" si="29"/>
        <v>100.80445049227566</v>
      </c>
      <c r="H128" s="44"/>
      <c r="I128" s="3"/>
    </row>
    <row r="129" spans="1:9" ht="78.75" x14ac:dyDescent="0.25">
      <c r="A129" s="10" t="s">
        <v>337</v>
      </c>
      <c r="B129" s="22" t="s">
        <v>339</v>
      </c>
      <c r="C129" s="23">
        <f>C130</f>
        <v>0</v>
      </c>
      <c r="D129" s="23">
        <f>D130</f>
        <v>0</v>
      </c>
      <c r="E129" s="23">
        <f>E130</f>
        <v>40.200000000000003</v>
      </c>
      <c r="F129" s="52" t="s">
        <v>115</v>
      </c>
      <c r="G129" s="11" t="s">
        <v>115</v>
      </c>
      <c r="H129" s="44"/>
      <c r="I129" s="3"/>
    </row>
    <row r="130" spans="1:9" ht="63" x14ac:dyDescent="0.25">
      <c r="A130" s="15" t="s">
        <v>338</v>
      </c>
      <c r="B130" s="22" t="s">
        <v>340</v>
      </c>
      <c r="C130" s="23">
        <v>0</v>
      </c>
      <c r="D130" s="23">
        <v>0</v>
      </c>
      <c r="E130" s="23">
        <v>40.200000000000003</v>
      </c>
      <c r="F130" s="52" t="s">
        <v>115</v>
      </c>
      <c r="G130" s="11" t="s">
        <v>115</v>
      </c>
      <c r="H130" s="44"/>
      <c r="I130" s="3"/>
    </row>
    <row r="131" spans="1:9" ht="63" x14ac:dyDescent="0.25">
      <c r="A131" s="10" t="s">
        <v>377</v>
      </c>
      <c r="B131" s="22" t="s">
        <v>378</v>
      </c>
      <c r="C131" s="23">
        <f>C132</f>
        <v>0</v>
      </c>
      <c r="D131" s="23">
        <f>D132</f>
        <v>4997.2</v>
      </c>
      <c r="E131" s="23">
        <f>E132</f>
        <v>4997.2</v>
      </c>
      <c r="F131" s="52" t="s">
        <v>115</v>
      </c>
      <c r="G131" s="11">
        <f t="shared" ref="G131:G191" si="54">E131/D131*100</f>
        <v>100</v>
      </c>
      <c r="H131" s="57" t="s">
        <v>429</v>
      </c>
      <c r="I131" s="3"/>
    </row>
    <row r="132" spans="1:9" ht="47.25" x14ac:dyDescent="0.25">
      <c r="A132" s="15" t="s">
        <v>379</v>
      </c>
      <c r="B132" s="22" t="s">
        <v>376</v>
      </c>
      <c r="C132" s="23">
        <v>0</v>
      </c>
      <c r="D132" s="23">
        <v>4997.2</v>
      </c>
      <c r="E132" s="23">
        <v>4997.2</v>
      </c>
      <c r="F132" s="52" t="s">
        <v>115</v>
      </c>
      <c r="G132" s="11">
        <f t="shared" si="54"/>
        <v>100</v>
      </c>
      <c r="H132" s="44"/>
      <c r="I132" s="3"/>
    </row>
    <row r="133" spans="1:9" ht="94.5" x14ac:dyDescent="0.25">
      <c r="A133" s="31" t="s">
        <v>224</v>
      </c>
      <c r="B133" s="22" t="s">
        <v>225</v>
      </c>
      <c r="C133" s="23">
        <f>C134</f>
        <v>303.3</v>
      </c>
      <c r="D133" s="23">
        <f>D134</f>
        <v>495.7</v>
      </c>
      <c r="E133" s="23">
        <f>E134</f>
        <v>534.5</v>
      </c>
      <c r="F133" s="52">
        <f t="shared" ref="F133:F194" si="55">E133/C133*100</f>
        <v>176.22815694032309</v>
      </c>
      <c r="G133" s="11">
        <f t="shared" si="54"/>
        <v>107.82731490821061</v>
      </c>
      <c r="H133" s="24" t="s">
        <v>430</v>
      </c>
      <c r="I133" s="3"/>
    </row>
    <row r="134" spans="1:9" ht="157.5" x14ac:dyDescent="0.25">
      <c r="A134" s="58" t="s">
        <v>445</v>
      </c>
      <c r="B134" s="22" t="s">
        <v>226</v>
      </c>
      <c r="C134" s="23">
        <v>303.3</v>
      </c>
      <c r="D134" s="23">
        <v>495.7</v>
      </c>
      <c r="E134" s="23">
        <v>534.5</v>
      </c>
      <c r="F134" s="52">
        <f t="shared" si="55"/>
        <v>176.22815694032309</v>
      </c>
      <c r="G134" s="11">
        <f t="shared" si="54"/>
        <v>107.82731490821061</v>
      </c>
      <c r="H134" s="24"/>
      <c r="I134" s="3"/>
    </row>
    <row r="135" spans="1:9" x14ac:dyDescent="0.25">
      <c r="A135" s="31" t="s">
        <v>380</v>
      </c>
      <c r="B135" s="22" t="s">
        <v>381</v>
      </c>
      <c r="C135" s="23">
        <f>C136</f>
        <v>0</v>
      </c>
      <c r="D135" s="23">
        <f t="shared" ref="D135:E136" si="56">D136</f>
        <v>265.3</v>
      </c>
      <c r="E135" s="23">
        <f t="shared" si="56"/>
        <v>127.9</v>
      </c>
      <c r="F135" s="52" t="s">
        <v>115</v>
      </c>
      <c r="G135" s="52">
        <f t="shared" si="54"/>
        <v>48.209574067093861</v>
      </c>
      <c r="H135" s="24"/>
      <c r="I135" s="3"/>
    </row>
    <row r="136" spans="1:9" ht="31.5" x14ac:dyDescent="0.25">
      <c r="A136" s="31" t="s">
        <v>382</v>
      </c>
      <c r="B136" s="22" t="s">
        <v>383</v>
      </c>
      <c r="C136" s="23">
        <f>C137</f>
        <v>0</v>
      </c>
      <c r="D136" s="23">
        <f t="shared" si="56"/>
        <v>265.3</v>
      </c>
      <c r="E136" s="23">
        <f t="shared" si="56"/>
        <v>127.9</v>
      </c>
      <c r="F136" s="52" t="s">
        <v>115</v>
      </c>
      <c r="G136" s="11">
        <f t="shared" si="54"/>
        <v>48.209574067093861</v>
      </c>
      <c r="H136" s="24" t="s">
        <v>431</v>
      </c>
      <c r="I136" s="3"/>
    </row>
    <row r="137" spans="1:9" x14ac:dyDescent="0.25">
      <c r="A137" s="31" t="s">
        <v>384</v>
      </c>
      <c r="B137" s="22" t="s">
        <v>385</v>
      </c>
      <c r="C137" s="23">
        <v>0</v>
      </c>
      <c r="D137" s="23">
        <v>265.3</v>
      </c>
      <c r="E137" s="23">
        <v>127.9</v>
      </c>
      <c r="F137" s="52" t="s">
        <v>115</v>
      </c>
      <c r="G137" s="11">
        <f t="shared" si="54"/>
        <v>48.209574067093861</v>
      </c>
      <c r="H137" s="24"/>
      <c r="I137" s="3"/>
    </row>
    <row r="138" spans="1:9" x14ac:dyDescent="0.25">
      <c r="A138" s="19" t="s">
        <v>28</v>
      </c>
      <c r="B138" s="32" t="s">
        <v>101</v>
      </c>
      <c r="C138" s="23">
        <f>C139+C196+C199+C204</f>
        <v>1321485.2000000002</v>
      </c>
      <c r="D138" s="23">
        <f>D139+D196+D199+D204</f>
        <v>2400801.1999999997</v>
      </c>
      <c r="E138" s="23">
        <f>E139+E196+E199+E204</f>
        <v>2282865.6999999997</v>
      </c>
      <c r="F138" s="52">
        <f t="shared" si="55"/>
        <v>172.75000128643131</v>
      </c>
      <c r="G138" s="11">
        <f t="shared" si="54"/>
        <v>95.087660735924331</v>
      </c>
      <c r="H138" s="24"/>
      <c r="I138" s="3"/>
    </row>
    <row r="139" spans="1:9" ht="31.5" x14ac:dyDescent="0.25">
      <c r="A139" s="19" t="s">
        <v>117</v>
      </c>
      <c r="B139" s="32" t="s">
        <v>102</v>
      </c>
      <c r="C139" s="23">
        <f>C140+C145+C170+C185</f>
        <v>1321485.2000000002</v>
      </c>
      <c r="D139" s="23">
        <f>D140+D145+D170+D185</f>
        <v>2409019.1999999997</v>
      </c>
      <c r="E139" s="23">
        <f>E140+E145+E170+E185</f>
        <v>2291083.5999999996</v>
      </c>
      <c r="F139" s="52">
        <f t="shared" si="55"/>
        <v>173.37186977198073</v>
      </c>
      <c r="G139" s="11">
        <f t="shared" si="54"/>
        <v>95.104414277810648</v>
      </c>
      <c r="H139" s="24"/>
      <c r="I139" s="3"/>
    </row>
    <row r="140" spans="1:9" x14ac:dyDescent="0.25">
      <c r="A140" s="13" t="s">
        <v>61</v>
      </c>
      <c r="B140" s="14" t="s">
        <v>118</v>
      </c>
      <c r="C140" s="23">
        <f>C141+C143</f>
        <v>0</v>
      </c>
      <c r="D140" s="23">
        <f t="shared" ref="D140:E140" si="57">D141+D143</f>
        <v>48490</v>
      </c>
      <c r="E140" s="23">
        <f t="shared" si="57"/>
        <v>48890</v>
      </c>
      <c r="F140" s="52" t="s">
        <v>115</v>
      </c>
      <c r="G140" s="11">
        <f t="shared" si="54"/>
        <v>100.82491235306247</v>
      </c>
      <c r="H140" s="24"/>
      <c r="I140" s="3"/>
    </row>
    <row r="141" spans="1:9" ht="31.5" x14ac:dyDescent="0.25">
      <c r="A141" s="13" t="s">
        <v>280</v>
      </c>
      <c r="B141" s="14" t="s">
        <v>279</v>
      </c>
      <c r="C141" s="23">
        <f>C142</f>
        <v>0</v>
      </c>
      <c r="D141" s="23">
        <f t="shared" ref="D141:E141" si="58">D142</f>
        <v>48090</v>
      </c>
      <c r="E141" s="23">
        <f t="shared" si="58"/>
        <v>48490</v>
      </c>
      <c r="F141" s="52" t="s">
        <v>115</v>
      </c>
      <c r="G141" s="11">
        <f t="shared" si="54"/>
        <v>100.83177375753796</v>
      </c>
      <c r="H141" s="24"/>
      <c r="I141" s="3"/>
    </row>
    <row r="142" spans="1:9" ht="31.5" x14ac:dyDescent="0.25">
      <c r="A142" s="13" t="s">
        <v>29</v>
      </c>
      <c r="B142" s="14" t="s">
        <v>119</v>
      </c>
      <c r="C142" s="23">
        <v>0</v>
      </c>
      <c r="D142" s="23">
        <v>48090</v>
      </c>
      <c r="E142" s="23">
        <v>48490</v>
      </c>
      <c r="F142" s="52" t="s">
        <v>115</v>
      </c>
      <c r="G142" s="11">
        <f t="shared" si="54"/>
        <v>100.83177375753796</v>
      </c>
      <c r="H142" s="41"/>
      <c r="I142" s="3"/>
    </row>
    <row r="143" spans="1:9" ht="31.5" x14ac:dyDescent="0.25">
      <c r="A143" s="13" t="s">
        <v>341</v>
      </c>
      <c r="B143" s="14" t="s">
        <v>343</v>
      </c>
      <c r="C143" s="23">
        <f>C144</f>
        <v>0</v>
      </c>
      <c r="D143" s="23">
        <f t="shared" ref="D143:E143" si="59">D144</f>
        <v>400</v>
      </c>
      <c r="E143" s="23">
        <f t="shared" si="59"/>
        <v>400</v>
      </c>
      <c r="F143" s="52" t="s">
        <v>115</v>
      </c>
      <c r="G143" s="11">
        <f t="shared" si="54"/>
        <v>100</v>
      </c>
      <c r="H143" s="41"/>
      <c r="I143" s="3"/>
    </row>
    <row r="144" spans="1:9" ht="31.5" x14ac:dyDescent="0.25">
      <c r="A144" s="13" t="s">
        <v>342</v>
      </c>
      <c r="B144" s="14" t="s">
        <v>344</v>
      </c>
      <c r="C144" s="23">
        <v>0</v>
      </c>
      <c r="D144" s="23">
        <v>400</v>
      </c>
      <c r="E144" s="23">
        <v>400</v>
      </c>
      <c r="F144" s="52" t="s">
        <v>115</v>
      </c>
      <c r="G144" s="11">
        <f t="shared" si="54"/>
        <v>100</v>
      </c>
      <c r="H144" s="41"/>
      <c r="I144" s="3"/>
    </row>
    <row r="145" spans="1:9" ht="47.25" x14ac:dyDescent="0.25">
      <c r="A145" s="19" t="s">
        <v>62</v>
      </c>
      <c r="B145" s="20" t="s">
        <v>120</v>
      </c>
      <c r="C145" s="23">
        <f>C146+C148+C152+C156+C158+C160+C162+C164+C168+C150+C154+C166</f>
        <v>840942.60000000009</v>
      </c>
      <c r="D145" s="23">
        <f>D146+D148+D152+D156+D158+D160+D162+D164+D168+D150+D154+D166</f>
        <v>1549823.3</v>
      </c>
      <c r="E145" s="23">
        <f t="shared" ref="E145" si="60">E146+E148+E152+E156+E158+E160+E162+E164+E168+E150+E154+E166</f>
        <v>1436076.6</v>
      </c>
      <c r="F145" s="52">
        <f t="shared" si="55"/>
        <v>170.76987180813529</v>
      </c>
      <c r="G145" s="11">
        <f t="shared" si="54"/>
        <v>92.66066654179221</v>
      </c>
      <c r="H145" s="24" t="s">
        <v>403</v>
      </c>
      <c r="I145" s="3"/>
    </row>
    <row r="146" spans="1:9" ht="31.5" x14ac:dyDescent="0.25">
      <c r="A146" s="19" t="s">
        <v>281</v>
      </c>
      <c r="B146" s="20" t="s">
        <v>128</v>
      </c>
      <c r="C146" s="23">
        <f>C147</f>
        <v>37258.5</v>
      </c>
      <c r="D146" s="23">
        <f t="shared" ref="D146" si="61">D147</f>
        <v>443959.4</v>
      </c>
      <c r="E146" s="23">
        <f>E147</f>
        <v>338513.8</v>
      </c>
      <c r="F146" s="52">
        <f t="shared" si="55"/>
        <v>908.55455802031747</v>
      </c>
      <c r="G146" s="11">
        <f t="shared" si="54"/>
        <v>76.248819148778011</v>
      </c>
      <c r="H146" s="24"/>
      <c r="I146" s="3"/>
    </row>
    <row r="147" spans="1:9" ht="31.5" x14ac:dyDescent="0.25">
      <c r="A147" s="19" t="s">
        <v>196</v>
      </c>
      <c r="B147" s="20" t="s">
        <v>129</v>
      </c>
      <c r="C147" s="23">
        <v>37258.5</v>
      </c>
      <c r="D147" s="23">
        <v>443959.4</v>
      </c>
      <c r="E147" s="23">
        <v>338513.8</v>
      </c>
      <c r="F147" s="52">
        <f t="shared" si="55"/>
        <v>908.55455802031747</v>
      </c>
      <c r="G147" s="11">
        <f t="shared" si="54"/>
        <v>76.248819148778011</v>
      </c>
      <c r="H147" s="24"/>
      <c r="I147" s="3"/>
    </row>
    <row r="148" spans="1:9" ht="94.5" x14ac:dyDescent="0.25">
      <c r="A148" s="59" t="s">
        <v>446</v>
      </c>
      <c r="B148" s="20" t="s">
        <v>310</v>
      </c>
      <c r="C148" s="23">
        <f>C149</f>
        <v>92342.399999999994</v>
      </c>
      <c r="D148" s="23">
        <f t="shared" ref="D148:E148" si="62">D149</f>
        <v>39018</v>
      </c>
      <c r="E148" s="23">
        <f t="shared" si="62"/>
        <v>88519.5</v>
      </c>
      <c r="F148" s="52">
        <f t="shared" si="55"/>
        <v>95.860081609314904</v>
      </c>
      <c r="G148" s="11">
        <f t="shared" si="54"/>
        <v>226.86836844533295</v>
      </c>
      <c r="H148" s="24"/>
      <c r="I148" s="3"/>
    </row>
    <row r="149" spans="1:9" ht="94.5" x14ac:dyDescent="0.25">
      <c r="A149" s="59" t="s">
        <v>447</v>
      </c>
      <c r="B149" s="20" t="s">
        <v>311</v>
      </c>
      <c r="C149" s="23">
        <v>92342.399999999994</v>
      </c>
      <c r="D149" s="23">
        <v>39018</v>
      </c>
      <c r="E149" s="23">
        <v>88519.5</v>
      </c>
      <c r="F149" s="52">
        <f t="shared" si="55"/>
        <v>95.860081609314904</v>
      </c>
      <c r="G149" s="11">
        <f t="shared" si="54"/>
        <v>226.86836844533295</v>
      </c>
      <c r="H149" s="24"/>
      <c r="I149" s="3"/>
    </row>
    <row r="150" spans="1:9" ht="63" x14ac:dyDescent="0.25">
      <c r="A150" s="10" t="s">
        <v>345</v>
      </c>
      <c r="B150" s="20" t="s">
        <v>346</v>
      </c>
      <c r="C150" s="23">
        <f>C151</f>
        <v>6545.8</v>
      </c>
      <c r="D150" s="23">
        <f t="shared" ref="D150:E150" si="63">D151</f>
        <v>1920</v>
      </c>
      <c r="E150" s="23">
        <f t="shared" si="63"/>
        <v>1860</v>
      </c>
      <c r="F150" s="52">
        <f t="shared" si="55"/>
        <v>28.415166977298416</v>
      </c>
      <c r="G150" s="11">
        <f t="shared" si="54"/>
        <v>96.875</v>
      </c>
      <c r="H150" s="24"/>
      <c r="I150" s="3"/>
    </row>
    <row r="151" spans="1:9" ht="63" x14ac:dyDescent="0.25">
      <c r="A151" s="10" t="s">
        <v>348</v>
      </c>
      <c r="B151" s="20" t="s">
        <v>347</v>
      </c>
      <c r="C151" s="23">
        <v>6545.8</v>
      </c>
      <c r="D151" s="23">
        <v>1920</v>
      </c>
      <c r="E151" s="23">
        <v>1860</v>
      </c>
      <c r="F151" s="52">
        <f t="shared" si="55"/>
        <v>28.415166977298416</v>
      </c>
      <c r="G151" s="11">
        <f t="shared" si="54"/>
        <v>96.875</v>
      </c>
      <c r="H151" s="24"/>
      <c r="I151" s="3"/>
    </row>
    <row r="152" spans="1:9" ht="78.75" x14ac:dyDescent="0.25">
      <c r="A152" s="19" t="s">
        <v>318</v>
      </c>
      <c r="B152" s="20" t="s">
        <v>122</v>
      </c>
      <c r="C152" s="12">
        <f>C153</f>
        <v>544820</v>
      </c>
      <c r="D152" s="12">
        <f t="shared" ref="D152:E152" si="64">D153</f>
        <v>607192.80000000005</v>
      </c>
      <c r="E152" s="12">
        <f t="shared" si="64"/>
        <v>607124</v>
      </c>
      <c r="F152" s="52">
        <f t="shared" si="55"/>
        <v>111.43570353511252</v>
      </c>
      <c r="G152" s="11">
        <f t="shared" si="54"/>
        <v>99.98866916735507</v>
      </c>
      <c r="H152" s="24"/>
      <c r="I152" s="3"/>
    </row>
    <row r="153" spans="1:9" ht="78.75" x14ac:dyDescent="0.25">
      <c r="A153" s="19" t="s">
        <v>319</v>
      </c>
      <c r="B153" s="20" t="s">
        <v>121</v>
      </c>
      <c r="C153" s="12">
        <v>544820</v>
      </c>
      <c r="D153" s="12">
        <v>607192.80000000005</v>
      </c>
      <c r="E153" s="33">
        <v>607124</v>
      </c>
      <c r="F153" s="52">
        <f t="shared" si="55"/>
        <v>111.43570353511252</v>
      </c>
      <c r="G153" s="11">
        <f t="shared" si="54"/>
        <v>99.98866916735507</v>
      </c>
      <c r="H153" s="24"/>
      <c r="I153" s="3"/>
    </row>
    <row r="154" spans="1:9" ht="47.25" x14ac:dyDescent="0.25">
      <c r="A154" s="19" t="s">
        <v>349</v>
      </c>
      <c r="B154" s="20" t="s">
        <v>350</v>
      </c>
      <c r="C154" s="12">
        <f>C155</f>
        <v>25215.599999999999</v>
      </c>
      <c r="D154" s="12">
        <f t="shared" ref="D154:E154" si="65">D155</f>
        <v>7620.2</v>
      </c>
      <c r="E154" s="12">
        <f t="shared" si="65"/>
        <v>6886.2</v>
      </c>
      <c r="F154" s="52">
        <f t="shared" si="55"/>
        <v>27.309284728501403</v>
      </c>
      <c r="G154" s="11">
        <f t="shared" si="54"/>
        <v>90.367706884333742</v>
      </c>
      <c r="H154" s="24"/>
      <c r="I154" s="3"/>
    </row>
    <row r="155" spans="1:9" ht="47.25" x14ac:dyDescent="0.25">
      <c r="A155" s="19" t="s">
        <v>352</v>
      </c>
      <c r="B155" s="20" t="s">
        <v>351</v>
      </c>
      <c r="C155" s="12">
        <v>25215.599999999999</v>
      </c>
      <c r="D155" s="12">
        <v>7620.2</v>
      </c>
      <c r="E155" s="33">
        <v>6886.2</v>
      </c>
      <c r="F155" s="52">
        <f t="shared" si="55"/>
        <v>27.309284728501403</v>
      </c>
      <c r="G155" s="11">
        <f t="shared" si="54"/>
        <v>90.367706884333742</v>
      </c>
      <c r="H155" s="24"/>
      <c r="I155" s="3"/>
    </row>
    <row r="156" spans="1:9" ht="31.5" x14ac:dyDescent="0.25">
      <c r="A156" s="19" t="s">
        <v>282</v>
      </c>
      <c r="B156" s="20" t="s">
        <v>130</v>
      </c>
      <c r="C156" s="12">
        <f>C157</f>
        <v>357.8</v>
      </c>
      <c r="D156" s="12">
        <f t="shared" ref="D156:E156" si="66">D157</f>
        <v>2145.6999999999998</v>
      </c>
      <c r="E156" s="12">
        <f t="shared" si="66"/>
        <v>2145.6999999999998</v>
      </c>
      <c r="F156" s="52">
        <f t="shared" si="55"/>
        <v>599.69256567915033</v>
      </c>
      <c r="G156" s="11">
        <f t="shared" si="54"/>
        <v>100</v>
      </c>
      <c r="H156" s="24"/>
      <c r="I156" s="3"/>
    </row>
    <row r="157" spans="1:9" ht="31.5" x14ac:dyDescent="0.25">
      <c r="A157" s="10" t="s">
        <v>283</v>
      </c>
      <c r="B157" s="20" t="s">
        <v>131</v>
      </c>
      <c r="C157" s="12">
        <v>357.8</v>
      </c>
      <c r="D157" s="12">
        <v>2145.6999999999998</v>
      </c>
      <c r="E157" s="33">
        <v>2145.6999999999998</v>
      </c>
      <c r="F157" s="52">
        <f t="shared" si="55"/>
        <v>599.69256567915033</v>
      </c>
      <c r="G157" s="11">
        <f t="shared" si="54"/>
        <v>100</v>
      </c>
      <c r="H157" s="24"/>
      <c r="I157" s="3"/>
    </row>
    <row r="158" spans="1:9" ht="47.25" x14ac:dyDescent="0.25">
      <c r="A158" s="10" t="s">
        <v>387</v>
      </c>
      <c r="B158" s="49" t="s">
        <v>386</v>
      </c>
      <c r="C158" s="12">
        <f>C159</f>
        <v>0</v>
      </c>
      <c r="D158" s="12">
        <f t="shared" ref="D158:E158" si="67">D159</f>
        <v>8673</v>
      </c>
      <c r="E158" s="12">
        <f t="shared" si="67"/>
        <v>8360.4</v>
      </c>
      <c r="F158" s="52" t="s">
        <v>115</v>
      </c>
      <c r="G158" s="11">
        <f t="shared" si="54"/>
        <v>96.395710826703564</v>
      </c>
      <c r="H158" s="24"/>
      <c r="I158" s="3"/>
    </row>
    <row r="159" spans="1:9" ht="63" x14ac:dyDescent="0.25">
      <c r="A159" s="10" t="s">
        <v>389</v>
      </c>
      <c r="B159" s="49" t="s">
        <v>388</v>
      </c>
      <c r="C159" s="12">
        <v>0</v>
      </c>
      <c r="D159" s="12">
        <v>8673</v>
      </c>
      <c r="E159" s="33">
        <v>8360.4</v>
      </c>
      <c r="F159" s="52" t="s">
        <v>115</v>
      </c>
      <c r="G159" s="11">
        <f t="shared" si="54"/>
        <v>96.395710826703564</v>
      </c>
      <c r="H159" s="24"/>
      <c r="I159" s="3"/>
    </row>
    <row r="160" spans="1:9" ht="31.5" hidden="1" x14ac:dyDescent="0.25">
      <c r="A160" s="10" t="s">
        <v>144</v>
      </c>
      <c r="B160" s="20" t="s">
        <v>179</v>
      </c>
      <c r="C160" s="12">
        <f>C161</f>
        <v>0</v>
      </c>
      <c r="D160" s="12">
        <f t="shared" ref="D160:E160" si="68">D161</f>
        <v>0</v>
      </c>
      <c r="E160" s="12">
        <f t="shared" si="68"/>
        <v>0</v>
      </c>
      <c r="F160" s="52" t="s">
        <v>115</v>
      </c>
      <c r="G160" s="11" t="s">
        <v>115</v>
      </c>
      <c r="H160" s="24"/>
      <c r="I160" s="3"/>
    </row>
    <row r="161" spans="1:9" ht="31.5" hidden="1" x14ac:dyDescent="0.25">
      <c r="A161" s="10" t="s">
        <v>145</v>
      </c>
      <c r="B161" s="20" t="s">
        <v>143</v>
      </c>
      <c r="C161" s="12">
        <v>0</v>
      </c>
      <c r="D161" s="12">
        <v>0</v>
      </c>
      <c r="E161" s="33">
        <v>0</v>
      </c>
      <c r="F161" s="52" t="s">
        <v>115</v>
      </c>
      <c r="G161" s="11" t="s">
        <v>115</v>
      </c>
      <c r="H161" s="24"/>
      <c r="I161" s="3"/>
    </row>
    <row r="162" spans="1:9" x14ac:dyDescent="0.25">
      <c r="A162" s="27" t="s">
        <v>284</v>
      </c>
      <c r="B162" s="20" t="s">
        <v>286</v>
      </c>
      <c r="C162" s="12">
        <f>C163</f>
        <v>339.1</v>
      </c>
      <c r="D162" s="12">
        <f t="shared" ref="D162:E162" si="69">D163</f>
        <v>84.8</v>
      </c>
      <c r="E162" s="12">
        <f t="shared" si="69"/>
        <v>84.8</v>
      </c>
      <c r="F162" s="52">
        <f t="shared" si="55"/>
        <v>25.007372456502502</v>
      </c>
      <c r="G162" s="11">
        <f t="shared" si="54"/>
        <v>100</v>
      </c>
      <c r="H162" s="24"/>
      <c r="I162" s="3"/>
    </row>
    <row r="163" spans="1:9" x14ac:dyDescent="0.25">
      <c r="A163" s="27" t="s">
        <v>285</v>
      </c>
      <c r="B163" s="20" t="s">
        <v>287</v>
      </c>
      <c r="C163" s="12">
        <v>339.1</v>
      </c>
      <c r="D163" s="12">
        <v>84.8</v>
      </c>
      <c r="E163" s="12">
        <v>84.8</v>
      </c>
      <c r="F163" s="52">
        <f t="shared" si="55"/>
        <v>25.007372456502502</v>
      </c>
      <c r="G163" s="11">
        <f t="shared" si="54"/>
        <v>100</v>
      </c>
      <c r="H163" s="24"/>
      <c r="I163" s="3"/>
    </row>
    <row r="164" spans="1:9" ht="31.5" x14ac:dyDescent="0.25">
      <c r="A164" s="27" t="s">
        <v>181</v>
      </c>
      <c r="B164" s="20" t="s">
        <v>288</v>
      </c>
      <c r="C164" s="12">
        <f>C165</f>
        <v>18600</v>
      </c>
      <c r="D164" s="12">
        <f t="shared" ref="D164:E164" si="70">D165</f>
        <v>20000</v>
      </c>
      <c r="E164" s="12">
        <f t="shared" si="70"/>
        <v>18871</v>
      </c>
      <c r="F164" s="52">
        <f t="shared" si="55"/>
        <v>101.45698924731184</v>
      </c>
      <c r="G164" s="11">
        <f t="shared" si="54"/>
        <v>94.355000000000004</v>
      </c>
      <c r="H164" s="24"/>
      <c r="I164" s="3"/>
    </row>
    <row r="165" spans="1:9" ht="31.5" x14ac:dyDescent="0.25">
      <c r="A165" s="27" t="s">
        <v>180</v>
      </c>
      <c r="B165" s="20" t="s">
        <v>182</v>
      </c>
      <c r="C165" s="12">
        <v>18600</v>
      </c>
      <c r="D165" s="12">
        <v>20000</v>
      </c>
      <c r="E165" s="33">
        <v>18871</v>
      </c>
      <c r="F165" s="52">
        <f t="shared" si="55"/>
        <v>101.45698924731184</v>
      </c>
      <c r="G165" s="11">
        <f t="shared" si="54"/>
        <v>94.355000000000004</v>
      </c>
      <c r="H165" s="24"/>
      <c r="I165" s="3"/>
    </row>
    <row r="166" spans="1:9" ht="31.5" x14ac:dyDescent="0.25">
      <c r="A166" s="10" t="s">
        <v>353</v>
      </c>
      <c r="B166" s="20" t="s">
        <v>355</v>
      </c>
      <c r="C166" s="12">
        <f>C167</f>
        <v>6272.6</v>
      </c>
      <c r="D166" s="12">
        <f t="shared" ref="D166:E166" si="71">D167</f>
        <v>0</v>
      </c>
      <c r="E166" s="12">
        <f t="shared" si="71"/>
        <v>0</v>
      </c>
      <c r="F166" s="52">
        <f t="shared" si="55"/>
        <v>0</v>
      </c>
      <c r="G166" s="11" t="s">
        <v>115</v>
      </c>
      <c r="H166" s="24"/>
      <c r="I166" s="3"/>
    </row>
    <row r="167" spans="1:9" ht="31.5" x14ac:dyDescent="0.25">
      <c r="A167" s="10" t="s">
        <v>354</v>
      </c>
      <c r="B167" s="20" t="s">
        <v>356</v>
      </c>
      <c r="C167" s="12">
        <v>6272.6</v>
      </c>
      <c r="D167" s="12">
        <v>0</v>
      </c>
      <c r="E167" s="33">
        <v>0</v>
      </c>
      <c r="F167" s="52">
        <f t="shared" si="55"/>
        <v>0</v>
      </c>
      <c r="G167" s="11" t="s">
        <v>115</v>
      </c>
      <c r="H167" s="24"/>
      <c r="I167" s="3"/>
    </row>
    <row r="168" spans="1:9" x14ac:dyDescent="0.25">
      <c r="A168" s="10" t="s">
        <v>63</v>
      </c>
      <c r="B168" s="20" t="s">
        <v>123</v>
      </c>
      <c r="C168" s="12">
        <f>C169</f>
        <v>109190.8</v>
      </c>
      <c r="D168" s="12">
        <f t="shared" ref="D168:E168" si="72">D169</f>
        <v>419209.4</v>
      </c>
      <c r="E168" s="12">
        <f t="shared" si="72"/>
        <v>363711.2</v>
      </c>
      <c r="F168" s="52">
        <f t="shared" si="55"/>
        <v>333.09692757997931</v>
      </c>
      <c r="G168" s="11">
        <f t="shared" si="54"/>
        <v>86.761222434420603</v>
      </c>
      <c r="H168" s="24"/>
      <c r="I168" s="3"/>
    </row>
    <row r="169" spans="1:9" x14ac:dyDescent="0.25">
      <c r="A169" s="10" t="s">
        <v>103</v>
      </c>
      <c r="B169" s="20" t="s">
        <v>124</v>
      </c>
      <c r="C169" s="12">
        <v>109190.8</v>
      </c>
      <c r="D169" s="12">
        <v>419209.4</v>
      </c>
      <c r="E169" s="11">
        <v>363711.2</v>
      </c>
      <c r="F169" s="52">
        <f t="shared" si="55"/>
        <v>333.09692757997931</v>
      </c>
      <c r="G169" s="11">
        <f t="shared" si="54"/>
        <v>86.761222434420603</v>
      </c>
      <c r="H169" s="41"/>
      <c r="I169" s="3"/>
    </row>
    <row r="170" spans="1:9" ht="47.25" x14ac:dyDescent="0.25">
      <c r="A170" s="27" t="s">
        <v>64</v>
      </c>
      <c r="B170" s="34" t="s">
        <v>125</v>
      </c>
      <c r="C170" s="11">
        <f>C171+C173+C175+C177+C179+C181+C183</f>
        <v>144020.6</v>
      </c>
      <c r="D170" s="11">
        <f t="shared" ref="D170:E170" si="73">D171+D173+D175+D177+D179+D181+D183</f>
        <v>782084.1</v>
      </c>
      <c r="E170" s="11">
        <f t="shared" si="73"/>
        <v>785053.2</v>
      </c>
      <c r="F170" s="52">
        <f t="shared" si="55"/>
        <v>545.09785405698904</v>
      </c>
      <c r="G170" s="11">
        <f t="shared" si="54"/>
        <v>100.37963947866987</v>
      </c>
      <c r="H170" s="24" t="s">
        <v>402</v>
      </c>
      <c r="I170" s="3"/>
    </row>
    <row r="171" spans="1:9" ht="31.5" x14ac:dyDescent="0.25">
      <c r="A171" s="27" t="s">
        <v>183</v>
      </c>
      <c r="B171" s="34" t="s">
        <v>293</v>
      </c>
      <c r="C171" s="11">
        <f>C172</f>
        <v>46993.1</v>
      </c>
      <c r="D171" s="11">
        <f t="shared" ref="D171:E171" si="74">D172</f>
        <v>52874.8</v>
      </c>
      <c r="E171" s="11">
        <f t="shared" si="74"/>
        <v>48708.1</v>
      </c>
      <c r="F171" s="52">
        <f t="shared" si="55"/>
        <v>103.64947194375344</v>
      </c>
      <c r="G171" s="11">
        <f t="shared" si="54"/>
        <v>92.119686504724356</v>
      </c>
      <c r="H171" s="24"/>
      <c r="I171" s="3"/>
    </row>
    <row r="172" spans="1:9" ht="31.5" x14ac:dyDescent="0.25">
      <c r="A172" s="27" t="s">
        <v>65</v>
      </c>
      <c r="B172" s="34" t="s">
        <v>294</v>
      </c>
      <c r="C172" s="12">
        <v>46993.1</v>
      </c>
      <c r="D172" s="12">
        <v>52874.8</v>
      </c>
      <c r="E172" s="33">
        <v>48708.1</v>
      </c>
      <c r="F172" s="52">
        <f t="shared" si="55"/>
        <v>103.64947194375344</v>
      </c>
      <c r="G172" s="11">
        <f t="shared" si="54"/>
        <v>92.119686504724356</v>
      </c>
      <c r="H172" s="24"/>
      <c r="I172" s="3"/>
    </row>
    <row r="173" spans="1:9" ht="47.25" x14ac:dyDescent="0.25">
      <c r="A173" s="27" t="s">
        <v>433</v>
      </c>
      <c r="B173" s="34" t="s">
        <v>295</v>
      </c>
      <c r="C173" s="12">
        <f>C174</f>
        <v>29578.2</v>
      </c>
      <c r="D173" s="12">
        <f t="shared" ref="D173:E173" si="75">D174</f>
        <v>29013.9</v>
      </c>
      <c r="E173" s="12">
        <f t="shared" si="75"/>
        <v>27882.7</v>
      </c>
      <c r="F173" s="52">
        <f t="shared" si="55"/>
        <v>94.267737725757485</v>
      </c>
      <c r="G173" s="11">
        <f t="shared" si="54"/>
        <v>96.10117909002237</v>
      </c>
      <c r="H173" s="24"/>
      <c r="I173" s="3"/>
    </row>
    <row r="174" spans="1:9" ht="47.25" x14ac:dyDescent="0.25">
      <c r="A174" s="27" t="s">
        <v>434</v>
      </c>
      <c r="B174" s="34" t="s">
        <v>296</v>
      </c>
      <c r="C174" s="12">
        <v>29578.2</v>
      </c>
      <c r="D174" s="12">
        <v>29013.9</v>
      </c>
      <c r="E174" s="33">
        <v>27882.7</v>
      </c>
      <c r="F174" s="52">
        <f t="shared" si="55"/>
        <v>94.267737725757485</v>
      </c>
      <c r="G174" s="11">
        <f t="shared" si="54"/>
        <v>96.10117909002237</v>
      </c>
      <c r="H174" s="29"/>
      <c r="I174" s="3"/>
    </row>
    <row r="175" spans="1:9" ht="81" customHeight="1" x14ac:dyDescent="0.25">
      <c r="A175" s="27" t="s">
        <v>184</v>
      </c>
      <c r="B175" s="34" t="s">
        <v>297</v>
      </c>
      <c r="C175" s="12">
        <f>C176</f>
        <v>5674.2</v>
      </c>
      <c r="D175" s="12">
        <f t="shared" ref="D175:E175" si="76">D176</f>
        <v>12732.5</v>
      </c>
      <c r="E175" s="12">
        <f t="shared" si="76"/>
        <v>12083.5</v>
      </c>
      <c r="F175" s="52">
        <f t="shared" si="55"/>
        <v>212.95513023862392</v>
      </c>
      <c r="G175" s="11">
        <f t="shared" si="54"/>
        <v>94.90280777537798</v>
      </c>
      <c r="H175" s="29"/>
      <c r="I175" s="3"/>
    </row>
    <row r="176" spans="1:9" ht="63" x14ac:dyDescent="0.25">
      <c r="A176" s="27" t="s">
        <v>126</v>
      </c>
      <c r="B176" s="34" t="s">
        <v>298</v>
      </c>
      <c r="C176" s="12">
        <v>5674.2</v>
      </c>
      <c r="D176" s="12">
        <v>12732.5</v>
      </c>
      <c r="E176" s="33">
        <v>12083.5</v>
      </c>
      <c r="F176" s="52">
        <f t="shared" si="55"/>
        <v>212.95513023862392</v>
      </c>
      <c r="G176" s="11">
        <f t="shared" si="54"/>
        <v>94.90280777537798</v>
      </c>
      <c r="H176" s="29"/>
      <c r="I176" s="3"/>
    </row>
    <row r="177" spans="1:9" ht="63" x14ac:dyDescent="0.25">
      <c r="A177" s="27" t="s">
        <v>435</v>
      </c>
      <c r="B177" s="34" t="s">
        <v>299</v>
      </c>
      <c r="C177" s="12">
        <f>C178</f>
        <v>51800</v>
      </c>
      <c r="D177" s="12">
        <f t="shared" ref="D177:E177" si="77">D178</f>
        <v>28000</v>
      </c>
      <c r="E177" s="12">
        <f t="shared" si="77"/>
        <v>28000</v>
      </c>
      <c r="F177" s="52">
        <f t="shared" si="55"/>
        <v>54.054054054054056</v>
      </c>
      <c r="G177" s="11">
        <f t="shared" si="54"/>
        <v>100</v>
      </c>
      <c r="H177" s="29"/>
      <c r="I177" s="3"/>
    </row>
    <row r="178" spans="1:9" ht="47.25" x14ac:dyDescent="0.25">
      <c r="A178" s="27" t="s">
        <v>436</v>
      </c>
      <c r="B178" s="34" t="s">
        <v>300</v>
      </c>
      <c r="C178" s="12">
        <v>51800</v>
      </c>
      <c r="D178" s="12">
        <v>28000</v>
      </c>
      <c r="E178" s="33">
        <v>28000</v>
      </c>
      <c r="F178" s="52">
        <f t="shared" si="55"/>
        <v>54.054054054054056</v>
      </c>
      <c r="G178" s="11">
        <f t="shared" si="54"/>
        <v>100</v>
      </c>
      <c r="H178" s="29"/>
      <c r="I178" s="3"/>
    </row>
    <row r="179" spans="1:9" ht="67.5" customHeight="1" x14ac:dyDescent="0.25">
      <c r="A179" s="27" t="s">
        <v>185</v>
      </c>
      <c r="B179" s="34" t="s">
        <v>186</v>
      </c>
      <c r="C179" s="12">
        <f>C180</f>
        <v>1.2</v>
      </c>
      <c r="D179" s="12">
        <f t="shared" ref="D179:E179" si="78">D180</f>
        <v>4.2</v>
      </c>
      <c r="E179" s="12">
        <f t="shared" si="78"/>
        <v>4.2</v>
      </c>
      <c r="F179" s="52">
        <f t="shared" si="55"/>
        <v>350.00000000000006</v>
      </c>
      <c r="G179" s="11">
        <f t="shared" si="54"/>
        <v>100</v>
      </c>
      <c r="H179" s="29"/>
      <c r="I179" s="3"/>
    </row>
    <row r="180" spans="1:9" ht="63" x14ac:dyDescent="0.25">
      <c r="A180" s="27" t="s">
        <v>289</v>
      </c>
      <c r="B180" s="34" t="s">
        <v>138</v>
      </c>
      <c r="C180" s="12">
        <v>1.2</v>
      </c>
      <c r="D180" s="12">
        <v>4.2</v>
      </c>
      <c r="E180" s="33">
        <v>4.2</v>
      </c>
      <c r="F180" s="52">
        <f t="shared" si="55"/>
        <v>350.00000000000006</v>
      </c>
      <c r="G180" s="11">
        <f t="shared" si="54"/>
        <v>100</v>
      </c>
      <c r="H180" s="29"/>
      <c r="I180" s="3"/>
    </row>
    <row r="181" spans="1:9" ht="66" customHeight="1" x14ac:dyDescent="0.25">
      <c r="A181" s="27" t="s">
        <v>241</v>
      </c>
      <c r="B181" s="34" t="s">
        <v>301</v>
      </c>
      <c r="C181" s="12">
        <f>C182</f>
        <v>9973.9</v>
      </c>
      <c r="D181" s="12">
        <f t="shared" ref="D181:E181" si="79">D182</f>
        <v>0</v>
      </c>
      <c r="E181" s="12">
        <f t="shared" si="79"/>
        <v>0</v>
      </c>
      <c r="F181" s="52">
        <f t="shared" si="55"/>
        <v>0</v>
      </c>
      <c r="G181" s="11" t="s">
        <v>115</v>
      </c>
      <c r="H181" s="29"/>
      <c r="I181" s="3"/>
    </row>
    <row r="182" spans="1:9" ht="63.75" customHeight="1" x14ac:dyDescent="0.25">
      <c r="A182" s="27" t="s">
        <v>242</v>
      </c>
      <c r="B182" s="34" t="s">
        <v>243</v>
      </c>
      <c r="C182" s="12">
        <v>9973.9</v>
      </c>
      <c r="D182" s="12">
        <v>0</v>
      </c>
      <c r="E182" s="33">
        <v>0</v>
      </c>
      <c r="F182" s="52">
        <f t="shared" si="55"/>
        <v>0</v>
      </c>
      <c r="G182" s="11" t="s">
        <v>115</v>
      </c>
      <c r="H182" s="29"/>
      <c r="I182" s="3"/>
    </row>
    <row r="183" spans="1:9" x14ac:dyDescent="0.25">
      <c r="A183" s="27" t="s">
        <v>390</v>
      </c>
      <c r="B183" s="34" t="s">
        <v>391</v>
      </c>
      <c r="C183" s="12">
        <f>C184</f>
        <v>0</v>
      </c>
      <c r="D183" s="12">
        <f t="shared" ref="D183:E183" si="80">D184</f>
        <v>659458.69999999995</v>
      </c>
      <c r="E183" s="12">
        <f t="shared" si="80"/>
        <v>668374.69999999995</v>
      </c>
      <c r="F183" s="52" t="s">
        <v>115</v>
      </c>
      <c r="G183" s="11">
        <f t="shared" si="54"/>
        <v>101.35201795047968</v>
      </c>
      <c r="H183" s="29"/>
      <c r="I183" s="3"/>
    </row>
    <row r="184" spans="1:9" x14ac:dyDescent="0.25">
      <c r="A184" s="27" t="s">
        <v>392</v>
      </c>
      <c r="B184" s="34" t="s">
        <v>393</v>
      </c>
      <c r="C184" s="12">
        <v>0</v>
      </c>
      <c r="D184" s="12">
        <v>659458.69999999995</v>
      </c>
      <c r="E184" s="33">
        <v>668374.69999999995</v>
      </c>
      <c r="F184" s="52" t="s">
        <v>115</v>
      </c>
      <c r="G184" s="11">
        <f t="shared" si="54"/>
        <v>101.35201795047968</v>
      </c>
      <c r="H184" s="29"/>
      <c r="I184" s="3"/>
    </row>
    <row r="185" spans="1:9" ht="47.25" x14ac:dyDescent="0.25">
      <c r="A185" s="27" t="s">
        <v>30</v>
      </c>
      <c r="B185" s="34" t="s">
        <v>324</v>
      </c>
      <c r="C185" s="11">
        <f>C186+C188+C190+C192+C194</f>
        <v>336522</v>
      </c>
      <c r="D185" s="11">
        <f t="shared" ref="D185:E185" si="81">D186+D188+D190+D192+D194</f>
        <v>28621.8</v>
      </c>
      <c r="E185" s="11">
        <f t="shared" si="81"/>
        <v>21063.8</v>
      </c>
      <c r="F185" s="52">
        <f t="shared" si="55"/>
        <v>6.2592638817075841</v>
      </c>
      <c r="G185" s="11">
        <f t="shared" si="54"/>
        <v>73.593554563304892</v>
      </c>
      <c r="H185" s="24" t="s">
        <v>401</v>
      </c>
      <c r="I185" s="3"/>
    </row>
    <row r="186" spans="1:9" ht="126" x14ac:dyDescent="0.25">
      <c r="A186" s="27" t="s">
        <v>448</v>
      </c>
      <c r="B186" s="34" t="s">
        <v>394</v>
      </c>
      <c r="C186" s="11">
        <f>C187</f>
        <v>0</v>
      </c>
      <c r="D186" s="11">
        <f t="shared" ref="D186:E186" si="82">D187</f>
        <v>0</v>
      </c>
      <c r="E186" s="11">
        <f t="shared" si="82"/>
        <v>98.6</v>
      </c>
      <c r="F186" s="52" t="s">
        <v>115</v>
      </c>
      <c r="G186" s="11" t="s">
        <v>115</v>
      </c>
      <c r="H186" s="24"/>
      <c r="I186" s="3"/>
    </row>
    <row r="187" spans="1:9" ht="126" x14ac:dyDescent="0.25">
      <c r="A187" s="27" t="s">
        <v>449</v>
      </c>
      <c r="B187" s="34" t="s">
        <v>395</v>
      </c>
      <c r="C187" s="11">
        <v>0</v>
      </c>
      <c r="D187" s="11">
        <v>0</v>
      </c>
      <c r="E187" s="11">
        <v>98.6</v>
      </c>
      <c r="F187" s="52" t="s">
        <v>115</v>
      </c>
      <c r="G187" s="11" t="s">
        <v>115</v>
      </c>
      <c r="H187" s="24"/>
      <c r="I187" s="3"/>
    </row>
    <row r="188" spans="1:9" ht="63" x14ac:dyDescent="0.25">
      <c r="A188" s="10" t="s">
        <v>314</v>
      </c>
      <c r="B188" s="34" t="s">
        <v>316</v>
      </c>
      <c r="C188" s="11">
        <f>C189</f>
        <v>2461.6</v>
      </c>
      <c r="D188" s="11">
        <f t="shared" ref="D188:E188" si="83">D189</f>
        <v>2461.6</v>
      </c>
      <c r="E188" s="11">
        <f t="shared" si="83"/>
        <v>2370.5</v>
      </c>
      <c r="F188" s="52">
        <f t="shared" si="55"/>
        <v>96.299155021124477</v>
      </c>
      <c r="G188" s="11">
        <f t="shared" si="54"/>
        <v>96.299155021124477</v>
      </c>
      <c r="H188" s="24"/>
      <c r="I188" s="3"/>
    </row>
    <row r="189" spans="1:9" ht="63" x14ac:dyDescent="0.25">
      <c r="A189" s="10" t="s">
        <v>315</v>
      </c>
      <c r="B189" s="34" t="s">
        <v>317</v>
      </c>
      <c r="C189" s="11">
        <v>2461.6</v>
      </c>
      <c r="D189" s="11">
        <v>2461.6</v>
      </c>
      <c r="E189" s="11">
        <v>2370.5</v>
      </c>
      <c r="F189" s="52">
        <f t="shared" si="55"/>
        <v>96.299155021124477</v>
      </c>
      <c r="G189" s="11">
        <f t="shared" si="54"/>
        <v>96.299155021124477</v>
      </c>
      <c r="H189" s="24"/>
      <c r="I189" s="3"/>
    </row>
    <row r="190" spans="1:9" ht="94.5" x14ac:dyDescent="0.25">
      <c r="A190" s="27" t="s">
        <v>328</v>
      </c>
      <c r="B190" s="34" t="s">
        <v>244</v>
      </c>
      <c r="C190" s="35">
        <f>C191</f>
        <v>14811.6</v>
      </c>
      <c r="D190" s="35">
        <f t="shared" ref="D190:E190" si="84">D191</f>
        <v>26124.2</v>
      </c>
      <c r="E190" s="35">
        <f t="shared" si="84"/>
        <v>18558.7</v>
      </c>
      <c r="F190" s="52">
        <f t="shared" si="55"/>
        <v>125.29841475600205</v>
      </c>
      <c r="G190" s="11">
        <f t="shared" si="54"/>
        <v>71.040261519969988</v>
      </c>
      <c r="H190" s="24"/>
      <c r="I190" s="3"/>
    </row>
    <row r="191" spans="1:9" ht="110.25" x14ac:dyDescent="0.25">
      <c r="A191" s="27" t="s">
        <v>327</v>
      </c>
      <c r="B191" s="34" t="s">
        <v>245</v>
      </c>
      <c r="C191" s="35">
        <v>14811.6</v>
      </c>
      <c r="D191" s="35">
        <v>26124.2</v>
      </c>
      <c r="E191" s="33">
        <v>18558.7</v>
      </c>
      <c r="F191" s="52">
        <f t="shared" si="55"/>
        <v>125.29841475600205</v>
      </c>
      <c r="G191" s="11">
        <f t="shared" si="54"/>
        <v>71.040261519969988</v>
      </c>
      <c r="H191" s="24"/>
      <c r="I191" s="3"/>
    </row>
    <row r="192" spans="1:9" ht="63" x14ac:dyDescent="0.25">
      <c r="A192" s="10" t="s">
        <v>306</v>
      </c>
      <c r="B192" s="34" t="s">
        <v>308</v>
      </c>
      <c r="C192" s="35">
        <f>C193</f>
        <v>0</v>
      </c>
      <c r="D192" s="35">
        <f t="shared" ref="D192:E192" si="85">D193</f>
        <v>0</v>
      </c>
      <c r="E192" s="35">
        <f t="shared" si="85"/>
        <v>0</v>
      </c>
      <c r="F192" s="52" t="s">
        <v>115</v>
      </c>
      <c r="G192" s="11" t="s">
        <v>115</v>
      </c>
      <c r="H192" s="24"/>
      <c r="I192" s="3"/>
    </row>
    <row r="193" spans="1:9" ht="63" x14ac:dyDescent="0.25">
      <c r="A193" s="10" t="s">
        <v>307</v>
      </c>
      <c r="B193" s="34" t="s">
        <v>309</v>
      </c>
      <c r="C193" s="35">
        <v>0</v>
      </c>
      <c r="D193" s="35">
        <v>0</v>
      </c>
      <c r="E193" s="35">
        <v>0</v>
      </c>
      <c r="F193" s="52" t="s">
        <v>115</v>
      </c>
      <c r="G193" s="11" t="s">
        <v>115</v>
      </c>
      <c r="H193" s="24"/>
      <c r="I193" s="3"/>
    </row>
    <row r="194" spans="1:9" x14ac:dyDescent="0.25">
      <c r="A194" s="27" t="s">
        <v>104</v>
      </c>
      <c r="B194" s="34" t="s">
        <v>127</v>
      </c>
      <c r="C194" s="35">
        <f>C195</f>
        <v>319248.8</v>
      </c>
      <c r="D194" s="35">
        <f t="shared" ref="D194:E194" si="86">D195</f>
        <v>36</v>
      </c>
      <c r="E194" s="35">
        <f t="shared" si="86"/>
        <v>36</v>
      </c>
      <c r="F194" s="52">
        <f t="shared" si="55"/>
        <v>1.127647151688589E-2</v>
      </c>
      <c r="G194" s="11">
        <f t="shared" ref="G194:G208" si="87">E194/D194*100</f>
        <v>100</v>
      </c>
      <c r="H194" s="24"/>
      <c r="I194" s="3"/>
    </row>
    <row r="195" spans="1:9" s="4" customFormat="1" ht="31.5" x14ac:dyDescent="0.25">
      <c r="A195" s="27" t="s">
        <v>66</v>
      </c>
      <c r="B195" s="34" t="s">
        <v>302</v>
      </c>
      <c r="C195" s="35">
        <v>319248.8</v>
      </c>
      <c r="D195" s="35">
        <v>36</v>
      </c>
      <c r="E195" s="33">
        <v>36</v>
      </c>
      <c r="F195" s="52">
        <f t="shared" ref="F195:F208" si="88">E195/C195*100</f>
        <v>1.127647151688589E-2</v>
      </c>
      <c r="G195" s="11">
        <f t="shared" si="87"/>
        <v>100</v>
      </c>
      <c r="H195" s="45"/>
      <c r="I195" s="3"/>
    </row>
    <row r="196" spans="1:9" s="4" customFormat="1" ht="47.25" x14ac:dyDescent="0.25">
      <c r="A196" s="27" t="s">
        <v>290</v>
      </c>
      <c r="B196" s="34" t="s">
        <v>105</v>
      </c>
      <c r="C196" s="33">
        <f>C197</f>
        <v>0</v>
      </c>
      <c r="D196" s="33">
        <f t="shared" ref="D196:E197" si="89">D197</f>
        <v>50</v>
      </c>
      <c r="E196" s="33">
        <f>E197</f>
        <v>50</v>
      </c>
      <c r="F196" s="52" t="s">
        <v>115</v>
      </c>
      <c r="G196" s="11">
        <f t="shared" si="87"/>
        <v>100</v>
      </c>
      <c r="H196" s="24" t="s">
        <v>432</v>
      </c>
      <c r="I196" s="3"/>
    </row>
    <row r="197" spans="1:9" x14ac:dyDescent="0.25">
      <c r="A197" s="27" t="s">
        <v>197</v>
      </c>
      <c r="B197" s="34" t="s">
        <v>305</v>
      </c>
      <c r="C197" s="33">
        <f>C198</f>
        <v>0</v>
      </c>
      <c r="D197" s="33">
        <f t="shared" si="89"/>
        <v>50</v>
      </c>
      <c r="E197" s="33">
        <f t="shared" si="89"/>
        <v>50</v>
      </c>
      <c r="F197" s="52" t="s">
        <v>115</v>
      </c>
      <c r="G197" s="11">
        <f t="shared" si="87"/>
        <v>100</v>
      </c>
      <c r="H197" s="24"/>
      <c r="I197" s="3"/>
    </row>
    <row r="198" spans="1:9" x14ac:dyDescent="0.25">
      <c r="A198" s="27" t="s">
        <v>197</v>
      </c>
      <c r="B198" s="34" t="s">
        <v>106</v>
      </c>
      <c r="C198" s="33">
        <v>0</v>
      </c>
      <c r="D198" s="33">
        <v>50</v>
      </c>
      <c r="E198" s="33">
        <v>50</v>
      </c>
      <c r="F198" s="52" t="s">
        <v>115</v>
      </c>
      <c r="G198" s="11">
        <f t="shared" si="87"/>
        <v>100</v>
      </c>
      <c r="H198" s="24"/>
      <c r="I198" s="3"/>
    </row>
    <row r="199" spans="1:9" ht="126" x14ac:dyDescent="0.25">
      <c r="A199" s="27" t="s">
        <v>291</v>
      </c>
      <c r="B199" s="34" t="s">
        <v>107</v>
      </c>
      <c r="C199" s="33">
        <f>C200</f>
        <v>0</v>
      </c>
      <c r="D199" s="33">
        <f>D200</f>
        <v>3376.6</v>
      </c>
      <c r="E199" s="33">
        <f t="shared" ref="D199:E200" si="90">E200</f>
        <v>36252.400000000001</v>
      </c>
      <c r="F199" s="52" t="s">
        <v>115</v>
      </c>
      <c r="G199" s="11">
        <f t="shared" si="87"/>
        <v>1073.6362020967838</v>
      </c>
      <c r="H199" s="13" t="s">
        <v>400</v>
      </c>
      <c r="I199" s="3"/>
    </row>
    <row r="200" spans="1:9" ht="63" x14ac:dyDescent="0.25">
      <c r="A200" s="27" t="s">
        <v>187</v>
      </c>
      <c r="B200" s="34" t="s">
        <v>188</v>
      </c>
      <c r="C200" s="33">
        <f>C201</f>
        <v>0</v>
      </c>
      <c r="D200" s="33">
        <f t="shared" si="90"/>
        <v>3376.6</v>
      </c>
      <c r="E200" s="33">
        <f t="shared" si="90"/>
        <v>36252.400000000001</v>
      </c>
      <c r="F200" s="52" t="s">
        <v>115</v>
      </c>
      <c r="G200" s="11">
        <f t="shared" si="87"/>
        <v>1073.6362020967838</v>
      </c>
      <c r="H200" s="24"/>
      <c r="I200" s="3"/>
    </row>
    <row r="201" spans="1:9" ht="31.5" x14ac:dyDescent="0.25">
      <c r="A201" s="27" t="s">
        <v>67</v>
      </c>
      <c r="B201" s="34" t="s">
        <v>136</v>
      </c>
      <c r="C201" s="33">
        <f>C202+C203</f>
        <v>0</v>
      </c>
      <c r="D201" s="33">
        <f t="shared" ref="D201:E201" si="91">D202+D203</f>
        <v>3376.6</v>
      </c>
      <c r="E201" s="33">
        <f t="shared" si="91"/>
        <v>36252.400000000001</v>
      </c>
      <c r="F201" s="52" t="s">
        <v>115</v>
      </c>
      <c r="G201" s="11">
        <f t="shared" si="87"/>
        <v>1073.6362020967838</v>
      </c>
      <c r="H201" s="24"/>
      <c r="I201" s="3"/>
    </row>
    <row r="202" spans="1:9" ht="31.5" x14ac:dyDescent="0.25">
      <c r="A202" s="27" t="s">
        <v>31</v>
      </c>
      <c r="B202" s="34" t="s">
        <v>304</v>
      </c>
      <c r="C202" s="33">
        <v>0</v>
      </c>
      <c r="D202" s="33">
        <v>79</v>
      </c>
      <c r="E202" s="33">
        <v>79.099999999999994</v>
      </c>
      <c r="F202" s="52" t="s">
        <v>115</v>
      </c>
      <c r="G202" s="11">
        <f t="shared" si="87"/>
        <v>100.12658227848101</v>
      </c>
      <c r="H202" s="24"/>
      <c r="I202" s="3"/>
    </row>
    <row r="203" spans="1:9" ht="31.5" x14ac:dyDescent="0.25">
      <c r="A203" s="10" t="s">
        <v>312</v>
      </c>
      <c r="B203" s="34" t="s">
        <v>313</v>
      </c>
      <c r="C203" s="33">
        <v>0</v>
      </c>
      <c r="D203" s="33">
        <v>3297.6</v>
      </c>
      <c r="E203" s="33">
        <v>36173.300000000003</v>
      </c>
      <c r="F203" s="52" t="s">
        <v>115</v>
      </c>
      <c r="G203" s="11">
        <f t="shared" si="87"/>
        <v>1096.9583939835034</v>
      </c>
      <c r="H203" s="24"/>
      <c r="I203" s="3"/>
    </row>
    <row r="204" spans="1:9" ht="110.25" x14ac:dyDescent="0.25">
      <c r="A204" s="27" t="s">
        <v>292</v>
      </c>
      <c r="B204" s="34" t="s">
        <v>108</v>
      </c>
      <c r="C204" s="33">
        <f>C205</f>
        <v>0</v>
      </c>
      <c r="D204" s="33">
        <f>D205</f>
        <v>-11644.6</v>
      </c>
      <c r="E204" s="33">
        <f t="shared" ref="E204" si="92">E205</f>
        <v>-44520.299999999996</v>
      </c>
      <c r="F204" s="52" t="s">
        <v>115</v>
      </c>
      <c r="G204" s="11">
        <f t="shared" si="87"/>
        <v>382.32571320612124</v>
      </c>
      <c r="H204" s="13" t="s">
        <v>399</v>
      </c>
      <c r="I204" s="3"/>
    </row>
    <row r="205" spans="1:9" ht="47.25" x14ac:dyDescent="0.25">
      <c r="A205" s="27" t="s">
        <v>32</v>
      </c>
      <c r="B205" s="34" t="s">
        <v>137</v>
      </c>
      <c r="C205" s="33">
        <f>C207+C206</f>
        <v>0</v>
      </c>
      <c r="D205" s="33">
        <f>D207+D206</f>
        <v>-11644.6</v>
      </c>
      <c r="E205" s="33">
        <f>E207+E206</f>
        <v>-44520.299999999996</v>
      </c>
      <c r="F205" s="52" t="s">
        <v>115</v>
      </c>
      <c r="G205" s="11">
        <f t="shared" si="87"/>
        <v>382.32571320612124</v>
      </c>
      <c r="H205" s="24"/>
      <c r="I205" s="3"/>
    </row>
    <row r="206" spans="1:9" ht="47.25" x14ac:dyDescent="0.25">
      <c r="A206" s="10" t="s">
        <v>357</v>
      </c>
      <c r="B206" s="34" t="s">
        <v>358</v>
      </c>
      <c r="C206" s="33">
        <v>0</v>
      </c>
      <c r="D206" s="33">
        <v>-1121.5</v>
      </c>
      <c r="E206" s="33">
        <v>-33997.199999999997</v>
      </c>
      <c r="F206" s="52" t="s">
        <v>115</v>
      </c>
      <c r="G206" s="11">
        <f t="shared" si="87"/>
        <v>3031.4043691484617</v>
      </c>
      <c r="H206" s="24"/>
      <c r="I206" s="3"/>
    </row>
    <row r="207" spans="1:9" ht="47.25" x14ac:dyDescent="0.25">
      <c r="A207" s="27" t="s">
        <v>189</v>
      </c>
      <c r="B207" s="34" t="s">
        <v>190</v>
      </c>
      <c r="C207" s="33">
        <v>0</v>
      </c>
      <c r="D207" s="33">
        <v>-10523.1</v>
      </c>
      <c r="E207" s="33">
        <v>-10523.1</v>
      </c>
      <c r="F207" s="52" t="s">
        <v>115</v>
      </c>
      <c r="G207" s="11">
        <f t="shared" si="87"/>
        <v>100</v>
      </c>
      <c r="H207" s="24"/>
      <c r="I207" s="3"/>
    </row>
    <row r="208" spans="1:9" x14ac:dyDescent="0.25">
      <c r="A208" s="36" t="s">
        <v>33</v>
      </c>
      <c r="B208" s="8"/>
      <c r="C208" s="33">
        <f>C6+C138</f>
        <v>2447871.4000000004</v>
      </c>
      <c r="D208" s="33">
        <f>SUM(D6+D138)</f>
        <v>3757724.8999999994</v>
      </c>
      <c r="E208" s="33">
        <f>SUM(E6+E138)</f>
        <v>3677517.8</v>
      </c>
      <c r="F208" s="52">
        <f t="shared" si="88"/>
        <v>150.2332924842375</v>
      </c>
      <c r="G208" s="11">
        <f t="shared" si="87"/>
        <v>97.865540928767842</v>
      </c>
      <c r="H208" s="24"/>
    </row>
  </sheetData>
  <mergeCells count="8">
    <mergeCell ref="A1:H1"/>
    <mergeCell ref="A2:H2"/>
    <mergeCell ref="A3:A4"/>
    <mergeCell ref="B3:B4"/>
    <mergeCell ref="C3:D3"/>
    <mergeCell ref="E3:E4"/>
    <mergeCell ref="F3:G3"/>
    <mergeCell ref="H3:H4"/>
  </mergeCells>
  <pageMargins left="1.1811023622047245" right="0.59055118110236227" top="0.78740157480314965" bottom="0.78740157480314965" header="0.31496062992125984" footer="0.31496062992125984"/>
  <pageSetup paperSize="9" scale="55" fitToHeight="0" orientation="landscape" r:id="rId1"/>
  <headerFooter differentFirst="1">
    <oddHeader>&amp;C&amp;P</oddHeader>
    <firstHeader xml:space="preserve">&amp;C
</firstHeader>
  </headerFooter>
  <rowBreaks count="11" manualBreakCount="11">
    <brk id="16" max="7" man="1"/>
    <brk id="28" max="7" man="1"/>
    <brk id="49" max="7" man="1"/>
    <brk id="61" max="7" man="1"/>
    <brk id="89" max="7" man="1"/>
    <brk id="103" max="7" man="1"/>
    <brk id="115" max="7" man="1"/>
    <brk id="123" max="7" man="1"/>
    <brk id="157" max="7" man="1"/>
    <brk id="189" max="7" man="1"/>
    <brk id="200" max="7" man="1"/>
  </rowBreaks>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2024</vt:lpstr>
      <vt:lpstr>'Доходы 2024'!Заголовки_для_печати</vt:lpstr>
      <vt:lpstr>'Доходы 2024'!Область_печати</vt:lpstr>
    </vt:vector>
  </TitlesOfParts>
  <Company>Grizli777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pastuh</dc:creator>
  <cp:lastModifiedBy>Ирина А. Пастух</cp:lastModifiedBy>
  <cp:lastPrinted>2025-04-11T06:05:04Z</cp:lastPrinted>
  <dcterms:created xsi:type="dcterms:W3CDTF">2017-04-14T00:11:14Z</dcterms:created>
  <dcterms:modified xsi:type="dcterms:W3CDTF">2025-04-14T07:06:36Z</dcterms:modified>
</cp:coreProperties>
</file>