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2024-2026\ОТЧЕТЫ ОБ ИСПОЛНЕНИИ БЮДЖЕТА\Годовой отчет за 2024 год\Годовой отчет на сайт\Дополнительный материал по открытому бюджету\"/>
    </mc:Choice>
  </mc:AlternateContent>
  <bookViews>
    <workbookView xWindow="-120" yWindow="-120" windowWidth="29040" windowHeight="15840"/>
  </bookViews>
  <sheets>
    <sheet name="Доходы на 2024 год" sheetId="5" r:id="rId1"/>
  </sheets>
  <definedNames>
    <definedName name="_xlnm.Print_Titles" localSheetId="0">'Доходы на 2024 год'!$8:$8</definedName>
    <definedName name="_xlnm.Print_Area" localSheetId="0">'Доходы на 2024 год'!$A$1:$I$67</definedName>
  </definedNames>
  <calcPr calcId="162913"/>
</workbook>
</file>

<file path=xl/calcChain.xml><?xml version="1.0" encoding="utf-8"?>
<calcChain xmlns="http://schemas.openxmlformats.org/spreadsheetml/2006/main">
  <c r="C32" i="5" l="1"/>
  <c r="I32" i="5" l="1"/>
  <c r="I33" i="5"/>
  <c r="I34" i="5"/>
  <c r="I35" i="5"/>
  <c r="I36" i="5"/>
  <c r="I37" i="5"/>
  <c r="H32" i="5"/>
  <c r="G32" i="5"/>
  <c r="G33" i="5"/>
  <c r="G34" i="5"/>
  <c r="G35" i="5"/>
  <c r="G36" i="5"/>
  <c r="G37" i="5"/>
  <c r="G31" i="5"/>
  <c r="F32" i="5"/>
  <c r="E32" i="5"/>
  <c r="E33" i="5"/>
  <c r="E34" i="5"/>
  <c r="E35" i="5"/>
  <c r="E36" i="5"/>
  <c r="E37" i="5"/>
  <c r="E31" i="5"/>
  <c r="D32" i="5"/>
  <c r="I53" i="5" l="1"/>
  <c r="I52" i="5" s="1"/>
  <c r="G53" i="5"/>
  <c r="G52" i="5" s="1"/>
  <c r="E53" i="5"/>
  <c r="E52" i="5" s="1"/>
  <c r="F28" i="5"/>
  <c r="F27" i="5" s="1"/>
  <c r="F24" i="5"/>
  <c r="G30" i="5"/>
  <c r="D28" i="5"/>
  <c r="D24" i="5"/>
  <c r="C24" i="5"/>
  <c r="C28" i="5"/>
  <c r="E30" i="5"/>
  <c r="H52" i="5"/>
  <c r="F52" i="5"/>
  <c r="D52" i="5"/>
  <c r="C52" i="5"/>
  <c r="C44" i="5"/>
  <c r="I49" i="5"/>
  <c r="G49" i="5"/>
  <c r="E49" i="5"/>
  <c r="I30" i="5"/>
  <c r="I29" i="5"/>
  <c r="H28" i="5"/>
  <c r="H27" i="5" s="1"/>
  <c r="I13" i="5"/>
  <c r="I12" i="5" s="1"/>
  <c r="I66" i="5"/>
  <c r="I65" i="5"/>
  <c r="H64" i="5"/>
  <c r="I63" i="5"/>
  <c r="I62" i="5" s="1"/>
  <c r="H62" i="5"/>
  <c r="I61" i="5"/>
  <c r="I60" i="5" s="1"/>
  <c r="H60" i="5"/>
  <c r="I59" i="5"/>
  <c r="I58" i="5"/>
  <c r="I57" i="5"/>
  <c r="I56" i="5"/>
  <c r="H55" i="5"/>
  <c r="I51" i="5"/>
  <c r="I50" i="5"/>
  <c r="I48" i="5"/>
  <c r="I47" i="5"/>
  <c r="I46" i="5"/>
  <c r="I45" i="5"/>
  <c r="H44" i="5"/>
  <c r="I43" i="5"/>
  <c r="I42" i="5"/>
  <c r="H41" i="5"/>
  <c r="I40" i="5"/>
  <c r="I39" i="5"/>
  <c r="H38" i="5"/>
  <c r="I31" i="5"/>
  <c r="I26" i="5"/>
  <c r="I25" i="5"/>
  <c r="H24" i="5"/>
  <c r="I23" i="5"/>
  <c r="I22" i="5"/>
  <c r="I21" i="5"/>
  <c r="I20" i="5"/>
  <c r="H19" i="5"/>
  <c r="I18" i="5"/>
  <c r="I17" i="5"/>
  <c r="I16" i="5"/>
  <c r="I15" i="5"/>
  <c r="H14" i="5"/>
  <c r="H12" i="5"/>
  <c r="I11" i="5"/>
  <c r="I10" i="5" s="1"/>
  <c r="H10" i="5"/>
  <c r="G65" i="5"/>
  <c r="G66" i="5"/>
  <c r="F10" i="5"/>
  <c r="G11" i="5"/>
  <c r="G10" i="5" s="1"/>
  <c r="F12" i="5"/>
  <c r="G13" i="5"/>
  <c r="G12" i="5" s="1"/>
  <c r="F14" i="5"/>
  <c r="G15" i="5"/>
  <c r="G16" i="5"/>
  <c r="G17" i="5"/>
  <c r="G18" i="5"/>
  <c r="F19" i="5"/>
  <c r="G20" i="5"/>
  <c r="G21" i="5"/>
  <c r="G22" i="5"/>
  <c r="G23" i="5"/>
  <c r="G25" i="5"/>
  <c r="G26" i="5"/>
  <c r="G29" i="5"/>
  <c r="F38" i="5"/>
  <c r="G39" i="5"/>
  <c r="G40" i="5"/>
  <c r="F41" i="5"/>
  <c r="G42" i="5"/>
  <c r="G43" i="5"/>
  <c r="F44" i="5"/>
  <c r="G45" i="5"/>
  <c r="G46" i="5"/>
  <c r="G47" i="5"/>
  <c r="G48" i="5"/>
  <c r="G50" i="5"/>
  <c r="G51" i="5"/>
  <c r="F55" i="5"/>
  <c r="G56" i="5"/>
  <c r="G57" i="5"/>
  <c r="G58" i="5"/>
  <c r="G59" i="5"/>
  <c r="F60" i="5"/>
  <c r="G61" i="5"/>
  <c r="G60" i="5" s="1"/>
  <c r="F62" i="5"/>
  <c r="G63" i="5"/>
  <c r="G62" i="5" s="1"/>
  <c r="F64" i="5"/>
  <c r="E65" i="5"/>
  <c r="D64" i="5"/>
  <c r="C64" i="5"/>
  <c r="I24" i="5" l="1"/>
  <c r="H9" i="5"/>
  <c r="G28" i="5"/>
  <c r="G27" i="5" s="1"/>
  <c r="F9" i="5"/>
  <c r="I55" i="5"/>
  <c r="I44" i="5"/>
  <c r="I38" i="5"/>
  <c r="I41" i="5"/>
  <c r="I64" i="5"/>
  <c r="I28" i="5"/>
  <c r="I27" i="5" s="1"/>
  <c r="G64" i="5"/>
  <c r="H54" i="5"/>
  <c r="G41" i="5"/>
  <c r="I19" i="5"/>
  <c r="I14" i="5"/>
  <c r="F54" i="5"/>
  <c r="G44" i="5"/>
  <c r="G14" i="5"/>
  <c r="G38" i="5"/>
  <c r="G55" i="5"/>
  <c r="G24" i="5"/>
  <c r="G19" i="5"/>
  <c r="I9" i="5" l="1"/>
  <c r="G9" i="5"/>
  <c r="I54" i="5"/>
  <c r="G54" i="5"/>
  <c r="H67" i="5"/>
  <c r="F67" i="5"/>
  <c r="I67" i="5" l="1"/>
  <c r="G67" i="5"/>
  <c r="E13" i="5"/>
  <c r="E12" i="5" s="1"/>
  <c r="E11" i="5"/>
  <c r="E10" i="5" s="1"/>
  <c r="D44" i="5"/>
  <c r="E29" i="5" l="1"/>
  <c r="E48" i="5" l="1"/>
  <c r="D27" i="5" l="1"/>
  <c r="C27" i="5"/>
  <c r="E66" i="5"/>
  <c r="E64" i="5" s="1"/>
  <c r="E63" i="5"/>
  <c r="E62" i="5" s="1"/>
  <c r="E61" i="5"/>
  <c r="E60" i="5" s="1"/>
  <c r="E59" i="5"/>
  <c r="E58" i="5"/>
  <c r="E57" i="5"/>
  <c r="E56" i="5"/>
  <c r="E51" i="5"/>
  <c r="E50" i="5"/>
  <c r="E47" i="5"/>
  <c r="E46" i="5"/>
  <c r="E45" i="5"/>
  <c r="E43" i="5"/>
  <c r="E42" i="5"/>
  <c r="E40" i="5"/>
  <c r="E39" i="5"/>
  <c r="E28" i="5"/>
  <c r="E26" i="5"/>
  <c r="E23" i="5"/>
  <c r="E22" i="5"/>
  <c r="E21" i="5"/>
  <c r="E20" i="5"/>
  <c r="E18" i="5"/>
  <c r="E17" i="5"/>
  <c r="E16" i="5"/>
  <c r="E15" i="5"/>
  <c r="D62" i="5"/>
  <c r="D60" i="5"/>
  <c r="D55" i="5"/>
  <c r="D41" i="5"/>
  <c r="D38" i="5"/>
  <c r="D19" i="5"/>
  <c r="D14" i="5"/>
  <c r="D12" i="5"/>
  <c r="D10" i="5"/>
  <c r="C55" i="5"/>
  <c r="C41" i="5"/>
  <c r="C38" i="5"/>
  <c r="C19" i="5"/>
  <c r="C14" i="5"/>
  <c r="E25" i="5"/>
  <c r="D9" i="5" l="1"/>
  <c r="E27" i="5"/>
  <c r="E44" i="5"/>
  <c r="E14" i="5"/>
  <c r="D54" i="5"/>
  <c r="E55" i="5"/>
  <c r="E41" i="5"/>
  <c r="E38" i="5"/>
  <c r="E24" i="5"/>
  <c r="E19" i="5"/>
  <c r="E9" i="5" l="1"/>
  <c r="D67" i="5"/>
  <c r="C62" i="5" l="1"/>
  <c r="C60" i="5"/>
  <c r="C54" i="5" l="1"/>
  <c r="C12" i="5" l="1"/>
  <c r="C10" i="5"/>
  <c r="C9" i="5" l="1"/>
  <c r="C67" i="5" s="1"/>
  <c r="E54" i="5" l="1"/>
  <c r="E67" i="5" s="1"/>
</calcChain>
</file>

<file path=xl/sharedStrings.xml><?xml version="1.0" encoding="utf-8"?>
<sst xmlns="http://schemas.openxmlformats.org/spreadsheetml/2006/main" count="138" uniqueCount="136">
  <si>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</si>
  <si>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</si>
  <si>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</si>
  <si>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</si>
  <si>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</si>
  <si>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</si>
  <si>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</si>
  <si>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</si>
  <si>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</si>
  <si>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</si>
  <si>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</si>
  <si>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</si>
  <si>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</si>
  <si>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</si>
  <si>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</si>
  <si>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</si>
  <si>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 xml:space="preserve">БЕЗВОЗМЕЗДНЫЕ ПОСТУПЛЕНИЯ </t>
  </si>
  <si>
    <t>Иные межбюджетные трансферты</t>
  </si>
  <si>
    <t>ИТОГО ДОХОДОВ</t>
  </si>
  <si>
    <t>Налог на доходы физических лиц</t>
  </si>
  <si>
    <t>Транспортный налог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</si>
  <si>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</si>
  <si>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</si>
  <si>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</si>
  <si>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</si>
  <si>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</si>
  <si>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 xml:space="preserve">Доходы от компенсации затрат государства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</si>
  <si>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</si>
  <si>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</si>
  <si>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</si>
  <si>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</si>
  <si>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</si>
  <si>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1 00 00000 00</t>
  </si>
  <si>
    <t xml:space="preserve"> 1 01 00000 00 </t>
  </si>
  <si>
    <t>1 01 02000 01</t>
  </si>
  <si>
    <t xml:space="preserve">1 03 00000 00 </t>
  </si>
  <si>
    <t xml:space="preserve">1 03 02000 01 </t>
  </si>
  <si>
    <t xml:space="preserve">1 05 02000 02 </t>
  </si>
  <si>
    <t>1 05 03000 01</t>
  </si>
  <si>
    <t>1 05 04000 02</t>
  </si>
  <si>
    <t>1 06 00000 00</t>
  </si>
  <si>
    <t xml:space="preserve">1 06 02000 02 </t>
  </si>
  <si>
    <t xml:space="preserve">1 08 00000 00 </t>
  </si>
  <si>
    <t xml:space="preserve">1 08 03000 01 </t>
  </si>
  <si>
    <t xml:space="preserve">1 11 00000 00 </t>
  </si>
  <si>
    <t>1 13 00000 00</t>
  </si>
  <si>
    <t>1 16 00000 00</t>
  </si>
  <si>
    <t>2 00 00000 00</t>
  </si>
  <si>
    <t>2 02 00000 00</t>
  </si>
  <si>
    <t>2 07 00000 00</t>
  </si>
  <si>
    <t xml:space="preserve">2 07 04000 04 </t>
  </si>
  <si>
    <t>2 18 00000 00</t>
  </si>
  <si>
    <t>2 19 00000 00</t>
  </si>
  <si>
    <t>1 12 00000 00</t>
  </si>
  <si>
    <t>Наименование показателя</t>
  </si>
  <si>
    <t>Безвозмездные поступления от других бюджетов бюджетной системы Российской Федерации</t>
  </si>
  <si>
    <t>Уточненный план</t>
  </si>
  <si>
    <t>изменение 1</t>
  </si>
  <si>
    <t>изменение 2</t>
  </si>
  <si>
    <t>5=4-3</t>
  </si>
  <si>
    <t>7=6-4</t>
  </si>
  <si>
    <t xml:space="preserve">Отклонение </t>
  </si>
  <si>
    <t xml:space="preserve">Сведения об изменениях, вносимых в решение о бюджете муниципального образования "Городской округ Ногликский", </t>
  </si>
  <si>
    <t>1 05 00000 00</t>
  </si>
  <si>
    <t xml:space="preserve"> 1 05 01000 00 </t>
  </si>
  <si>
    <t>1 06 01000 00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</si>
  <si>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</si>
  <si>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1 08 07000 01 </t>
  </si>
  <si>
    <t>1 11 05000 00</t>
  </si>
  <si>
    <t>1 11 09000 00</t>
  </si>
  <si>
    <t>1 13 01000 00</t>
  </si>
  <si>
    <t xml:space="preserve">1 13 02000 00 </t>
  </si>
  <si>
    <t>1 14 00000 00</t>
  </si>
  <si>
    <t>1 14 02000 00</t>
  </si>
  <si>
    <t>1 14 06000 00</t>
  </si>
  <si>
    <t xml:space="preserve">2 02 10000 00 </t>
  </si>
  <si>
    <t>2 02 20000 00</t>
  </si>
  <si>
    <t xml:space="preserve">2 02 30000 00 </t>
  </si>
  <si>
    <t>2 02 40000 00</t>
  </si>
  <si>
    <t>Прочие безвозмездные поступления</t>
  </si>
  <si>
    <t>тыс. рублей</t>
  </si>
  <si>
    <t xml:space="preserve">Код бюджетной классификации </t>
  </si>
  <si>
    <t>Административные штрафы, установленные Кодексом Российской Федерации об административных правонарушениях</t>
  </si>
  <si>
    <t xml:space="preserve">1 16 01000 01 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</si>
  <si>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</si>
  <si>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</si>
  <si>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</si>
  <si>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</t>
  </si>
  <si>
    <t>Платежи в целях возмещения причиненного ущерба (убытков)</t>
  </si>
  <si>
    <t>1 16 10000 00</t>
  </si>
  <si>
    <t>Первоначальный план</t>
  </si>
  <si>
    <t>1 06 04000 02</t>
  </si>
  <si>
    <t xml:space="preserve">1 06 06000 00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</si>
  <si>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</si>
  <si>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ОТСТАТКОВ СУБСИДИЙ, СУБВЕНЦИЙ И ИНЫХ МЕЖБЮДЖЕТНЫХ ТРАНСФЕРТОВ, ИМЕЮЩИХ ЦЕЛЕВОЕ НАЗНАЧЕНИЕ, ПРОШЛЫХ ЛЕТ</t>
  </si>
  <si>
    <t>1 16 11000 01</t>
  </si>
  <si>
    <t>Платежи, уплачиваемые в целях возмещения вреда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</si>
  <si>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</si>
  <si>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1 16 09000 00</t>
  </si>
  <si>
    <t xml:space="preserve">Плата по соглашениям об установлении сервитута в отношении земельных участков, находящихся в федеральной или муниципальной собственности </t>
  </si>
  <si>
    <t>1 11 05300 00</t>
  </si>
  <si>
    <t>Прочие безвозмездные поступления в бюджеты городских округов</t>
  </si>
  <si>
    <t>НАЛОГИ НА ТОВАРЫ (РАБОТЫ, УСЛУГИ), РЕАЛИЗУЕМЫЕ НА ТЕРРИТОРИИ РОССИЙСКОЙ ФЕДЕРАЦИИ</t>
  </si>
  <si>
    <t>Доходы бюджетов городских округов от возврата организациями остатков субсидий прошлых лет</t>
  </si>
  <si>
    <t>2 18 04000 04</t>
  </si>
  <si>
    <t>2 19 60010 04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</si>
  <si>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</si>
  <si>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остатков субсидий на софинансирование капитальных вложений в объекты муниципальной собственности из бюджетов городских округов</t>
  </si>
  <si>
    <t>2 19 27112 04</t>
  </si>
  <si>
    <t xml:space="preserve">Решение Собрания от 13.08.2024 № 326 </t>
  </si>
  <si>
    <t>Решение Собрания от 04.12.2024 № 33</t>
  </si>
  <si>
    <t xml:space="preserve">Решение Собрания от 11.12.2024 № 35 </t>
  </si>
  <si>
    <t>9=8-6</t>
  </si>
  <si>
    <t>по доходам  бюджета на 2024 год</t>
  </si>
  <si>
    <t>К отчету об исполнении бюджета МО "Городской округ Ногликский" за 2024 год</t>
  </si>
  <si>
    <t>изменение 3</t>
  </si>
  <si>
    <t>Решение Собрания от 07.12.2023 № 290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</si>
  <si>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неаходящихся в государственной или муниципальной собственности</t>
  </si>
  <si>
    <t>1 11 05400 00</t>
  </si>
  <si>
    <t>1 16 10100 04</t>
  </si>
  <si>
    <t>1 17 00000 00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</si>
  <si>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</si>
  <si>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ПРОЧИЕ НЕНАЛОГОВЫЕ ДОХОДЫ</t>
  </si>
  <si>
    <t>Инициативные платежи, зачисляемые в бюджеты городских округов</t>
  </si>
  <si>
    <t>1 17 15020 04</t>
  </si>
  <si>
    <t xml:space="preserve"> 1 12 01010 01 </t>
  </si>
  <si>
    <t xml:space="preserve"> 1 12 01030 01 </t>
  </si>
  <si>
    <t xml:space="preserve"> 1 12 01041 01 </t>
  </si>
  <si>
    <t xml:space="preserve"> 1 12 01042 01 </t>
  </si>
  <si>
    <t xml:space="preserve"> 1 12 01070 01 </t>
  </si>
  <si>
    <t>ДОХОДЫ ОТ ОКАЗАНИЯ ПЛАТНЫХ УСЛУГ И КОМПЕНСАЦИИ ЗАТРАТ ГОСУДАРСТВА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</si>
  <si>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</si>
  <si>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водные объекты</t>
  </si>
  <si>
    <t>Плата за размещение отходов производства</t>
  </si>
  <si>
    <t>Плата за размещение твердых коммунальных отходов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</si>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</sst>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 Cyr"/>
      <family val="2"/>
    </font>
    <font>
      <sz val="10"/>
      <color rgb="FFFFFFFF"/>
      <name val="Arial Cyr"/>
      <family val="2"/>
    </font>
    <font>
      <sz val="12"/>
      <color rgb="FF000000"/>
      <name val="Times New Roman"/>
      <family val="2"/>
    </font>
    <font>
      <sz val="11"/>
      <name val="Calibri"/>
      <family val="2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0" borderId="0"/>
    <xf numFmtId="0" fontId="2" fillId="0" borderId="0"/>
    <xf numFmtId="0" fontId="2" fillId="0" borderId="0"/>
    <xf numFmtId="49" fontId="3" fillId="0" borderId="2">
      <alignment vertical="top" wrapText="1"/>
    </xf>
    <xf numFmtId="4" fontId="3" fillId="0" borderId="2">
      <alignment horizontal="right" vertical="top" shrinkToFit="1"/>
    </xf>
    <xf numFmtId="0" fontId="4" fillId="0" borderId="3"/>
    <xf numFmtId="0" fontId="4" fillId="0" borderId="0"/>
    <xf numFmtId="0" fontId="3" fillId="0" borderId="0"/>
    <xf numFmtId="0" fontId="4" fillId="0" borderId="0">
      <alignment horizontal="center" vertical="center" wrapText="1"/>
    </xf>
    <xf numFmtId="0" fontId="5" fillId="0" borderId="0">
      <alignment horizontal="center" vertical="center" wrapText="1"/>
    </xf>
    <xf numFmtId="0" fontId="5" fillId="0" borderId="0">
      <alignment horizontal="right" vertical="center" wrapText="1"/>
    </xf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0">
      <alignment horizontal="left" shrinkToFit="1"/>
    </xf>
    <xf numFmtId="0" fontId="5" fillId="0" borderId="0">
      <alignment horizontal="left" vertical="center" wrapText="1"/>
    </xf>
    <xf numFmtId="0" fontId="5" fillId="0" borderId="0">
      <alignment horizontal="center" vertical="center" shrinkToFit="1"/>
    </xf>
    <xf numFmtId="0" fontId="8" fillId="0" borderId="0">
      <alignment horizontal="center" vertical="center" shrinkToFit="1"/>
    </xf>
    <xf numFmtId="0" fontId="5" fillId="0" borderId="0"/>
    <xf numFmtId="0" fontId="6" fillId="0" borderId="0">
      <alignment horizontal="center" vertical="center" wrapText="1"/>
    </xf>
    <xf numFmtId="0" fontId="6" fillId="0" borderId="0"/>
    <xf numFmtId="0" fontId="6" fillId="2" borderId="4"/>
    <xf numFmtId="0" fontId="7" fillId="0" borderId="5">
      <alignment horizontal="left" shrinkToFit="1"/>
    </xf>
    <xf numFmtId="0" fontId="6" fillId="0" borderId="2">
      <alignment horizontal="center" vertical="center" wrapText="1"/>
    </xf>
    <xf numFmtId="0" fontId="6" fillId="0" borderId="3"/>
    <xf numFmtId="0" fontId="7" fillId="0" borderId="5"/>
    <xf numFmtId="0" fontId="6" fillId="0" borderId="5"/>
    <xf numFmtId="0" fontId="6" fillId="2" borderId="6"/>
    <xf numFmtId="0" fontId="6" fillId="2" borderId="7"/>
    <xf numFmtId="0" fontId="5" fillId="0" borderId="0">
      <alignment horizontal="left" wrapText="1"/>
    </xf>
    <xf numFmtId="0" fontId="6" fillId="0" borderId="0">
      <alignment horizontal="left" wrapText="1"/>
    </xf>
    <xf numFmtId="49" fontId="7" fillId="0" borderId="5">
      <alignment horizontal="center" vertical="center" shrinkToFit="1"/>
    </xf>
    <xf numFmtId="49" fontId="6" fillId="0" borderId="2">
      <alignment vertical="top" wrapText="1"/>
    </xf>
    <xf numFmtId="4" fontId="6" fillId="0" borderId="2">
      <alignment horizontal="right" vertical="top" shrinkToFit="1"/>
    </xf>
    <xf numFmtId="49" fontId="6" fillId="2" borderId="0"/>
    <xf numFmtId="49" fontId="6" fillId="2" borderId="6"/>
    <xf numFmtId="0" fontId="5" fillId="0" borderId="3"/>
    <xf numFmtId="49" fontId="6" fillId="2" borderId="7"/>
    <xf numFmtId="49" fontId="6" fillId="2" borderId="4"/>
    <xf numFmtId="0" fontId="9" fillId="0" borderId="0"/>
  </cellStyleXfs>
  <cellXfs count="48">
    <xf numFmtId="0" fontId="0" fillId="0" borderId="0" xfId="0"/>
    <xf numFmtId="0" fontId="11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10" fillId="0" borderId="1" xfId="1" applyFont="1" applyBorder="1" applyAlignment="1">
      <alignment horizontal="center" vertical="top"/>
    </xf>
    <xf numFmtId="0" fontId="10" fillId="0" borderId="1" xfId="1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/>
    </xf>
    <xf numFmtId="0" fontId="12" fillId="0" borderId="1" xfId="1" applyFont="1" applyBorder="1" applyAlignment="1">
      <alignment horizontal="justify" vertical="top"/>
    </xf>
    <xf numFmtId="0" fontId="12" fillId="0" borderId="1" xfId="1" applyFont="1" applyBorder="1" applyAlignment="1">
      <alignment horizontal="center" vertical="top"/>
    </xf>
    <xf numFmtId="0" fontId="12" fillId="0" borderId="1" xfId="1" applyFont="1" applyBorder="1" applyAlignment="1">
      <alignment horizontal="justify" vertical="top" wrapText="1"/>
    </xf>
    <xf numFmtId="0" fontId="10" fillId="0" borderId="1" xfId="27" applyFont="1" applyBorder="1" applyAlignment="1" applyProtection="1">
      <alignment horizontal="justify" vertical="top" wrapText="1"/>
      <protection locked="0"/>
    </xf>
    <xf numFmtId="0" fontId="10" fillId="0" borderId="1" xfId="1" applyFont="1" applyBorder="1" applyAlignment="1">
      <alignment horizontal="center" vertical="top" wrapText="1"/>
    </xf>
    <xf numFmtId="0" fontId="13" fillId="0" borderId="1" xfId="1" applyFont="1" applyBorder="1" applyAlignment="1">
      <alignment horizontal="justify" vertical="top" wrapText="1"/>
    </xf>
    <xf numFmtId="0" fontId="13" fillId="0" borderId="1" xfId="1" applyFont="1" applyBorder="1" applyAlignment="1">
      <alignment horizontal="center" vertical="top"/>
    </xf>
    <xf numFmtId="49" fontId="10" fillId="0" borderId="1" xfId="1" applyNumberFormat="1" applyFont="1" applyBorder="1" applyAlignment="1">
      <alignment horizontal="center" vertical="top"/>
    </xf>
    <xf numFmtId="0" fontId="16" fillId="0" borderId="1" xfId="0" applyFont="1" applyBorder="1" applyAlignment="1">
      <alignment horizontal="justify" vertical="top" wrapText="1"/>
    </xf>
    <xf numFmtId="0" fontId="10" fillId="0" borderId="1" xfId="0" applyFont="1" applyBorder="1" applyAlignment="1" applyProtection="1">
      <alignment horizontal="justify" vertical="top" wrapText="1"/>
      <protection locked="0"/>
    </xf>
    <xf numFmtId="0" fontId="10" fillId="0" borderId="1" xfId="0" applyFont="1" applyBorder="1" applyAlignment="1" applyProtection="1">
      <alignment horizontal="center" vertical="top"/>
      <protection locked="0"/>
    </xf>
    <xf numFmtId="0" fontId="10" fillId="0" borderId="1" xfId="28" applyFont="1" applyBorder="1" applyAlignment="1">
      <alignment horizontal="justify" vertical="top" wrapText="1"/>
    </xf>
    <xf numFmtId="0" fontId="16" fillId="0" borderId="1" xfId="0" applyFont="1" applyBorder="1" applyAlignment="1">
      <alignment horizontal="left" vertical="top" wrapText="1"/>
    </xf>
    <xf numFmtId="0" fontId="13" fillId="0" borderId="1" xfId="1" applyFont="1" applyBorder="1" applyAlignment="1">
      <alignment horizontal="center" vertical="top" wrapText="1"/>
    </xf>
    <xf numFmtId="0" fontId="15" fillId="0" borderId="0" xfId="0" applyFont="1" applyAlignment="1">
      <alignment vertical="top"/>
    </xf>
    <xf numFmtId="0" fontId="10" fillId="0" borderId="1" xfId="1" applyFont="1" applyBorder="1" applyAlignment="1">
      <alignment horizontal="justify" vertical="top"/>
    </xf>
    <xf numFmtId="0" fontId="11" fillId="0" borderId="0" xfId="0" applyFont="1" applyAlignment="1">
      <alignment horizontal="justify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top"/>
    </xf>
    <xf numFmtId="1" fontId="10" fillId="0" borderId="1" xfId="0" applyNumberFormat="1" applyFont="1" applyFill="1" applyBorder="1" applyAlignment="1">
      <alignment horizontal="center" vertical="top"/>
    </xf>
    <xf numFmtId="165" fontId="10" fillId="0" borderId="1" xfId="1" applyNumberFormat="1" applyFont="1" applyFill="1" applyBorder="1" applyAlignment="1">
      <alignment horizontal="right" vertical="top"/>
    </xf>
    <xf numFmtId="165" fontId="12" fillId="0" borderId="1" xfId="1" applyNumberFormat="1" applyFont="1" applyFill="1" applyBorder="1" applyAlignment="1">
      <alignment horizontal="right" vertical="top"/>
    </xf>
    <xf numFmtId="165" fontId="10" fillId="0" borderId="1" xfId="0" applyNumberFormat="1" applyFont="1" applyFill="1" applyBorder="1" applyAlignment="1" applyProtection="1">
      <alignment horizontal="right" vertical="top"/>
      <protection locked="0"/>
    </xf>
    <xf numFmtId="165" fontId="13" fillId="0" borderId="1" xfId="1" applyNumberFormat="1" applyFont="1" applyFill="1" applyBorder="1" applyAlignment="1">
      <alignment horizontal="right" vertical="top"/>
    </xf>
    <xf numFmtId="165" fontId="14" fillId="0" borderId="1" xfId="1" applyNumberFormat="1" applyFont="1" applyFill="1" applyBorder="1" applyAlignment="1">
      <alignment horizontal="right" vertical="top"/>
    </xf>
    <xf numFmtId="165" fontId="10" fillId="0" borderId="1" xfId="0" applyNumberFormat="1" applyFont="1" applyFill="1" applyBorder="1" applyAlignment="1">
      <alignment horizontal="right" vertical="top"/>
    </xf>
    <xf numFmtId="0" fontId="11" fillId="0" borderId="0" xfId="0" applyFont="1" applyFill="1" applyAlignment="1">
      <alignment horizontal="right" vertical="top"/>
    </xf>
    <xf numFmtId="165" fontId="11" fillId="0" borderId="0" xfId="0" applyNumberFormat="1" applyFont="1" applyFill="1" applyAlignment="1">
      <alignment horizontal="right" vertical="top"/>
    </xf>
    <xf numFmtId="164" fontId="11" fillId="0" borderId="0" xfId="0" applyNumberFormat="1" applyFont="1" applyFill="1" applyAlignment="1">
      <alignment horizontal="right" vertical="top"/>
    </xf>
    <xf numFmtId="0" fontId="10" fillId="0" borderId="1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right" vertical="top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right" vertical="top" wrapText="1"/>
    </xf>
    <xf numFmtId="0" fontId="10" fillId="0" borderId="8" xfId="0" applyFont="1" applyFill="1" applyBorder="1" applyAlignment="1">
      <alignment horizontal="center" vertical="top" wrapText="1"/>
    </xf>
    <xf numFmtId="0" fontId="10" fillId="0" borderId="9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/>
    </xf>
  </cellXfs>
  <cellStyles count="42">
    <cellStyle name="br" xfId="2"/>
    <cellStyle name="col" xfId="3"/>
    <cellStyle name="st31" xfId="4"/>
    <cellStyle name="st32" xfId="5"/>
    <cellStyle name="st33" xfId="6"/>
    <cellStyle name="st34" xfId="7"/>
    <cellStyle name="st35" xfId="8"/>
    <cellStyle name="st36" xfId="9"/>
    <cellStyle name="st37" xfId="10"/>
    <cellStyle name="st38" xfId="11"/>
    <cellStyle name="style0" xfId="12"/>
    <cellStyle name="td" xfId="13"/>
    <cellStyle name="tr" xfId="14"/>
    <cellStyle name="xl21" xfId="15"/>
    <cellStyle name="xl22" xfId="16"/>
    <cellStyle name="xl23" xfId="17"/>
    <cellStyle name="xl24" xfId="18"/>
    <cellStyle name="xl25" xfId="19"/>
    <cellStyle name="xl26" xfId="20"/>
    <cellStyle name="xl27" xfId="21"/>
    <cellStyle name="xl28" xfId="22"/>
    <cellStyle name="xl29" xfId="23"/>
    <cellStyle name="xl30" xfId="24"/>
    <cellStyle name="xl31" xfId="25"/>
    <cellStyle name="xl32" xfId="26"/>
    <cellStyle name="xl33" xfId="27"/>
    <cellStyle name="xl34" xfId="28"/>
    <cellStyle name="xl35" xfId="29"/>
    <cellStyle name="xl36" xfId="30"/>
    <cellStyle name="xl37" xfId="31"/>
    <cellStyle name="xl38" xfId="32"/>
    <cellStyle name="xl39" xfId="33"/>
    <cellStyle name="xl40" xfId="34"/>
    <cellStyle name="xl41" xfId="35"/>
    <cellStyle name="xl42" xfId="36"/>
    <cellStyle name="xl43" xfId="37"/>
    <cellStyle name="xl44" xfId="38"/>
    <cellStyle name="xl45" xfId="39"/>
    <cellStyle name="xl46" xfId="40"/>
    <cellStyle name="Обычный" xfId="0" builtinId="0"/>
    <cellStyle name="Обычный 2" xfId="1"/>
    <cellStyle name="Обычный 3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topLeftCell="A64" zoomScaleNormal="100" zoomScaleSheetLayoutView="80" workbookViewId="0">
      <selection activeCell="C33" sqref="C33"/>
    </sheetView>
  </sheetViews>
  <sheetFormatPr defaultRowHeight="15.75" x14ac:dyDescent="0.25"/>
  <cols>
    <col min="1" max="1" width="62.140625" style="23" customWidth="1"/>
    <col min="2" max="2" width="15.85546875" style="2" customWidth="1"/>
    <col min="3" max="3" width="18.28515625" style="35" customWidth="1"/>
    <col min="4" max="4" width="17.85546875" style="35" customWidth="1"/>
    <col min="5" max="5" width="14.28515625" style="35" customWidth="1"/>
    <col min="6" max="6" width="18.7109375" style="35" customWidth="1"/>
    <col min="7" max="7" width="15.28515625" style="37" customWidth="1"/>
    <col min="8" max="8" width="18.7109375" style="35" customWidth="1"/>
    <col min="9" max="9" width="15.28515625" style="37" customWidth="1"/>
    <col min="10" max="16384" width="9.140625" style="1"/>
  </cols>
  <sheetData>
    <row r="1" spans="1:9" ht="21.75" customHeight="1" x14ac:dyDescent="0.25">
      <c r="A1" s="39" t="s">
        <v>114</v>
      </c>
      <c r="B1" s="39"/>
      <c r="C1" s="39"/>
      <c r="D1" s="39"/>
      <c r="E1" s="39"/>
      <c r="F1" s="39"/>
      <c r="G1" s="39"/>
      <c r="H1" s="39"/>
      <c r="I1" s="39"/>
    </row>
    <row r="2" spans="1:9" s="2" customFormat="1" ht="20.25" customHeight="1" x14ac:dyDescent="0.25">
      <c r="A2" s="40" t="s">
        <v>62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24" customHeight="1" x14ac:dyDescent="0.25">
      <c r="A3" s="40" t="s">
        <v>113</v>
      </c>
      <c r="B3" s="40"/>
      <c r="C3" s="40"/>
      <c r="D3" s="40"/>
      <c r="E3" s="40"/>
      <c r="F3" s="40"/>
      <c r="G3" s="40"/>
      <c r="H3" s="40"/>
      <c r="I3" s="40"/>
    </row>
    <row r="4" spans="1:9" s="2" customFormat="1" x14ac:dyDescent="0.25">
      <c r="A4" s="41" t="s">
        <v>80</v>
      </c>
      <c r="B4" s="41"/>
      <c r="C4" s="41"/>
      <c r="D4" s="41"/>
      <c r="E4" s="41"/>
      <c r="F4" s="41"/>
      <c r="G4" s="41"/>
      <c r="H4" s="41"/>
      <c r="I4" s="41"/>
    </row>
    <row r="5" spans="1:9" s="2" customFormat="1" ht="24.75" customHeight="1" x14ac:dyDescent="0.25">
      <c r="A5" s="45" t="s">
        <v>54</v>
      </c>
      <c r="B5" s="46" t="s">
        <v>81</v>
      </c>
      <c r="C5" s="38" t="s">
        <v>90</v>
      </c>
      <c r="D5" s="42" t="s">
        <v>56</v>
      </c>
      <c r="E5" s="43"/>
      <c r="F5" s="43"/>
      <c r="G5" s="43"/>
      <c r="H5" s="43"/>
      <c r="I5" s="44"/>
    </row>
    <row r="6" spans="1:9" s="2" customFormat="1" ht="21" customHeight="1" x14ac:dyDescent="0.25">
      <c r="A6" s="45"/>
      <c r="B6" s="46"/>
      <c r="C6" s="38"/>
      <c r="D6" s="38" t="s">
        <v>57</v>
      </c>
      <c r="E6" s="38"/>
      <c r="F6" s="38" t="s">
        <v>58</v>
      </c>
      <c r="G6" s="38"/>
      <c r="H6" s="38" t="s">
        <v>115</v>
      </c>
      <c r="I6" s="38"/>
    </row>
    <row r="7" spans="1:9" ht="51" customHeight="1" x14ac:dyDescent="0.25">
      <c r="A7" s="45"/>
      <c r="B7" s="46"/>
      <c r="C7" s="25" t="s">
        <v>116</v>
      </c>
      <c r="D7" s="25" t="s">
        <v>109</v>
      </c>
      <c r="E7" s="26" t="s">
        <v>61</v>
      </c>
      <c r="F7" s="25" t="s">
        <v>110</v>
      </c>
      <c r="G7" s="26" t="s">
        <v>61</v>
      </c>
      <c r="H7" s="25" t="s">
        <v>111</v>
      </c>
      <c r="I7" s="26" t="s">
        <v>61</v>
      </c>
    </row>
    <row r="8" spans="1:9" ht="19.5" customHeight="1" x14ac:dyDescent="0.25">
      <c r="A8" s="3">
        <v>1</v>
      </c>
      <c r="B8" s="3">
        <v>2</v>
      </c>
      <c r="C8" s="27">
        <v>3</v>
      </c>
      <c r="D8" s="27">
        <v>4</v>
      </c>
      <c r="E8" s="28" t="s">
        <v>59</v>
      </c>
      <c r="F8" s="27">
        <v>6</v>
      </c>
      <c r="G8" s="28" t="s">
        <v>60</v>
      </c>
      <c r="H8" s="27">
        <v>8</v>
      </c>
      <c r="I8" s="28" t="s">
        <v>112</v>
      </c>
    </row>
    <row r="9" spans="1:9" x14ac:dyDescent="0.25">
      <c r="A9" s="4" t="s">
        <v>0</v>
      </c>
      <c r="B9" s="3" t="s">
        <v>32</v>
      </c>
      <c r="C9" s="29">
        <f t="shared" ref="C9:I9" si="0">C10+C12+C14+C19+C24+C27+C32+C38+C41+C44+C52</f>
        <v>1126386.2</v>
      </c>
      <c r="D9" s="29">
        <f t="shared" si="0"/>
        <v>1271371.3000000003</v>
      </c>
      <c r="E9" s="29">
        <f t="shared" si="0"/>
        <v>144985.1</v>
      </c>
      <c r="F9" s="29">
        <f t="shared" si="0"/>
        <v>1338193.7000000002</v>
      </c>
      <c r="G9" s="29">
        <f t="shared" si="0"/>
        <v>66822.400000000009</v>
      </c>
      <c r="H9" s="29">
        <f t="shared" si="0"/>
        <v>1356923.7</v>
      </c>
      <c r="I9" s="29">
        <f t="shared" si="0"/>
        <v>18729.999999999978</v>
      </c>
    </row>
    <row r="10" spans="1:9" x14ac:dyDescent="0.25">
      <c r="A10" s="4" t="s">
        <v>1</v>
      </c>
      <c r="B10" s="3" t="s">
        <v>33</v>
      </c>
      <c r="C10" s="29">
        <f>C11</f>
        <v>823027</v>
      </c>
      <c r="D10" s="29">
        <f t="shared" ref="D10:H10" si="1">D11</f>
        <v>929627</v>
      </c>
      <c r="E10" s="29">
        <f>E11</f>
        <v>106600</v>
      </c>
      <c r="F10" s="29">
        <f t="shared" si="1"/>
        <v>1002084</v>
      </c>
      <c r="G10" s="29">
        <f>G11</f>
        <v>72457</v>
      </c>
      <c r="H10" s="29">
        <f t="shared" si="1"/>
        <v>1002394.1</v>
      </c>
      <c r="I10" s="29">
        <f>I11</f>
        <v>310.09999999997672</v>
      </c>
    </row>
    <row r="11" spans="1:9" x14ac:dyDescent="0.25">
      <c r="A11" s="4" t="s">
        <v>19</v>
      </c>
      <c r="B11" s="3" t="s">
        <v>34</v>
      </c>
      <c r="C11" s="29">
        <v>823027</v>
      </c>
      <c r="D11" s="29">
        <v>929627</v>
      </c>
      <c r="E11" s="29">
        <f>D11-C11</f>
        <v>106600</v>
      </c>
      <c r="F11" s="29">
        <v>1002084</v>
      </c>
      <c r="G11" s="29">
        <f>F11-D11</f>
        <v>72457</v>
      </c>
      <c r="H11" s="29">
        <v>1002394.1</v>
      </c>
      <c r="I11" s="29">
        <f>H11-F11</f>
        <v>310.09999999997672</v>
      </c>
    </row>
    <row r="12" spans="1:9" ht="47.25" x14ac:dyDescent="0.25">
      <c r="A12" s="5" t="s">
        <v>102</v>
      </c>
      <c r="B12" s="6" t="s">
        <v>35</v>
      </c>
      <c r="C12" s="29">
        <f>C13</f>
        <v>10951.8</v>
      </c>
      <c r="D12" s="29">
        <f t="shared" ref="D12:I12" si="2">D13</f>
        <v>11532.5</v>
      </c>
      <c r="E12" s="29">
        <f>E13</f>
        <v>580.70000000000073</v>
      </c>
      <c r="F12" s="29">
        <f t="shared" si="2"/>
        <v>11790.3</v>
      </c>
      <c r="G12" s="29">
        <f t="shared" si="2"/>
        <v>257.79999999999927</v>
      </c>
      <c r="H12" s="29">
        <f t="shared" si="2"/>
        <v>11790.3</v>
      </c>
      <c r="I12" s="29">
        <f t="shared" si="2"/>
        <v>0</v>
      </c>
    </row>
    <row r="13" spans="1:9" ht="31.5" customHeight="1" x14ac:dyDescent="0.25">
      <c r="A13" s="5" t="s">
        <v>2</v>
      </c>
      <c r="B13" s="6" t="s">
        <v>36</v>
      </c>
      <c r="C13" s="29">
        <v>10951.8</v>
      </c>
      <c r="D13" s="29">
        <v>11532.5</v>
      </c>
      <c r="E13" s="29">
        <f>D13-C13</f>
        <v>580.70000000000073</v>
      </c>
      <c r="F13" s="29">
        <v>11790.3</v>
      </c>
      <c r="G13" s="29">
        <f>F13-D13</f>
        <v>257.79999999999927</v>
      </c>
      <c r="H13" s="29">
        <v>11790.3</v>
      </c>
      <c r="I13" s="29">
        <f>H13-F13</f>
        <v>0</v>
      </c>
    </row>
    <row r="14" spans="1:9" x14ac:dyDescent="0.25">
      <c r="A14" s="7" t="s">
        <v>3</v>
      </c>
      <c r="B14" s="8" t="s">
        <v>63</v>
      </c>
      <c r="C14" s="30">
        <f>C15+C16+C17+C18</f>
        <v>83756</v>
      </c>
      <c r="D14" s="30">
        <f t="shared" ref="D14:G14" si="3">D15+D16+D17+D18</f>
        <v>113707</v>
      </c>
      <c r="E14" s="30">
        <f t="shared" si="3"/>
        <v>29951</v>
      </c>
      <c r="F14" s="30">
        <f t="shared" si="3"/>
        <v>120123</v>
      </c>
      <c r="G14" s="30">
        <f t="shared" si="3"/>
        <v>6416</v>
      </c>
      <c r="H14" s="30">
        <f t="shared" ref="H14:I14" si="4">H15+H16+H17+H18</f>
        <v>120123</v>
      </c>
      <c r="I14" s="30">
        <f t="shared" si="4"/>
        <v>0</v>
      </c>
    </row>
    <row r="15" spans="1:9" ht="31.5" x14ac:dyDescent="0.25">
      <c r="A15" s="5" t="s">
        <v>4</v>
      </c>
      <c r="B15" s="6" t="s">
        <v>64</v>
      </c>
      <c r="C15" s="31">
        <v>80000</v>
      </c>
      <c r="D15" s="31">
        <v>103315</v>
      </c>
      <c r="E15" s="29">
        <f t="shared" ref="E15:E18" si="5">D15-C15</f>
        <v>23315</v>
      </c>
      <c r="F15" s="31">
        <v>109700</v>
      </c>
      <c r="G15" s="29">
        <f t="shared" ref="G15:G18" si="6">F15-D15</f>
        <v>6385</v>
      </c>
      <c r="H15" s="31">
        <v>109700</v>
      </c>
      <c r="I15" s="29">
        <f t="shared" ref="I15:I18" si="7">H15-F15</f>
        <v>0</v>
      </c>
    </row>
    <row r="16" spans="1:9" ht="31.5" x14ac:dyDescent="0.25">
      <c r="A16" s="4" t="s">
        <v>5</v>
      </c>
      <c r="B16" s="3" t="s">
        <v>37</v>
      </c>
      <c r="C16" s="29">
        <v>0</v>
      </c>
      <c r="D16" s="29">
        <v>0</v>
      </c>
      <c r="E16" s="29">
        <f t="shared" si="5"/>
        <v>0</v>
      </c>
      <c r="F16" s="29">
        <v>31</v>
      </c>
      <c r="G16" s="29">
        <f t="shared" si="6"/>
        <v>31</v>
      </c>
      <c r="H16" s="29">
        <v>31</v>
      </c>
      <c r="I16" s="29">
        <f t="shared" si="7"/>
        <v>0</v>
      </c>
    </row>
    <row r="17" spans="1:9" x14ac:dyDescent="0.25">
      <c r="A17" s="4" t="s">
        <v>6</v>
      </c>
      <c r="B17" s="3" t="s">
        <v>38</v>
      </c>
      <c r="C17" s="29">
        <v>116</v>
      </c>
      <c r="D17" s="29">
        <v>1567</v>
      </c>
      <c r="E17" s="29">
        <f t="shared" si="5"/>
        <v>1451</v>
      </c>
      <c r="F17" s="29">
        <v>1567</v>
      </c>
      <c r="G17" s="29">
        <f t="shared" si="6"/>
        <v>0</v>
      </c>
      <c r="H17" s="29">
        <v>1567</v>
      </c>
      <c r="I17" s="29">
        <f t="shared" si="7"/>
        <v>0</v>
      </c>
    </row>
    <row r="18" spans="1:9" ht="31.5" x14ac:dyDescent="0.25">
      <c r="A18" s="4" t="s">
        <v>7</v>
      </c>
      <c r="B18" s="3" t="s">
        <v>39</v>
      </c>
      <c r="C18" s="29">
        <v>3640</v>
      </c>
      <c r="D18" s="29">
        <v>8825</v>
      </c>
      <c r="E18" s="29">
        <f t="shared" si="5"/>
        <v>5185</v>
      </c>
      <c r="F18" s="29">
        <v>8825</v>
      </c>
      <c r="G18" s="29">
        <f t="shared" si="6"/>
        <v>0</v>
      </c>
      <c r="H18" s="29">
        <v>8825</v>
      </c>
      <c r="I18" s="29">
        <f t="shared" si="7"/>
        <v>0</v>
      </c>
    </row>
    <row r="19" spans="1:9" x14ac:dyDescent="0.25">
      <c r="A19" s="9" t="s">
        <v>8</v>
      </c>
      <c r="B19" s="8" t="s">
        <v>40</v>
      </c>
      <c r="C19" s="30">
        <f>C20+C21+C22+C23</f>
        <v>138418</v>
      </c>
      <c r="D19" s="30">
        <f t="shared" ref="D19:G19" si="8">D20+D21+D22+D23</f>
        <v>138418</v>
      </c>
      <c r="E19" s="30">
        <f t="shared" si="8"/>
        <v>0</v>
      </c>
      <c r="F19" s="30">
        <f t="shared" si="8"/>
        <v>133842</v>
      </c>
      <c r="G19" s="30">
        <f t="shared" si="8"/>
        <v>-4576</v>
      </c>
      <c r="H19" s="30">
        <f t="shared" ref="H19:I19" si="9">H20+H21+H22+H23</f>
        <v>144341</v>
      </c>
      <c r="I19" s="30">
        <f t="shared" si="9"/>
        <v>10499</v>
      </c>
    </row>
    <row r="20" spans="1:9" x14ac:dyDescent="0.25">
      <c r="A20" s="10" t="s">
        <v>9</v>
      </c>
      <c r="B20" s="11" t="s">
        <v>65</v>
      </c>
      <c r="C20" s="29">
        <v>2508</v>
      </c>
      <c r="D20" s="29">
        <v>2508</v>
      </c>
      <c r="E20" s="29">
        <f t="shared" ref="E20:E23" si="10">D20-C20</f>
        <v>0</v>
      </c>
      <c r="F20" s="29">
        <v>2915</v>
      </c>
      <c r="G20" s="29">
        <f t="shared" ref="G20:G23" si="11">F20-D20</f>
        <v>407</v>
      </c>
      <c r="H20" s="29">
        <v>4640</v>
      </c>
      <c r="I20" s="29">
        <f t="shared" ref="I20:I23" si="12">H20-F20</f>
        <v>1725</v>
      </c>
    </row>
    <row r="21" spans="1:9" x14ac:dyDescent="0.25">
      <c r="A21" s="10" t="s">
        <v>10</v>
      </c>
      <c r="B21" s="11" t="s">
        <v>41</v>
      </c>
      <c r="C21" s="29">
        <v>98461</v>
      </c>
      <c r="D21" s="29">
        <v>98461</v>
      </c>
      <c r="E21" s="29">
        <f t="shared" si="10"/>
        <v>0</v>
      </c>
      <c r="F21" s="29">
        <v>96646</v>
      </c>
      <c r="G21" s="29">
        <f t="shared" si="11"/>
        <v>-1815</v>
      </c>
      <c r="H21" s="29">
        <v>104970</v>
      </c>
      <c r="I21" s="29">
        <f t="shared" si="12"/>
        <v>8324</v>
      </c>
    </row>
    <row r="22" spans="1:9" x14ac:dyDescent="0.25">
      <c r="A22" s="4" t="s">
        <v>20</v>
      </c>
      <c r="B22" s="6" t="s">
        <v>91</v>
      </c>
      <c r="C22" s="29">
        <v>26589</v>
      </c>
      <c r="D22" s="29">
        <v>26589</v>
      </c>
      <c r="E22" s="29">
        <f t="shared" si="10"/>
        <v>0</v>
      </c>
      <c r="F22" s="29">
        <v>24916</v>
      </c>
      <c r="G22" s="29">
        <f t="shared" si="11"/>
        <v>-1673</v>
      </c>
      <c r="H22" s="29">
        <v>24916</v>
      </c>
      <c r="I22" s="29">
        <f t="shared" si="12"/>
        <v>0</v>
      </c>
    </row>
    <row r="23" spans="1:9" x14ac:dyDescent="0.25">
      <c r="A23" s="10" t="s">
        <v>21</v>
      </c>
      <c r="B23" s="11" t="s">
        <v>92</v>
      </c>
      <c r="C23" s="29">
        <v>10860</v>
      </c>
      <c r="D23" s="29">
        <v>10860</v>
      </c>
      <c r="E23" s="29">
        <f t="shared" si="10"/>
        <v>0</v>
      </c>
      <c r="F23" s="29">
        <v>9365</v>
      </c>
      <c r="G23" s="29">
        <f t="shared" si="11"/>
        <v>-1495</v>
      </c>
      <c r="H23" s="29">
        <v>9815</v>
      </c>
      <c r="I23" s="29">
        <f t="shared" si="12"/>
        <v>450</v>
      </c>
    </row>
    <row r="24" spans="1:9" x14ac:dyDescent="0.25">
      <c r="A24" s="12" t="s">
        <v>11</v>
      </c>
      <c r="B24" s="13" t="s">
        <v>42</v>
      </c>
      <c r="C24" s="32">
        <f t="shared" ref="C24:G24" si="13">C25+C26</f>
        <v>2041.8</v>
      </c>
      <c r="D24" s="32">
        <f t="shared" si="13"/>
        <v>2041.8</v>
      </c>
      <c r="E24" s="32">
        <f t="shared" si="13"/>
        <v>0</v>
      </c>
      <c r="F24" s="32">
        <f t="shared" si="13"/>
        <v>3120</v>
      </c>
      <c r="G24" s="32">
        <f t="shared" si="13"/>
        <v>1078.2</v>
      </c>
      <c r="H24" s="32">
        <f t="shared" ref="H24:I24" si="14">H25+H26</f>
        <v>3880</v>
      </c>
      <c r="I24" s="32">
        <f t="shared" si="14"/>
        <v>760</v>
      </c>
    </row>
    <row r="25" spans="1:9" ht="32.25" customHeight="1" x14ac:dyDescent="0.25">
      <c r="A25" s="10" t="s">
        <v>22</v>
      </c>
      <c r="B25" s="13" t="s">
        <v>43</v>
      </c>
      <c r="C25" s="32">
        <v>2040.2</v>
      </c>
      <c r="D25" s="32">
        <v>2040.2</v>
      </c>
      <c r="E25" s="32">
        <f>D25-C25</f>
        <v>0</v>
      </c>
      <c r="F25" s="32">
        <v>3120</v>
      </c>
      <c r="G25" s="29">
        <f t="shared" ref="G25:G26" si="15">F25-D25</f>
        <v>1079.8</v>
      </c>
      <c r="H25" s="32">
        <v>3880</v>
      </c>
      <c r="I25" s="29">
        <f t="shared" ref="I25:I26" si="16">H25-F25</f>
        <v>760</v>
      </c>
    </row>
    <row r="26" spans="1:9" ht="34.5" customHeight="1" x14ac:dyDescent="0.25">
      <c r="A26" s="10" t="s">
        <v>66</v>
      </c>
      <c r="B26" s="13" t="s">
        <v>67</v>
      </c>
      <c r="C26" s="32">
        <v>1.6</v>
      </c>
      <c r="D26" s="32">
        <v>1.6</v>
      </c>
      <c r="E26" s="29">
        <f>D26-C26</f>
        <v>0</v>
      </c>
      <c r="F26" s="32">
        <v>0</v>
      </c>
      <c r="G26" s="29">
        <f t="shared" si="15"/>
        <v>-1.6</v>
      </c>
      <c r="H26" s="32">
        <v>0</v>
      </c>
      <c r="I26" s="29">
        <f t="shared" si="16"/>
        <v>0</v>
      </c>
    </row>
    <row r="27" spans="1:9" ht="47.25" x14ac:dyDescent="0.25">
      <c r="A27" s="12" t="s">
        <v>12</v>
      </c>
      <c r="B27" s="13" t="s">
        <v>44</v>
      </c>
      <c r="C27" s="32">
        <f>SUM(C28:C31)</f>
        <v>53788.999999999993</v>
      </c>
      <c r="D27" s="32">
        <f t="shared" ref="D27:G27" si="17">SUM(D28:D31)</f>
        <v>53788.999999999993</v>
      </c>
      <c r="E27" s="32">
        <f t="shared" si="17"/>
        <v>0</v>
      </c>
      <c r="F27" s="32">
        <f t="shared" si="17"/>
        <v>53508.299999999996</v>
      </c>
      <c r="G27" s="32">
        <f t="shared" si="17"/>
        <v>-280.69999999999555</v>
      </c>
      <c r="H27" s="32">
        <f>SUM(H28:H31)</f>
        <v>53508.299999999996</v>
      </c>
      <c r="I27" s="32">
        <f t="shared" ref="I27" si="18">SUM(I28:I31)</f>
        <v>0</v>
      </c>
    </row>
    <row r="28" spans="1:9" ht="93.75" customHeight="1" x14ac:dyDescent="0.25">
      <c r="A28" s="4" t="s">
        <v>23</v>
      </c>
      <c r="B28" s="14" t="s">
        <v>68</v>
      </c>
      <c r="C28" s="33">
        <f>46883.2+3468.2</f>
        <v>50351.399999999994</v>
      </c>
      <c r="D28" s="33">
        <f>46883.2+3468.2</f>
        <v>50351.399999999994</v>
      </c>
      <c r="E28" s="29">
        <f t="shared" ref="E28:E30" si="19">D28-C28</f>
        <v>0</v>
      </c>
      <c r="F28" s="33">
        <f>46883.2+3231.9</f>
        <v>50115.1</v>
      </c>
      <c r="G28" s="29">
        <f t="shared" ref="G28:G30" si="20">F28-D28</f>
        <v>-236.29999999999563</v>
      </c>
      <c r="H28" s="33">
        <f>46883.2+3231.9</f>
        <v>50115.1</v>
      </c>
      <c r="I28" s="29">
        <f t="shared" ref="I28:I37" si="21">H28-F28</f>
        <v>0</v>
      </c>
    </row>
    <row r="29" spans="1:9" ht="47.25" x14ac:dyDescent="0.25">
      <c r="A29" s="15" t="s">
        <v>99</v>
      </c>
      <c r="B29" s="14" t="s">
        <v>100</v>
      </c>
      <c r="C29" s="33">
        <v>13.9</v>
      </c>
      <c r="D29" s="33">
        <v>13.9</v>
      </c>
      <c r="E29" s="29">
        <f t="shared" si="19"/>
        <v>0</v>
      </c>
      <c r="F29" s="33">
        <v>5.0999999999999996</v>
      </c>
      <c r="G29" s="29">
        <f t="shared" si="20"/>
        <v>-8.8000000000000007</v>
      </c>
      <c r="H29" s="33">
        <v>5.0999999999999996</v>
      </c>
      <c r="I29" s="29">
        <f t="shared" si="21"/>
        <v>0</v>
      </c>
    </row>
    <row r="30" spans="1:9" ht="63" x14ac:dyDescent="0.25">
      <c r="A30" s="15" t="s">
        <v>117</v>
      </c>
      <c r="B30" s="14" t="s">
        <v>118</v>
      </c>
      <c r="C30" s="33">
        <v>0</v>
      </c>
      <c r="D30" s="33">
        <v>0</v>
      </c>
      <c r="E30" s="29">
        <f t="shared" si="19"/>
        <v>0</v>
      </c>
      <c r="F30" s="33">
        <v>19.5</v>
      </c>
      <c r="G30" s="29">
        <f t="shared" si="20"/>
        <v>19.5</v>
      </c>
      <c r="H30" s="33">
        <v>19.5</v>
      </c>
      <c r="I30" s="29">
        <f t="shared" si="21"/>
        <v>0</v>
      </c>
    </row>
    <row r="31" spans="1:9" ht="95.25" customHeight="1" x14ac:dyDescent="0.25">
      <c r="A31" s="4" t="s">
        <v>24</v>
      </c>
      <c r="B31" s="14" t="s">
        <v>69</v>
      </c>
      <c r="C31" s="31">
        <v>3423.7</v>
      </c>
      <c r="D31" s="31">
        <v>3423.7</v>
      </c>
      <c r="E31" s="29">
        <f>D31-C31</f>
        <v>0</v>
      </c>
      <c r="F31" s="31">
        <v>3368.6</v>
      </c>
      <c r="G31" s="29">
        <f>F31-D31</f>
        <v>-55.099999999999909</v>
      </c>
      <c r="H31" s="31">
        <v>3368.6</v>
      </c>
      <c r="I31" s="29">
        <f t="shared" si="21"/>
        <v>0</v>
      </c>
    </row>
    <row r="32" spans="1:9" ht="31.5" x14ac:dyDescent="0.25">
      <c r="A32" s="9" t="s">
        <v>13</v>
      </c>
      <c r="B32" s="14" t="s">
        <v>53</v>
      </c>
      <c r="C32" s="32">
        <f>C33+C34+C35+C36+C37</f>
        <v>5584.6</v>
      </c>
      <c r="D32" s="32">
        <f>D33+D34+D35+D36+D37</f>
        <v>5584.6</v>
      </c>
      <c r="E32" s="29">
        <f t="shared" ref="E32:E37" si="22">D32-C32</f>
        <v>0</v>
      </c>
      <c r="F32" s="32">
        <f>F33+F34+F35+F36+F37</f>
        <v>3943</v>
      </c>
      <c r="G32" s="29">
        <f t="shared" ref="G32:G37" si="23">F32-D32</f>
        <v>-1641.6000000000004</v>
      </c>
      <c r="H32" s="32">
        <f>H33+H34+H35+H36+H37</f>
        <v>3943</v>
      </c>
      <c r="I32" s="29">
        <f t="shared" si="21"/>
        <v>0</v>
      </c>
    </row>
    <row r="33" spans="1:9" ht="31.5" x14ac:dyDescent="0.25">
      <c r="A33" s="10" t="s">
        <v>131</v>
      </c>
      <c r="B33" s="14" t="s">
        <v>125</v>
      </c>
      <c r="C33" s="32">
        <v>1082.4000000000001</v>
      </c>
      <c r="D33" s="32">
        <v>1082.4000000000001</v>
      </c>
      <c r="E33" s="29">
        <f t="shared" si="22"/>
        <v>0</v>
      </c>
      <c r="F33" s="32">
        <v>2243</v>
      </c>
      <c r="G33" s="29">
        <f t="shared" si="23"/>
        <v>1160.5999999999999</v>
      </c>
      <c r="H33" s="32">
        <v>2243</v>
      </c>
      <c r="I33" s="29">
        <f t="shared" si="21"/>
        <v>0</v>
      </c>
    </row>
    <row r="34" spans="1:9" x14ac:dyDescent="0.25">
      <c r="A34" s="10" t="s">
        <v>132</v>
      </c>
      <c r="B34" s="14" t="s">
        <v>126</v>
      </c>
      <c r="C34" s="32">
        <v>571</v>
      </c>
      <c r="D34" s="32">
        <v>571</v>
      </c>
      <c r="E34" s="29">
        <f t="shared" si="22"/>
        <v>0</v>
      </c>
      <c r="F34" s="32">
        <v>449.8</v>
      </c>
      <c r="G34" s="29">
        <f t="shared" si="23"/>
        <v>-121.19999999999999</v>
      </c>
      <c r="H34" s="32">
        <v>449.8</v>
      </c>
      <c r="I34" s="29">
        <f t="shared" si="21"/>
        <v>0</v>
      </c>
    </row>
    <row r="35" spans="1:9" x14ac:dyDescent="0.25">
      <c r="A35" s="47" t="s">
        <v>133</v>
      </c>
      <c r="B35" s="14" t="s">
        <v>127</v>
      </c>
      <c r="C35" s="32">
        <v>3807.4</v>
      </c>
      <c r="D35" s="32">
        <v>3807.4</v>
      </c>
      <c r="E35" s="29">
        <f t="shared" si="22"/>
        <v>0</v>
      </c>
      <c r="F35" s="32">
        <v>1117.7</v>
      </c>
      <c r="G35" s="29">
        <f t="shared" si="23"/>
        <v>-2689.7</v>
      </c>
      <c r="H35" s="32">
        <v>1117.7</v>
      </c>
      <c r="I35" s="29">
        <f t="shared" si="21"/>
        <v>0</v>
      </c>
    </row>
    <row r="36" spans="1:9" x14ac:dyDescent="0.25">
      <c r="A36" s="10" t="s">
        <v>134</v>
      </c>
      <c r="B36" s="14" t="s">
        <v>128</v>
      </c>
      <c r="C36" s="32">
        <v>114.3</v>
      </c>
      <c r="D36" s="32">
        <v>114.3</v>
      </c>
      <c r="E36" s="29">
        <f t="shared" si="22"/>
        <v>0</v>
      </c>
      <c r="F36" s="32">
        <v>31.4</v>
      </c>
      <c r="G36" s="29">
        <f t="shared" si="23"/>
        <v>-82.9</v>
      </c>
      <c r="H36" s="32">
        <v>31.4</v>
      </c>
      <c r="I36" s="29">
        <f t="shared" si="21"/>
        <v>0</v>
      </c>
    </row>
    <row r="37" spans="1:9" ht="47.25" x14ac:dyDescent="0.25">
      <c r="A37" s="10" t="s">
        <v>135</v>
      </c>
      <c r="B37" s="14" t="s">
        <v>129</v>
      </c>
      <c r="C37" s="32">
        <v>9.5</v>
      </c>
      <c r="D37" s="32">
        <v>9.5</v>
      </c>
      <c r="E37" s="29">
        <f t="shared" si="22"/>
        <v>0</v>
      </c>
      <c r="F37" s="32">
        <v>101.1</v>
      </c>
      <c r="G37" s="29">
        <f t="shared" si="23"/>
        <v>91.6</v>
      </c>
      <c r="H37" s="32">
        <v>101.1</v>
      </c>
      <c r="I37" s="29">
        <f t="shared" si="21"/>
        <v>0</v>
      </c>
    </row>
    <row r="38" spans="1:9" ht="36.75" customHeight="1" x14ac:dyDescent="0.25">
      <c r="A38" s="16" t="s">
        <v>130</v>
      </c>
      <c r="B38" s="17" t="s">
        <v>45</v>
      </c>
      <c r="C38" s="32">
        <f>C39+C40</f>
        <v>412.2</v>
      </c>
      <c r="D38" s="32">
        <f t="shared" ref="D38:G38" si="24">D39+D40</f>
        <v>1625.5</v>
      </c>
      <c r="E38" s="32">
        <f t="shared" si="24"/>
        <v>1213.3</v>
      </c>
      <c r="F38" s="32">
        <f t="shared" si="24"/>
        <v>1526.6</v>
      </c>
      <c r="G38" s="32">
        <f t="shared" si="24"/>
        <v>-98.900000000000048</v>
      </c>
      <c r="H38" s="32">
        <f t="shared" ref="H38:I38" si="25">H39+H40</f>
        <v>1526.6</v>
      </c>
      <c r="I38" s="32">
        <f t="shared" si="25"/>
        <v>0</v>
      </c>
    </row>
    <row r="39" spans="1:9" x14ac:dyDescent="0.25">
      <c r="A39" s="16" t="s">
        <v>25</v>
      </c>
      <c r="B39" s="17" t="s">
        <v>70</v>
      </c>
      <c r="C39" s="32">
        <v>3.7</v>
      </c>
      <c r="D39" s="32">
        <v>3.7</v>
      </c>
      <c r="E39" s="29">
        <f t="shared" ref="E39:E40" si="26">D39-C39</f>
        <v>0</v>
      </c>
      <c r="F39" s="32">
        <v>8</v>
      </c>
      <c r="G39" s="29">
        <f t="shared" ref="G39:G40" si="27">F39-D39</f>
        <v>4.3</v>
      </c>
      <c r="H39" s="32">
        <v>8</v>
      </c>
      <c r="I39" s="29">
        <f t="shared" ref="I39:I40" si="28">H39-F39</f>
        <v>0</v>
      </c>
    </row>
    <row r="40" spans="1:9" x14ac:dyDescent="0.25">
      <c r="A40" s="16" t="s">
        <v>26</v>
      </c>
      <c r="B40" s="17" t="s">
        <v>71</v>
      </c>
      <c r="C40" s="32">
        <v>408.5</v>
      </c>
      <c r="D40" s="32">
        <v>1621.8</v>
      </c>
      <c r="E40" s="29">
        <f t="shared" si="26"/>
        <v>1213.3</v>
      </c>
      <c r="F40" s="32">
        <v>1518.6</v>
      </c>
      <c r="G40" s="29">
        <f t="shared" si="27"/>
        <v>-103.20000000000005</v>
      </c>
      <c r="H40" s="32">
        <v>1518.6</v>
      </c>
      <c r="I40" s="29">
        <f t="shared" si="28"/>
        <v>0</v>
      </c>
    </row>
    <row r="41" spans="1:9" ht="31.5" x14ac:dyDescent="0.25">
      <c r="A41" s="12" t="s">
        <v>14</v>
      </c>
      <c r="B41" s="13" t="s">
        <v>72</v>
      </c>
      <c r="C41" s="32">
        <f>C42+C43</f>
        <v>6509.9</v>
      </c>
      <c r="D41" s="32">
        <f t="shared" ref="D41:G41" si="29">D42+D43</f>
        <v>7887.5</v>
      </c>
      <c r="E41" s="32">
        <f t="shared" si="29"/>
        <v>1377.6</v>
      </c>
      <c r="F41" s="32">
        <f t="shared" si="29"/>
        <v>1077.8</v>
      </c>
      <c r="G41" s="32">
        <f t="shared" si="29"/>
        <v>-6809.7</v>
      </c>
      <c r="H41" s="32">
        <f t="shared" ref="H41:I41" si="30">H42+H43</f>
        <v>3397.7</v>
      </c>
      <c r="I41" s="32">
        <f t="shared" si="30"/>
        <v>2319.9</v>
      </c>
    </row>
    <row r="42" spans="1:9" ht="94.5" x14ac:dyDescent="0.25">
      <c r="A42" s="12" t="s">
        <v>27</v>
      </c>
      <c r="B42" s="13" t="s">
        <v>73</v>
      </c>
      <c r="C42" s="32">
        <v>0</v>
      </c>
      <c r="D42" s="32">
        <v>1377.6</v>
      </c>
      <c r="E42" s="29">
        <f t="shared" ref="E42:E43" si="31">D42-C42</f>
        <v>1377.6</v>
      </c>
      <c r="F42" s="32">
        <v>877.6</v>
      </c>
      <c r="G42" s="29">
        <f t="shared" ref="G42:G43" si="32">F42-D42</f>
        <v>-499.99999999999989</v>
      </c>
      <c r="H42" s="32">
        <v>877.6</v>
      </c>
      <c r="I42" s="29">
        <f t="shared" ref="I42:I43" si="33">H42-F42</f>
        <v>0</v>
      </c>
    </row>
    <row r="43" spans="1:9" ht="33.75" customHeight="1" x14ac:dyDescent="0.25">
      <c r="A43" s="4" t="s">
        <v>28</v>
      </c>
      <c r="B43" s="13" t="s">
        <v>74</v>
      </c>
      <c r="C43" s="32">
        <v>6509.9</v>
      </c>
      <c r="D43" s="32">
        <v>6509.9</v>
      </c>
      <c r="E43" s="29">
        <f t="shared" si="31"/>
        <v>0</v>
      </c>
      <c r="F43" s="32">
        <v>200.2</v>
      </c>
      <c r="G43" s="29">
        <f t="shared" si="32"/>
        <v>-6309.7</v>
      </c>
      <c r="H43" s="32">
        <v>2520.1</v>
      </c>
      <c r="I43" s="29">
        <f t="shared" si="33"/>
        <v>2319.9</v>
      </c>
    </row>
    <row r="44" spans="1:9" x14ac:dyDescent="0.25">
      <c r="A44" s="12" t="s">
        <v>15</v>
      </c>
      <c r="B44" s="13" t="s">
        <v>46</v>
      </c>
      <c r="C44" s="32">
        <f>SUM(C45:C51)</f>
        <v>1895.8999999999999</v>
      </c>
      <c r="D44" s="32">
        <f t="shared" ref="D44:G44" si="34">SUM(D45:D51)</f>
        <v>6893.0999999999995</v>
      </c>
      <c r="E44" s="32">
        <f t="shared" si="34"/>
        <v>4997.2</v>
      </c>
      <c r="F44" s="32">
        <f t="shared" si="34"/>
        <v>6913.4</v>
      </c>
      <c r="G44" s="32">
        <f t="shared" si="34"/>
        <v>20.300000000000068</v>
      </c>
      <c r="H44" s="32">
        <f t="shared" ref="H44:I44" si="35">SUM(H45:H51)</f>
        <v>11754.400000000001</v>
      </c>
      <c r="I44" s="32">
        <f t="shared" si="35"/>
        <v>4841</v>
      </c>
    </row>
    <row r="45" spans="1:9" ht="47.25" x14ac:dyDescent="0.25">
      <c r="A45" s="18" t="s">
        <v>82</v>
      </c>
      <c r="B45" s="13" t="s">
        <v>83</v>
      </c>
      <c r="C45" s="32">
        <v>1062.5999999999999</v>
      </c>
      <c r="D45" s="32">
        <v>1062.5999999999999</v>
      </c>
      <c r="E45" s="29">
        <f t="shared" ref="E45:E53" si="36">D45-C45</f>
        <v>0</v>
      </c>
      <c r="F45" s="32">
        <v>483.4</v>
      </c>
      <c r="G45" s="29">
        <f t="shared" ref="G45:G53" si="37">F45-D45</f>
        <v>-579.19999999999993</v>
      </c>
      <c r="H45" s="32">
        <v>483.4</v>
      </c>
      <c r="I45" s="29">
        <f t="shared" ref="I45:I53" si="38">H45-F45</f>
        <v>0</v>
      </c>
    </row>
    <row r="46" spans="1:9" ht="50.25" customHeight="1" x14ac:dyDescent="0.25">
      <c r="A46" s="18" t="s">
        <v>84</v>
      </c>
      <c r="B46" s="13" t="s">
        <v>85</v>
      </c>
      <c r="C46" s="32">
        <v>13.7</v>
      </c>
      <c r="D46" s="32">
        <v>13.7</v>
      </c>
      <c r="E46" s="29">
        <f t="shared" si="36"/>
        <v>0</v>
      </c>
      <c r="F46" s="32">
        <v>2.5</v>
      </c>
      <c r="G46" s="29">
        <f t="shared" si="37"/>
        <v>-11.2</v>
      </c>
      <c r="H46" s="32">
        <v>2.5</v>
      </c>
      <c r="I46" s="29">
        <f t="shared" si="38"/>
        <v>0</v>
      </c>
    </row>
    <row r="47" spans="1:9" ht="131.25" customHeight="1" x14ac:dyDescent="0.25">
      <c r="A47" s="18" t="s">
        <v>86</v>
      </c>
      <c r="B47" s="13" t="s">
        <v>87</v>
      </c>
      <c r="C47" s="32">
        <v>516.29999999999995</v>
      </c>
      <c r="D47" s="32">
        <v>516.29999999999995</v>
      </c>
      <c r="E47" s="29">
        <f t="shared" si="36"/>
        <v>0</v>
      </c>
      <c r="F47" s="32">
        <v>934.6</v>
      </c>
      <c r="G47" s="29">
        <f t="shared" si="37"/>
        <v>418.30000000000007</v>
      </c>
      <c r="H47" s="32">
        <v>5775.6</v>
      </c>
      <c r="I47" s="29">
        <f t="shared" si="38"/>
        <v>4841</v>
      </c>
    </row>
    <row r="48" spans="1:9" ht="63" hidden="1" x14ac:dyDescent="0.25">
      <c r="A48" s="19" t="s">
        <v>97</v>
      </c>
      <c r="B48" s="13" t="s">
        <v>98</v>
      </c>
      <c r="C48" s="32">
        <v>0</v>
      </c>
      <c r="D48" s="32">
        <v>0</v>
      </c>
      <c r="E48" s="29">
        <f t="shared" si="36"/>
        <v>0</v>
      </c>
      <c r="F48" s="32"/>
      <c r="G48" s="29">
        <f t="shared" si="37"/>
        <v>0</v>
      </c>
      <c r="H48" s="32"/>
      <c r="I48" s="29">
        <f t="shared" si="38"/>
        <v>0</v>
      </c>
    </row>
    <row r="49" spans="1:9" ht="63" x14ac:dyDescent="0.25">
      <c r="A49" s="19" t="s">
        <v>121</v>
      </c>
      <c r="B49" s="13" t="s">
        <v>119</v>
      </c>
      <c r="C49" s="32">
        <v>0</v>
      </c>
      <c r="D49" s="32">
        <v>4997.2</v>
      </c>
      <c r="E49" s="29">
        <f t="shared" si="36"/>
        <v>4997.2</v>
      </c>
      <c r="F49" s="32">
        <v>4997.2</v>
      </c>
      <c r="G49" s="29">
        <f t="shared" si="37"/>
        <v>0</v>
      </c>
      <c r="H49" s="32">
        <v>4997.2</v>
      </c>
      <c r="I49" s="29">
        <f t="shared" si="38"/>
        <v>0</v>
      </c>
    </row>
    <row r="50" spans="1:9" ht="36" customHeight="1" x14ac:dyDescent="0.25">
      <c r="A50" s="18" t="s">
        <v>88</v>
      </c>
      <c r="B50" s="13" t="s">
        <v>89</v>
      </c>
      <c r="C50" s="32">
        <v>0</v>
      </c>
      <c r="D50" s="32">
        <v>0</v>
      </c>
      <c r="E50" s="29">
        <f t="shared" si="36"/>
        <v>0</v>
      </c>
      <c r="F50" s="32">
        <v>0</v>
      </c>
      <c r="G50" s="29">
        <f t="shared" si="37"/>
        <v>0</v>
      </c>
      <c r="H50" s="32"/>
      <c r="I50" s="29">
        <f t="shared" si="38"/>
        <v>0</v>
      </c>
    </row>
    <row r="51" spans="1:9" ht="18.75" customHeight="1" x14ac:dyDescent="0.25">
      <c r="A51" s="18" t="s">
        <v>96</v>
      </c>
      <c r="B51" s="13" t="s">
        <v>95</v>
      </c>
      <c r="C51" s="32">
        <v>303.3</v>
      </c>
      <c r="D51" s="32">
        <v>303.3</v>
      </c>
      <c r="E51" s="29">
        <f t="shared" si="36"/>
        <v>0</v>
      </c>
      <c r="F51" s="32">
        <v>495.7</v>
      </c>
      <c r="G51" s="29">
        <f t="shared" si="37"/>
        <v>192.39999999999998</v>
      </c>
      <c r="H51" s="32">
        <v>495.7</v>
      </c>
      <c r="I51" s="29">
        <f t="shared" si="38"/>
        <v>0</v>
      </c>
    </row>
    <row r="52" spans="1:9" ht="18.75" customHeight="1" x14ac:dyDescent="0.25">
      <c r="A52" s="18" t="s">
        <v>122</v>
      </c>
      <c r="B52" s="13" t="s">
        <v>120</v>
      </c>
      <c r="C52" s="32">
        <f>C53</f>
        <v>0</v>
      </c>
      <c r="D52" s="32">
        <f t="shared" ref="D52:I52" si="39">D53</f>
        <v>265.3</v>
      </c>
      <c r="E52" s="32">
        <f t="shared" si="39"/>
        <v>265.3</v>
      </c>
      <c r="F52" s="32">
        <f t="shared" si="39"/>
        <v>265.3</v>
      </c>
      <c r="G52" s="32">
        <f t="shared" si="39"/>
        <v>0</v>
      </c>
      <c r="H52" s="32">
        <f t="shared" si="39"/>
        <v>265.3</v>
      </c>
      <c r="I52" s="32">
        <f t="shared" si="39"/>
        <v>0</v>
      </c>
    </row>
    <row r="53" spans="1:9" ht="33.75" customHeight="1" x14ac:dyDescent="0.25">
      <c r="A53" s="18" t="s">
        <v>123</v>
      </c>
      <c r="B53" s="13" t="s">
        <v>124</v>
      </c>
      <c r="C53" s="32">
        <v>0</v>
      </c>
      <c r="D53" s="32">
        <v>265.3</v>
      </c>
      <c r="E53" s="29">
        <f t="shared" si="36"/>
        <v>265.3</v>
      </c>
      <c r="F53" s="32">
        <v>265.3</v>
      </c>
      <c r="G53" s="29">
        <f t="shared" si="37"/>
        <v>0</v>
      </c>
      <c r="H53" s="32">
        <v>265.3</v>
      </c>
      <c r="I53" s="29">
        <f t="shared" si="38"/>
        <v>0</v>
      </c>
    </row>
    <row r="54" spans="1:9" x14ac:dyDescent="0.25">
      <c r="A54" s="9" t="s">
        <v>16</v>
      </c>
      <c r="B54" s="20" t="s">
        <v>47</v>
      </c>
      <c r="C54" s="32">
        <f>C55+C60+C62+C64</f>
        <v>1321485.2</v>
      </c>
      <c r="D54" s="32">
        <f t="shared" ref="D54:G54" si="40">D55+D60+D62+D64</f>
        <v>2478776.2999999998</v>
      </c>
      <c r="E54" s="32">
        <f t="shared" si="40"/>
        <v>1157291.1000000003</v>
      </c>
      <c r="F54" s="32">
        <f t="shared" si="40"/>
        <v>2389736.1999999997</v>
      </c>
      <c r="G54" s="32">
        <f t="shared" si="40"/>
        <v>-89040.100000000093</v>
      </c>
      <c r="H54" s="32">
        <f t="shared" ref="H54:I54" si="41">H55+H60+H62+H64</f>
        <v>2400801.1999999997</v>
      </c>
      <c r="I54" s="32">
        <f t="shared" si="41"/>
        <v>11065</v>
      </c>
    </row>
    <row r="55" spans="1:9" ht="31.5" customHeight="1" x14ac:dyDescent="0.25">
      <c r="A55" s="9" t="s">
        <v>55</v>
      </c>
      <c r="B55" s="20" t="s">
        <v>48</v>
      </c>
      <c r="C55" s="32">
        <f>C56+C57+C58+C59</f>
        <v>1321485.2</v>
      </c>
      <c r="D55" s="32">
        <f t="shared" ref="D55:G55" si="42">D56+D57+D58+D59</f>
        <v>2489145.7999999998</v>
      </c>
      <c r="E55" s="32">
        <f t="shared" si="42"/>
        <v>1167660.6000000003</v>
      </c>
      <c r="F55" s="32">
        <f t="shared" si="42"/>
        <v>2397954.1999999997</v>
      </c>
      <c r="G55" s="32">
        <f t="shared" si="42"/>
        <v>-91191.600000000093</v>
      </c>
      <c r="H55" s="32">
        <f t="shared" ref="H55:I55" si="43">H56+H57+H58+H59</f>
        <v>2409019.1999999997</v>
      </c>
      <c r="I55" s="32">
        <f t="shared" si="43"/>
        <v>11065</v>
      </c>
    </row>
    <row r="56" spans="1:9" ht="31.5" x14ac:dyDescent="0.25">
      <c r="A56" s="5" t="s">
        <v>29</v>
      </c>
      <c r="B56" s="6" t="s">
        <v>75</v>
      </c>
      <c r="C56" s="32">
        <v>0</v>
      </c>
      <c r="D56" s="32">
        <v>26830.5</v>
      </c>
      <c r="E56" s="29">
        <f t="shared" ref="E56:E59" si="44">D56-C56</f>
        <v>26830.5</v>
      </c>
      <c r="F56" s="32">
        <v>37425</v>
      </c>
      <c r="G56" s="29">
        <f t="shared" ref="G56:G59" si="45">F56-D56</f>
        <v>10594.5</v>
      </c>
      <c r="H56" s="32">
        <v>48490</v>
      </c>
      <c r="I56" s="29">
        <f t="shared" ref="I56:I59" si="46">H56-F56</f>
        <v>11065</v>
      </c>
    </row>
    <row r="57" spans="1:9" ht="31.5" x14ac:dyDescent="0.25">
      <c r="A57" s="9" t="s">
        <v>30</v>
      </c>
      <c r="B57" s="11" t="s">
        <v>76</v>
      </c>
      <c r="C57" s="32">
        <v>840942.6</v>
      </c>
      <c r="D57" s="32">
        <v>1666015.6</v>
      </c>
      <c r="E57" s="29">
        <f t="shared" si="44"/>
        <v>825073.00000000012</v>
      </c>
      <c r="F57" s="32">
        <v>1549823.3</v>
      </c>
      <c r="G57" s="29">
        <f t="shared" si="45"/>
        <v>-116192.30000000005</v>
      </c>
      <c r="H57" s="32">
        <v>1549823.3</v>
      </c>
      <c r="I57" s="29">
        <f t="shared" si="46"/>
        <v>0</v>
      </c>
    </row>
    <row r="58" spans="1:9" ht="31.5" x14ac:dyDescent="0.25">
      <c r="A58" s="9" t="s">
        <v>31</v>
      </c>
      <c r="B58" s="11" t="s">
        <v>77</v>
      </c>
      <c r="C58" s="29">
        <v>144020.6</v>
      </c>
      <c r="D58" s="29">
        <v>776677.9</v>
      </c>
      <c r="E58" s="29">
        <f t="shared" si="44"/>
        <v>632657.30000000005</v>
      </c>
      <c r="F58" s="29">
        <v>782084.1</v>
      </c>
      <c r="G58" s="29">
        <f t="shared" si="45"/>
        <v>5406.1999999999534</v>
      </c>
      <c r="H58" s="29">
        <v>782084.1</v>
      </c>
      <c r="I58" s="29">
        <f t="shared" si="46"/>
        <v>0</v>
      </c>
    </row>
    <row r="59" spans="1:9" x14ac:dyDescent="0.25">
      <c r="A59" s="4" t="s">
        <v>17</v>
      </c>
      <c r="B59" s="11" t="s">
        <v>78</v>
      </c>
      <c r="C59" s="29">
        <v>336522</v>
      </c>
      <c r="D59" s="29">
        <v>19621.8</v>
      </c>
      <c r="E59" s="29">
        <f t="shared" si="44"/>
        <v>-316900.2</v>
      </c>
      <c r="F59" s="29">
        <v>28621.8</v>
      </c>
      <c r="G59" s="29">
        <f t="shared" si="45"/>
        <v>9000</v>
      </c>
      <c r="H59" s="29">
        <v>28621.8</v>
      </c>
      <c r="I59" s="29">
        <f t="shared" si="46"/>
        <v>0</v>
      </c>
    </row>
    <row r="60" spans="1:9" s="21" customFormat="1" ht="18.75" customHeight="1" x14ac:dyDescent="0.25">
      <c r="A60" s="4" t="s">
        <v>79</v>
      </c>
      <c r="B60" s="11" t="s">
        <v>49</v>
      </c>
      <c r="C60" s="34">
        <f>C61</f>
        <v>0</v>
      </c>
      <c r="D60" s="34">
        <f t="shared" ref="D60:I60" si="47">D61</f>
        <v>50</v>
      </c>
      <c r="E60" s="34">
        <f t="shared" si="47"/>
        <v>50</v>
      </c>
      <c r="F60" s="34">
        <f t="shared" si="47"/>
        <v>50</v>
      </c>
      <c r="G60" s="34">
        <f t="shared" si="47"/>
        <v>0</v>
      </c>
      <c r="H60" s="34">
        <f t="shared" si="47"/>
        <v>50</v>
      </c>
      <c r="I60" s="34">
        <f t="shared" si="47"/>
        <v>0</v>
      </c>
    </row>
    <row r="61" spans="1:9" s="21" customFormat="1" ht="31.5" x14ac:dyDescent="0.25">
      <c r="A61" s="4" t="s">
        <v>101</v>
      </c>
      <c r="B61" s="11" t="s">
        <v>50</v>
      </c>
      <c r="C61" s="34">
        <v>0</v>
      </c>
      <c r="D61" s="34">
        <v>50</v>
      </c>
      <c r="E61" s="29">
        <f>D61-C61</f>
        <v>50</v>
      </c>
      <c r="F61" s="34">
        <v>50</v>
      </c>
      <c r="G61" s="29">
        <f>F61-D61</f>
        <v>0</v>
      </c>
      <c r="H61" s="34">
        <v>50</v>
      </c>
      <c r="I61" s="29">
        <f>H61-F61</f>
        <v>0</v>
      </c>
    </row>
    <row r="62" spans="1:9" ht="80.25" customHeight="1" x14ac:dyDescent="0.25">
      <c r="A62" s="4" t="s">
        <v>93</v>
      </c>
      <c r="B62" s="11" t="s">
        <v>51</v>
      </c>
      <c r="C62" s="34">
        <f>C63</f>
        <v>0</v>
      </c>
      <c r="D62" s="34">
        <f t="shared" ref="D62:I62" si="48">D63</f>
        <v>79.099999999999994</v>
      </c>
      <c r="E62" s="34">
        <f t="shared" si="48"/>
        <v>79.099999999999994</v>
      </c>
      <c r="F62" s="34">
        <f t="shared" si="48"/>
        <v>3376.6</v>
      </c>
      <c r="G62" s="34">
        <f t="shared" si="48"/>
        <v>3297.5</v>
      </c>
      <c r="H62" s="34">
        <f t="shared" si="48"/>
        <v>3376.6</v>
      </c>
      <c r="I62" s="34">
        <f t="shared" si="48"/>
        <v>0</v>
      </c>
    </row>
    <row r="63" spans="1:9" ht="31.5" x14ac:dyDescent="0.25">
      <c r="A63" s="24" t="s">
        <v>103</v>
      </c>
      <c r="B63" s="11" t="s">
        <v>104</v>
      </c>
      <c r="C63" s="34">
        <v>0</v>
      </c>
      <c r="D63" s="34">
        <v>79.099999999999994</v>
      </c>
      <c r="E63" s="29">
        <f>D63-C63</f>
        <v>79.099999999999994</v>
      </c>
      <c r="F63" s="34">
        <v>3376.6</v>
      </c>
      <c r="G63" s="29">
        <f>F63-D63</f>
        <v>3297.5</v>
      </c>
      <c r="H63" s="34">
        <v>3376.6</v>
      </c>
      <c r="I63" s="29">
        <f>H63-F63</f>
        <v>0</v>
      </c>
    </row>
    <row r="64" spans="1:9" ht="51.75" customHeight="1" x14ac:dyDescent="0.25">
      <c r="A64" s="4" t="s">
        <v>94</v>
      </c>
      <c r="B64" s="11" t="s">
        <v>52</v>
      </c>
      <c r="C64" s="34">
        <f>C66+C65</f>
        <v>0</v>
      </c>
      <c r="D64" s="34">
        <f t="shared" ref="D64:F64" si="49">D66+D65</f>
        <v>-10498.6</v>
      </c>
      <c r="E64" s="34">
        <f>E66+E65</f>
        <v>-10498.6</v>
      </c>
      <c r="F64" s="34">
        <f t="shared" si="49"/>
        <v>-11644.6</v>
      </c>
      <c r="G64" s="34">
        <f>G66+G65</f>
        <v>-1146</v>
      </c>
      <c r="H64" s="34">
        <f t="shared" ref="H64" si="50">H66+H65</f>
        <v>-11644.6</v>
      </c>
      <c r="I64" s="34">
        <f>I66+I65</f>
        <v>0</v>
      </c>
    </row>
    <row r="65" spans="1:9" ht="51.75" customHeight="1" x14ac:dyDescent="0.25">
      <c r="A65" s="4" t="s">
        <v>107</v>
      </c>
      <c r="B65" s="11" t="s">
        <v>108</v>
      </c>
      <c r="C65" s="34">
        <v>0</v>
      </c>
      <c r="D65" s="34">
        <v>0</v>
      </c>
      <c r="E65" s="34">
        <f>D65-C65</f>
        <v>0</v>
      </c>
      <c r="F65" s="34">
        <v>-1121.5</v>
      </c>
      <c r="G65" s="34">
        <f>F65-D65</f>
        <v>-1121.5</v>
      </c>
      <c r="H65" s="34">
        <v>-1121.5</v>
      </c>
      <c r="I65" s="34">
        <f>H65-F65</f>
        <v>0</v>
      </c>
    </row>
    <row r="66" spans="1:9" ht="48.75" customHeight="1" x14ac:dyDescent="0.25">
      <c r="A66" s="4" t="s">
        <v>106</v>
      </c>
      <c r="B66" s="11" t="s">
        <v>105</v>
      </c>
      <c r="C66" s="34">
        <v>0</v>
      </c>
      <c r="D66" s="34">
        <v>-10498.6</v>
      </c>
      <c r="E66" s="29">
        <f>D66-C66</f>
        <v>-10498.6</v>
      </c>
      <c r="F66" s="34">
        <v>-10523.1</v>
      </c>
      <c r="G66" s="29">
        <f>F66-D66</f>
        <v>-24.5</v>
      </c>
      <c r="H66" s="34">
        <v>-10523.1</v>
      </c>
      <c r="I66" s="29">
        <f>H66-F66</f>
        <v>0</v>
      </c>
    </row>
    <row r="67" spans="1:9" ht="19.5" customHeight="1" x14ac:dyDescent="0.25">
      <c r="A67" s="22" t="s">
        <v>18</v>
      </c>
      <c r="B67" s="3"/>
      <c r="C67" s="34">
        <f t="shared" ref="C67:I67" si="51">C9+C54</f>
        <v>2447871.4</v>
      </c>
      <c r="D67" s="34">
        <f t="shared" si="51"/>
        <v>3750147.6</v>
      </c>
      <c r="E67" s="34">
        <f t="shared" si="51"/>
        <v>1302276.2000000004</v>
      </c>
      <c r="F67" s="34">
        <f t="shared" si="51"/>
        <v>3727929.9</v>
      </c>
      <c r="G67" s="34">
        <f t="shared" si="51"/>
        <v>-22217.700000000084</v>
      </c>
      <c r="H67" s="34">
        <f t="shared" si="51"/>
        <v>3757724.8999999994</v>
      </c>
      <c r="I67" s="34">
        <f t="shared" si="51"/>
        <v>29794.999999999978</v>
      </c>
    </row>
    <row r="68" spans="1:9" x14ac:dyDescent="0.25">
      <c r="E68" s="36"/>
      <c r="F68" s="36"/>
      <c r="H68" s="36"/>
    </row>
  </sheetData>
  <mergeCells count="11">
    <mergeCell ref="H6:I6"/>
    <mergeCell ref="A1:I1"/>
    <mergeCell ref="A2:I2"/>
    <mergeCell ref="A3:I3"/>
    <mergeCell ref="A4:I4"/>
    <mergeCell ref="D5:I5"/>
    <mergeCell ref="A5:A7"/>
    <mergeCell ref="B5:B7"/>
    <mergeCell ref="F6:G6"/>
    <mergeCell ref="C5:C6"/>
    <mergeCell ref="D6:E6"/>
  </mergeCells>
  <pageMargins left="1.1811023622047245" right="0.59055118110236227" top="0.78740157480314965" bottom="0.78740157480314965" header="0.31496062992125984" footer="0.31496062992125984"/>
  <pageSetup paperSize="9" scale="64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на 2024 год</vt:lpstr>
      <vt:lpstr>'Доходы на 2024 год'!Заголовки_для_печати</vt:lpstr>
      <vt:lpstr>'Доходы на 2024 год'!Область_печати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pastuh</dc:creator>
  <cp:lastModifiedBy>Ирина А. Пастух</cp:lastModifiedBy>
  <cp:lastPrinted>2025-04-11T05:54:31Z</cp:lastPrinted>
  <dcterms:created xsi:type="dcterms:W3CDTF">2017-04-14T00:11:14Z</dcterms:created>
  <dcterms:modified xsi:type="dcterms:W3CDTF">2025-04-11T05:55:01Z</dcterms:modified>
</cp:coreProperties>
</file>