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\Плановый\Нормативные затраты_казенные учреждения\ЦСО норм.затраты\2024 ЦСО обновленный\"/>
    </mc:Choice>
  </mc:AlternateContent>
  <xr:revisionPtr revIDLastSave="0" documentId="13_ncr:1_{113BEC5B-358F-47A5-92AA-F8C33DE314C8}" xr6:coauthVersionLast="47" xr6:coauthVersionMax="47" xr10:uidLastSave="{00000000-0000-0000-0000-000000000000}"/>
  <bookViews>
    <workbookView xWindow="30" yWindow="0" windowWidth="38370" windowHeight="21000" xr2:uid="{00000000-000D-0000-FFFF-FFFF00000000}"/>
  </bookViews>
  <sheets>
    <sheet name="Лист1" sheetId="1" r:id="rId1"/>
    <sheet name="Лист2" sheetId="2" r:id="rId2"/>
    <sheet name="Лист3" sheetId="3" r:id="rId3"/>
    <sheet name="Лист4" sheetId="5" r:id="rId4"/>
  </sheets>
  <calcPr calcId="191029"/>
</workbook>
</file>

<file path=xl/calcChain.xml><?xml version="1.0" encoding="utf-8"?>
<calcChain xmlns="http://schemas.openxmlformats.org/spreadsheetml/2006/main">
  <c r="N24" i="1" l="1"/>
  <c r="N52" i="1"/>
  <c r="N66" i="1" l="1"/>
  <c r="N69" i="1"/>
  <c r="N9" i="2"/>
  <c r="N8" i="2"/>
  <c r="N7" i="2"/>
  <c r="N6" i="2"/>
  <c r="N4" i="2"/>
  <c r="N3" i="2"/>
  <c r="N2" i="2"/>
  <c r="N62" i="1"/>
  <c r="N29" i="1"/>
  <c r="N27" i="1"/>
  <c r="N16" i="1" l="1"/>
  <c r="N36" i="1"/>
  <c r="N5" i="2"/>
  <c r="N1" i="2"/>
  <c r="N48" i="1"/>
  <c r="N31" i="1"/>
  <c r="N23" i="1"/>
  <c r="N19" i="1"/>
  <c r="N12" i="1"/>
  <c r="O80" i="1" l="1"/>
</calcChain>
</file>

<file path=xl/sharedStrings.xml><?xml version="1.0" encoding="utf-8"?>
<sst xmlns="http://schemas.openxmlformats.org/spreadsheetml/2006/main" count="123" uniqueCount="94">
  <si>
    <t>№ п/п</t>
  </si>
  <si>
    <t>Наименование</t>
  </si>
  <si>
    <t>Нормативные затраты  (руб.)</t>
  </si>
  <si>
    <t>Затраты на коммунальные услуги</t>
  </si>
  <si>
    <t>1.</t>
  </si>
  <si>
    <t>На теплоэнергию</t>
  </si>
  <si>
    <t>2.</t>
  </si>
  <si>
    <t>На электроснабжение</t>
  </si>
  <si>
    <t>3.</t>
  </si>
  <si>
    <t>На водоснабжение, водоотведение</t>
  </si>
  <si>
    <t>Затраты на содержание имущества</t>
  </si>
  <si>
    <t>На дератизацию и дезинсекцию</t>
  </si>
  <si>
    <t>4.</t>
  </si>
  <si>
    <t>На техническое обслуживание пожарной сигнализации</t>
  </si>
  <si>
    <t>На сан.очистку,  вывоз и утилизацию  мусора</t>
  </si>
  <si>
    <t>На прочии  услуги по обслуживанию теплосчетчиков, услуги АДС, очистку снега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</si>
  <si>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</si>
  <si>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</si>
  <si>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</si>
  <si>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предоставление интернета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</si>
  <si>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</si>
  <si>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</si>
  <si>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</si>
  <si>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</si>
  <si>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</si>
  <si>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</si>
  <si>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</si>
  <si>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</si>
  <si>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</si>
  <si>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</si>
  <si>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</si>
  <si>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</si>
  <si>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</si>
  <si>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</si>
  <si>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На приобретение канцелярских принадлежностей</t>
  </si>
  <si>
    <t>На приобретение иных материальных запасов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</si>
  <si>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</si>
  <si>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</si>
  <si>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программного обеспечения</t>
  </si>
  <si>
    <t>На отопление</t>
  </si>
  <si>
    <t>На водоснабжение</t>
  </si>
  <si>
    <t>На водоотведение</t>
  </si>
  <si>
    <t>Затраты на содержание имущества, не отнесенные к затратам на содержание имущества в рамках затрат на информационно-коммуникационные технологии</t>
  </si>
  <si>
    <t>Затраты на дератизацию, дезинсекцию</t>
  </si>
  <si>
    <t>На санитарную очистку, сбор и утилизацию отходов</t>
  </si>
  <si>
    <t>На техническое обслуживание теплосчетчиков</t>
  </si>
  <si>
    <t>5.</t>
  </si>
  <si>
    <t>На очистку снега</t>
  </si>
  <si>
    <t>6.</t>
  </si>
  <si>
    <t>7.</t>
  </si>
  <si>
    <t>На услуги АДС (аварийный ремонт)</t>
  </si>
  <si>
    <t>8.</t>
  </si>
  <si>
    <t>9.</t>
  </si>
  <si>
    <t xml:space="preserve">Затраты на приобретение прочих работ и услуг, не относящиеся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  (работников,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и затратам на приобретение прочих работ и услуг  в рамках затарат на информационно-коммуникационные технологии  </t>
  </si>
  <si>
    <t>Прохождение сотрудниками медосмотра</t>
  </si>
  <si>
    <t>Информационное обслуживание системы спутникого мониторинга (ГЛОНАСС)</t>
  </si>
  <si>
    <t>Страхование автотранспорта</t>
  </si>
  <si>
    <t>Затраты на дополнительное профессиональное образование</t>
  </si>
  <si>
    <t>На повременную оплату местных, междугородних  телефонных соединений</t>
  </si>
  <si>
    <t>На приобретение информационных услуг, которые включают в себя затраты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</si>
  <si>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материальных запасов,  не отнесенных к затратам на приобретение  материальных запасов в рамках затрат на  информационно-коммуникационные технологии</t>
  </si>
  <si>
    <t xml:space="preserve">       муниципального казенного учреждения  </t>
  </si>
  <si>
    <t xml:space="preserve"> Нормативные затраты на обеспечение  функций</t>
  </si>
  <si>
    <t>"Централизованная система обслуживания"</t>
  </si>
  <si>
    <t>Договор аренды нежилых помещений</t>
  </si>
  <si>
    <t>10.</t>
  </si>
  <si>
    <t>Услуги подъемника</t>
  </si>
  <si>
    <t>Изготовление и монтаж ворот боксов</t>
  </si>
  <si>
    <t>Ремонт оргтехники</t>
  </si>
  <si>
    <t>Оплата вневедомственной охраны, тревожная кнопка</t>
  </si>
  <si>
    <t xml:space="preserve"> охрана труда</t>
  </si>
  <si>
    <t>экологическая безопасность</t>
  </si>
  <si>
    <t xml:space="preserve">                            к приказу Департамента социальной политики</t>
  </si>
  <si>
    <t>администрации муниципального образования</t>
  </si>
  <si>
    <t>"Городской округ Ноликский"</t>
  </si>
  <si>
    <t>На абонентскую плату</t>
  </si>
  <si>
    <t>Промывка, оприссовка системы отопления</t>
  </si>
  <si>
    <t>Утилизация отходов компьютерной техники</t>
  </si>
  <si>
    <t>Проведение техосмотра автотранспорта, ремонт</t>
  </si>
  <si>
    <t>Предрейсовый и послерейсовый осмотр водителей транспортных средств, прохождение медосмотра</t>
  </si>
  <si>
    <t>противодействие коррупции</t>
  </si>
  <si>
    <t>Разработка ПСД</t>
  </si>
  <si>
    <t>ГО и ЧС</t>
  </si>
  <si>
    <t>44  закон ФЗ</t>
  </si>
  <si>
    <t>Оказание первой медицинской помощти</t>
  </si>
  <si>
    <t>Семинар "Ремонтно-строительные работы"</t>
  </si>
  <si>
    <t>Семинар по Пр."1С:Предприятие (3)Использование конфигурации. Зарплата и кадры гос.учреждения"</t>
  </si>
  <si>
    <t xml:space="preserve">Приказ  от 28.12.2023 № 893 </t>
  </si>
  <si>
    <t>Промывка , опрессовка системы отопления,</t>
  </si>
  <si>
    <t>Негативное участие на окружающую среду</t>
  </si>
  <si>
    <t>Профилактическое обследование сетей водопровода и канализации</t>
  </si>
  <si>
    <t>Переосвидетельствование огнетушителей</t>
  </si>
  <si>
    <t>Пожарно-техническая безопасность</t>
  </si>
  <si>
    <t>Электробезопасность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</si>
</sst>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  <xf numFmtId="0" fontId="2" fillId="2" borderId="4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0" fillId="2" borderId="0" xfId="0" applyFill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wrapText="1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2" fontId="2" fillId="0" borderId="1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2" fillId="2" borderId="4" xfId="0" applyFont="1" applyFill="1" applyBorder="1"/>
    <xf numFmtId="0" fontId="2" fillId="2" borderId="3" xfId="0" applyFont="1" applyFill="1" applyBorder="1"/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2" fillId="2" borderId="2" xfId="0" applyNumberFormat="1" applyFont="1" applyFill="1" applyBorder="1" applyAlignment="1">
      <alignment horizontal="center" wrapText="1"/>
    </xf>
    <xf numFmtId="2" fontId="2" fillId="2" borderId="3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4"/>
  <sheetViews>
    <sheetView tabSelected="1" topLeftCell="A19" workbookViewId="0">
      <selection activeCell="S36" sqref="S36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0.42578125" customWidth="1"/>
    <col min="11" max="13" width="9.140625" hidden="1" customWidth="1"/>
    <col min="14" max="14" width="9.5703125" bestFit="1" customWidth="1"/>
    <col min="15" max="15" width="15" customWidth="1"/>
    <col min="16" max="16" width="11.5703125" bestFit="1" customWidth="1"/>
    <col min="17" max="17" width="12.28515625" bestFit="1" customWidth="1"/>
  </cols>
  <sheetData>
    <row r="1" spans="1:15" ht="16.5" x14ac:dyDescent="0.25">
      <c r="A1" s="55" t="s">
        <v>37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7.25" customHeight="1" x14ac:dyDescent="0.25">
      <c r="A2" s="55" t="s">
        <v>72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7.25" customHeight="1" x14ac:dyDescent="0.25">
      <c r="A3" s="55" t="s">
        <v>73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5" ht="17.25" customHeight="1" x14ac:dyDescent="0.25">
      <c r="A4" s="55" t="s">
        <v>74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7.25" customHeight="1" x14ac:dyDescent="0.25">
      <c r="A5" s="55" t="s">
        <v>87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customHeight="1" x14ac:dyDescent="0.25">
      <c r="A7" s="56" t="s">
        <v>62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ht="17.25" customHeight="1" x14ac:dyDescent="0.25">
      <c r="A8" s="56" t="s">
        <v>61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</row>
    <row r="9" spans="1:15" ht="17.25" customHeight="1" x14ac:dyDescent="0.25">
      <c r="A9" s="57" t="s">
        <v>63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</row>
    <row r="10" spans="1:15" ht="30.75" customHeight="1" x14ac:dyDescent="0.25">
      <c r="A10" s="65" t="s">
        <v>0</v>
      </c>
      <c r="B10" s="65"/>
      <c r="C10" s="65" t="s">
        <v>1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3" t="s">
        <v>2</v>
      </c>
      <c r="O10" s="64"/>
    </row>
    <row r="11" spans="1:15" ht="19.5" customHeight="1" x14ac:dyDescent="0.25">
      <c r="A11" s="58" t="s">
        <v>17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60"/>
    </row>
    <row r="12" spans="1:15" ht="16.5" x14ac:dyDescent="0.25">
      <c r="A12" s="51"/>
      <c r="B12" s="52"/>
      <c r="C12" s="52" t="s">
        <v>25</v>
      </c>
      <c r="D12" s="52"/>
      <c r="E12" s="52"/>
      <c r="F12" s="52"/>
      <c r="G12" s="52"/>
      <c r="H12" s="52"/>
      <c r="I12" s="52"/>
      <c r="J12" s="52"/>
      <c r="K12" s="52"/>
      <c r="L12" s="52"/>
      <c r="M12" s="53"/>
      <c r="N12" s="40">
        <f>SUM(N13:O15)</f>
        <v>2220000</v>
      </c>
      <c r="O12" s="41"/>
    </row>
    <row r="13" spans="1:15" ht="16.5" x14ac:dyDescent="0.25">
      <c r="A13" s="21" t="s">
        <v>18</v>
      </c>
      <c r="B13" s="22"/>
      <c r="C13" s="23" t="s">
        <v>75</v>
      </c>
      <c r="D13" s="24"/>
      <c r="E13" s="24"/>
      <c r="F13" s="24"/>
      <c r="G13" s="24"/>
      <c r="H13" s="24"/>
      <c r="I13" s="24"/>
      <c r="J13" s="24"/>
      <c r="K13" s="24"/>
      <c r="L13" s="24"/>
      <c r="M13" s="32"/>
      <c r="N13" s="16">
        <v>880000</v>
      </c>
      <c r="O13" s="17"/>
    </row>
    <row r="14" spans="1:15" ht="33" customHeight="1" x14ac:dyDescent="0.25">
      <c r="A14" s="21" t="s">
        <v>6</v>
      </c>
      <c r="B14" s="22"/>
      <c r="C14" s="14" t="s">
        <v>58</v>
      </c>
      <c r="D14" s="15"/>
      <c r="E14" s="15"/>
      <c r="F14" s="15"/>
      <c r="G14" s="15"/>
      <c r="H14" s="15"/>
      <c r="I14" s="15"/>
      <c r="J14" s="15"/>
      <c r="K14" s="15"/>
      <c r="L14" s="15"/>
      <c r="M14" s="18"/>
      <c r="N14" s="16">
        <v>240000</v>
      </c>
      <c r="O14" s="17"/>
    </row>
    <row r="15" spans="1:15" ht="16.5" x14ac:dyDescent="0.25">
      <c r="A15" s="21">
        <v>3</v>
      </c>
      <c r="B15" s="22"/>
      <c r="C15" s="14" t="s">
        <v>19</v>
      </c>
      <c r="D15" s="15"/>
      <c r="E15" s="15"/>
      <c r="F15" s="15"/>
      <c r="G15" s="15"/>
      <c r="H15" s="15"/>
      <c r="I15" s="15"/>
      <c r="J15" s="15"/>
      <c r="K15" s="15"/>
      <c r="L15" s="15"/>
      <c r="M15" s="18"/>
      <c r="N15" s="16">
        <v>1100000</v>
      </c>
      <c r="O15" s="17"/>
    </row>
    <row r="16" spans="1:15" ht="48" customHeight="1" x14ac:dyDescent="0.25">
      <c r="A16" s="27" t="s">
        <v>36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9"/>
      <c r="N16" s="30">
        <f>SUM(N17:O18)</f>
        <v>3318059</v>
      </c>
      <c r="O16" s="48"/>
    </row>
    <row r="17" spans="1:15" ht="34.5" customHeight="1" x14ac:dyDescent="0.25">
      <c r="A17" s="54" t="s">
        <v>4</v>
      </c>
      <c r="B17" s="54"/>
      <c r="C17" s="33" t="s">
        <v>16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49">
        <v>3221059</v>
      </c>
      <c r="O17" s="49"/>
    </row>
    <row r="18" spans="1:15" ht="34.5" customHeight="1" x14ac:dyDescent="0.25">
      <c r="A18" s="54" t="s">
        <v>6</v>
      </c>
      <c r="B18" s="54"/>
      <c r="C18" s="15" t="s">
        <v>38</v>
      </c>
      <c r="D18" s="15"/>
      <c r="E18" s="15"/>
      <c r="F18" s="15"/>
      <c r="G18" s="15"/>
      <c r="H18" s="15"/>
      <c r="I18" s="15"/>
      <c r="J18" s="15"/>
      <c r="K18" s="5"/>
      <c r="L18" s="5"/>
      <c r="M18" s="6"/>
      <c r="N18" s="61">
        <v>97000</v>
      </c>
      <c r="O18" s="62"/>
    </row>
    <row r="19" spans="1:15" ht="16.5" x14ac:dyDescent="0.25">
      <c r="A19" s="51" t="s">
        <v>20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3"/>
      <c r="N19" s="40">
        <f>SUM(N20:O22)</f>
        <v>39500</v>
      </c>
      <c r="O19" s="41"/>
    </row>
    <row r="20" spans="1:15" ht="16.5" x14ac:dyDescent="0.25">
      <c r="A20" s="21" t="s">
        <v>4</v>
      </c>
      <c r="B20" s="22"/>
      <c r="C20" s="14" t="s">
        <v>21</v>
      </c>
      <c r="D20" s="15"/>
      <c r="E20" s="15"/>
      <c r="F20" s="15"/>
      <c r="G20" s="15"/>
      <c r="H20" s="15"/>
      <c r="I20" s="15"/>
      <c r="J20" s="15"/>
      <c r="K20" s="15"/>
      <c r="L20" s="15"/>
      <c r="M20" s="18"/>
      <c r="N20" s="16"/>
      <c r="O20" s="17"/>
    </row>
    <row r="21" spans="1:15" ht="33.75" customHeight="1" x14ac:dyDescent="0.25">
      <c r="A21" s="21" t="s">
        <v>6</v>
      </c>
      <c r="B21" s="22"/>
      <c r="C21" s="14" t="s">
        <v>22</v>
      </c>
      <c r="D21" s="15"/>
      <c r="E21" s="15"/>
      <c r="F21" s="15"/>
      <c r="G21" s="15"/>
      <c r="H21" s="15"/>
      <c r="I21" s="15"/>
      <c r="J21" s="15"/>
      <c r="K21" s="15"/>
      <c r="L21" s="15"/>
      <c r="M21" s="18"/>
      <c r="N21" s="16"/>
      <c r="O21" s="17"/>
    </row>
    <row r="22" spans="1:15" ht="16.5" x14ac:dyDescent="0.25">
      <c r="A22" s="21" t="s">
        <v>8</v>
      </c>
      <c r="B22" s="22"/>
      <c r="C22" s="14" t="s">
        <v>23</v>
      </c>
      <c r="D22" s="15"/>
      <c r="E22" s="15"/>
      <c r="F22" s="15"/>
      <c r="G22" s="15"/>
      <c r="H22" s="15"/>
      <c r="I22" s="15"/>
      <c r="J22" s="15"/>
      <c r="K22" s="15"/>
      <c r="L22" s="15"/>
      <c r="M22" s="18"/>
      <c r="N22" s="16">
        <v>39500</v>
      </c>
      <c r="O22" s="17"/>
    </row>
    <row r="23" spans="1:15" ht="16.5" x14ac:dyDescent="0.25">
      <c r="A23" s="51" t="s">
        <v>24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3"/>
      <c r="N23" s="40">
        <f>SUM(N24:O25)</f>
        <v>602600</v>
      </c>
      <c r="O23" s="53"/>
    </row>
    <row r="24" spans="1:15" ht="30.75" customHeight="1" x14ac:dyDescent="0.25">
      <c r="A24" s="26" t="s">
        <v>4</v>
      </c>
      <c r="B24" s="26"/>
      <c r="C24" s="14" t="s">
        <v>26</v>
      </c>
      <c r="D24" s="15"/>
      <c r="E24" s="15"/>
      <c r="F24" s="15"/>
      <c r="G24" s="15"/>
      <c r="H24" s="15"/>
      <c r="I24" s="15"/>
      <c r="J24" s="15"/>
      <c r="K24" s="15"/>
      <c r="L24" s="15"/>
      <c r="M24" s="18"/>
      <c r="N24" s="25">
        <f>604100-1500</f>
        <v>602600</v>
      </c>
      <c r="O24" s="25"/>
    </row>
    <row r="25" spans="1:15" ht="16.5" x14ac:dyDescent="0.25">
      <c r="A25" s="26" t="s">
        <v>6</v>
      </c>
      <c r="B25" s="26"/>
      <c r="C25" s="50" t="s">
        <v>27</v>
      </c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25"/>
      <c r="O25" s="25"/>
    </row>
    <row r="26" spans="1:15" ht="16.5" x14ac:dyDescent="0.25">
      <c r="A26" s="48" t="s">
        <v>28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ht="48.75" customHeight="1" x14ac:dyDescent="0.25">
      <c r="A27" s="26"/>
      <c r="B27" s="26"/>
      <c r="C27" s="27" t="s">
        <v>29</v>
      </c>
      <c r="D27" s="28"/>
      <c r="E27" s="28"/>
      <c r="F27" s="28"/>
      <c r="G27" s="28"/>
      <c r="H27" s="28"/>
      <c r="I27" s="28"/>
      <c r="J27" s="28"/>
      <c r="K27" s="28"/>
      <c r="L27" s="28"/>
      <c r="M27" s="29"/>
      <c r="N27" s="30">
        <f>N28</f>
        <v>1500</v>
      </c>
      <c r="O27" s="48"/>
    </row>
    <row r="28" spans="1:15" ht="16.5" x14ac:dyDescent="0.25">
      <c r="A28" s="26" t="s">
        <v>4</v>
      </c>
      <c r="B28" s="26"/>
      <c r="C28" s="23" t="s">
        <v>30</v>
      </c>
      <c r="D28" s="24"/>
      <c r="E28" s="24"/>
      <c r="F28" s="24"/>
      <c r="G28" s="24"/>
      <c r="H28" s="24"/>
      <c r="I28" s="24"/>
      <c r="J28" s="24"/>
      <c r="K28" s="24"/>
      <c r="L28" s="24"/>
      <c r="M28" s="32"/>
      <c r="N28" s="25">
        <v>1500</v>
      </c>
      <c r="O28" s="25"/>
    </row>
    <row r="29" spans="1:15" ht="196.5" hidden="1" customHeight="1" x14ac:dyDescent="0.25">
      <c r="A29" s="26"/>
      <c r="B29" s="26"/>
      <c r="C29" s="31" t="s">
        <v>31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0">
        <f>N30</f>
        <v>571435</v>
      </c>
      <c r="O29" s="30"/>
    </row>
    <row r="30" spans="1:15" s="2" customFormat="1" ht="81.75" hidden="1" customHeight="1" x14ac:dyDescent="0.25">
      <c r="A30" s="21" t="s">
        <v>4</v>
      </c>
      <c r="B30" s="22"/>
      <c r="C30" s="14" t="s">
        <v>59</v>
      </c>
      <c r="D30" s="15"/>
      <c r="E30" s="15"/>
      <c r="F30" s="15"/>
      <c r="G30" s="15"/>
      <c r="H30" s="15"/>
      <c r="I30" s="15"/>
      <c r="J30" s="15"/>
      <c r="K30" s="15"/>
      <c r="L30" s="15"/>
      <c r="M30" s="18"/>
      <c r="N30" s="16">
        <v>571435</v>
      </c>
      <c r="O30" s="17"/>
    </row>
    <row r="31" spans="1:15" s="2" customFormat="1" ht="15.75" customHeight="1" x14ac:dyDescent="0.25">
      <c r="A31" s="21" t="s">
        <v>6</v>
      </c>
      <c r="B31" s="22"/>
      <c r="C31" s="27" t="s">
        <v>3</v>
      </c>
      <c r="D31" s="28"/>
      <c r="E31" s="28"/>
      <c r="F31" s="28"/>
      <c r="G31" s="28"/>
      <c r="H31" s="28"/>
      <c r="I31" s="28"/>
      <c r="J31" s="5"/>
      <c r="K31" s="5"/>
      <c r="L31" s="5"/>
      <c r="M31" s="6"/>
      <c r="N31" s="40">
        <f>SUM(N32:O35)</f>
        <v>6514163</v>
      </c>
      <c r="O31" s="41"/>
    </row>
    <row r="32" spans="1:15" s="2" customFormat="1" ht="18" customHeight="1" x14ac:dyDescent="0.25">
      <c r="A32" s="21"/>
      <c r="B32" s="22"/>
      <c r="C32" s="14" t="s">
        <v>39</v>
      </c>
      <c r="D32" s="15"/>
      <c r="E32" s="15"/>
      <c r="F32" s="15"/>
      <c r="G32" s="15"/>
      <c r="H32" s="15"/>
      <c r="I32" s="15"/>
      <c r="J32" s="5"/>
      <c r="K32" s="5"/>
      <c r="L32" s="5"/>
      <c r="M32" s="6"/>
      <c r="N32" s="16">
        <v>4288078</v>
      </c>
      <c r="O32" s="17"/>
    </row>
    <row r="33" spans="1:17" s="2" customFormat="1" ht="18" customHeight="1" x14ac:dyDescent="0.25">
      <c r="A33" s="21"/>
      <c r="B33" s="22"/>
      <c r="C33" s="14" t="s">
        <v>7</v>
      </c>
      <c r="D33" s="15"/>
      <c r="E33" s="15"/>
      <c r="F33" s="15"/>
      <c r="G33" s="15"/>
      <c r="H33" s="15"/>
      <c r="I33" s="15"/>
      <c r="J33" s="5"/>
      <c r="K33" s="5"/>
      <c r="L33" s="5"/>
      <c r="M33" s="6"/>
      <c r="N33" s="16">
        <v>1743172</v>
      </c>
      <c r="O33" s="17"/>
    </row>
    <row r="34" spans="1:17" s="2" customFormat="1" ht="18" customHeight="1" x14ac:dyDescent="0.25">
      <c r="A34" s="21"/>
      <c r="B34" s="22"/>
      <c r="C34" s="14" t="s">
        <v>40</v>
      </c>
      <c r="D34" s="15"/>
      <c r="E34" s="15"/>
      <c r="F34" s="15"/>
      <c r="G34" s="15"/>
      <c r="H34" s="15"/>
      <c r="I34" s="15"/>
      <c r="J34" s="5"/>
      <c r="K34" s="5"/>
      <c r="L34" s="5"/>
      <c r="M34" s="6"/>
      <c r="N34" s="16">
        <v>193912</v>
      </c>
      <c r="O34" s="17"/>
    </row>
    <row r="35" spans="1:17" s="2" customFormat="1" ht="19.5" customHeight="1" x14ac:dyDescent="0.25">
      <c r="A35" s="21"/>
      <c r="B35" s="22"/>
      <c r="C35" s="14" t="s">
        <v>41</v>
      </c>
      <c r="D35" s="15"/>
      <c r="E35" s="15"/>
      <c r="F35" s="15"/>
      <c r="G35" s="15"/>
      <c r="H35" s="15"/>
      <c r="I35" s="15"/>
      <c r="J35" s="5"/>
      <c r="K35" s="5"/>
      <c r="L35" s="5"/>
      <c r="M35" s="6"/>
      <c r="N35" s="16">
        <v>289001</v>
      </c>
      <c r="O35" s="17"/>
    </row>
    <row r="36" spans="1:17" s="2" customFormat="1" ht="68.25" customHeight="1" x14ac:dyDescent="0.25">
      <c r="A36" s="21"/>
      <c r="B36" s="22"/>
      <c r="C36" s="27" t="s">
        <v>42</v>
      </c>
      <c r="D36" s="28"/>
      <c r="E36" s="28"/>
      <c r="F36" s="28"/>
      <c r="G36" s="28"/>
      <c r="H36" s="28"/>
      <c r="I36" s="28"/>
      <c r="J36" s="28"/>
      <c r="K36" s="5"/>
      <c r="L36" s="5"/>
      <c r="M36" s="6"/>
      <c r="N36" s="40">
        <f>SUM(N37:O47)</f>
        <v>1976371</v>
      </c>
      <c r="O36" s="41"/>
    </row>
    <row r="37" spans="1:17" s="2" customFormat="1" ht="19.5" customHeight="1" x14ac:dyDescent="0.25">
      <c r="A37" s="21" t="s">
        <v>4</v>
      </c>
      <c r="B37" s="22"/>
      <c r="C37" s="14" t="s">
        <v>43</v>
      </c>
      <c r="D37" s="15"/>
      <c r="E37" s="15"/>
      <c r="F37" s="15"/>
      <c r="G37" s="15"/>
      <c r="H37" s="15"/>
      <c r="I37" s="15"/>
      <c r="J37" s="15"/>
      <c r="K37" s="5"/>
      <c r="L37" s="5"/>
      <c r="M37" s="6"/>
      <c r="N37" s="16">
        <v>38500</v>
      </c>
      <c r="O37" s="17"/>
    </row>
    <row r="38" spans="1:17" s="2" customFormat="1" ht="19.5" customHeight="1" x14ac:dyDescent="0.25">
      <c r="A38" s="21" t="s">
        <v>6</v>
      </c>
      <c r="B38" s="22"/>
      <c r="C38" s="46" t="s">
        <v>13</v>
      </c>
      <c r="D38" s="47"/>
      <c r="E38" s="47"/>
      <c r="F38" s="47"/>
      <c r="G38" s="47"/>
      <c r="H38" s="47"/>
      <c r="I38" s="47"/>
      <c r="J38" s="47"/>
      <c r="K38" s="5"/>
      <c r="L38" s="5"/>
      <c r="M38" s="6"/>
      <c r="N38" s="16">
        <v>253640</v>
      </c>
      <c r="O38" s="17"/>
    </row>
    <row r="39" spans="1:17" s="2" customFormat="1" ht="19.5" customHeight="1" x14ac:dyDescent="0.25">
      <c r="A39" s="21" t="s">
        <v>8</v>
      </c>
      <c r="B39" s="22"/>
      <c r="C39" s="14" t="s">
        <v>44</v>
      </c>
      <c r="D39" s="15"/>
      <c r="E39" s="15"/>
      <c r="F39" s="15"/>
      <c r="G39" s="15"/>
      <c r="H39" s="15"/>
      <c r="I39" s="15"/>
      <c r="J39" s="15"/>
      <c r="K39" s="5"/>
      <c r="L39" s="5"/>
      <c r="M39" s="6"/>
      <c r="N39" s="16">
        <v>254425</v>
      </c>
      <c r="O39" s="17"/>
    </row>
    <row r="40" spans="1:17" s="2" customFormat="1" ht="19.5" customHeight="1" x14ac:dyDescent="0.25">
      <c r="A40" s="21" t="s">
        <v>12</v>
      </c>
      <c r="B40" s="22"/>
      <c r="C40" s="14" t="s">
        <v>45</v>
      </c>
      <c r="D40" s="15"/>
      <c r="E40" s="15"/>
      <c r="F40" s="15"/>
      <c r="G40" s="15"/>
      <c r="H40" s="15"/>
      <c r="I40" s="15"/>
      <c r="J40" s="15"/>
      <c r="K40" s="5"/>
      <c r="L40" s="5"/>
      <c r="M40" s="6"/>
      <c r="N40" s="16">
        <v>175119</v>
      </c>
      <c r="O40" s="17"/>
    </row>
    <row r="41" spans="1:17" s="2" customFormat="1" ht="19.5" customHeight="1" x14ac:dyDescent="0.25">
      <c r="A41" s="21" t="s">
        <v>46</v>
      </c>
      <c r="B41" s="22"/>
      <c r="C41" s="14" t="s">
        <v>47</v>
      </c>
      <c r="D41" s="15"/>
      <c r="E41" s="15"/>
      <c r="F41" s="15"/>
      <c r="G41" s="15"/>
      <c r="H41" s="15"/>
      <c r="I41" s="15"/>
      <c r="J41" s="15"/>
      <c r="K41" s="5"/>
      <c r="L41" s="5"/>
      <c r="M41" s="6"/>
      <c r="N41" s="16">
        <v>200000</v>
      </c>
      <c r="O41" s="17"/>
    </row>
    <row r="42" spans="1:17" s="2" customFormat="1" ht="19.5" customHeight="1" x14ac:dyDescent="0.25">
      <c r="A42" s="21" t="s">
        <v>48</v>
      </c>
      <c r="B42" s="22"/>
      <c r="C42" s="14" t="s">
        <v>76</v>
      </c>
      <c r="D42" s="15"/>
      <c r="E42" s="15"/>
      <c r="F42" s="15"/>
      <c r="G42" s="15"/>
      <c r="H42" s="15"/>
      <c r="I42" s="15"/>
      <c r="J42" s="15"/>
      <c r="K42" s="5"/>
      <c r="L42" s="5"/>
      <c r="M42" s="6"/>
      <c r="N42" s="16"/>
      <c r="O42" s="17"/>
    </row>
    <row r="43" spans="1:17" s="2" customFormat="1" ht="19.5" customHeight="1" x14ac:dyDescent="0.25">
      <c r="A43" s="21" t="s">
        <v>49</v>
      </c>
      <c r="B43" s="22"/>
      <c r="C43" s="14" t="s">
        <v>50</v>
      </c>
      <c r="D43" s="15"/>
      <c r="E43" s="15"/>
      <c r="F43" s="15"/>
      <c r="G43" s="15"/>
      <c r="H43" s="15"/>
      <c r="I43" s="15"/>
      <c r="J43" s="5"/>
      <c r="K43" s="5"/>
      <c r="L43" s="5"/>
      <c r="M43" s="6"/>
      <c r="N43" s="16"/>
      <c r="O43" s="17"/>
    </row>
    <row r="44" spans="1:17" s="2" customFormat="1" ht="19.5" customHeight="1" x14ac:dyDescent="0.25">
      <c r="A44" s="21" t="s">
        <v>51</v>
      </c>
      <c r="B44" s="22"/>
      <c r="C44" s="14" t="s">
        <v>78</v>
      </c>
      <c r="D44" s="15"/>
      <c r="E44" s="15"/>
      <c r="F44" s="15"/>
      <c r="G44" s="15"/>
      <c r="H44" s="15"/>
      <c r="I44" s="15"/>
      <c r="J44" s="15"/>
      <c r="K44" s="5"/>
      <c r="L44" s="5"/>
      <c r="M44" s="6"/>
      <c r="N44" s="16">
        <v>1021087</v>
      </c>
      <c r="O44" s="17"/>
    </row>
    <row r="45" spans="1:17" s="2" customFormat="1" ht="19.5" customHeight="1" x14ac:dyDescent="0.25">
      <c r="A45" s="21" t="s">
        <v>52</v>
      </c>
      <c r="B45" s="22"/>
      <c r="C45" s="14" t="s">
        <v>81</v>
      </c>
      <c r="D45" s="15"/>
      <c r="E45" s="15"/>
      <c r="F45" s="15"/>
      <c r="G45" s="15"/>
      <c r="H45" s="15"/>
      <c r="I45" s="15"/>
      <c r="J45" s="15"/>
      <c r="K45" s="5"/>
      <c r="L45" s="5"/>
      <c r="M45" s="6"/>
      <c r="N45" s="16"/>
      <c r="O45" s="17"/>
    </row>
    <row r="46" spans="1:17" s="2" customFormat="1" ht="19.5" customHeight="1" x14ac:dyDescent="0.25">
      <c r="A46" s="21" t="s">
        <v>65</v>
      </c>
      <c r="B46" s="22"/>
      <c r="C46" s="44" t="s">
        <v>66</v>
      </c>
      <c r="D46" s="45"/>
      <c r="E46" s="45"/>
      <c r="F46" s="45"/>
      <c r="G46" s="45"/>
      <c r="H46" s="45"/>
      <c r="I46" s="45"/>
      <c r="J46" s="45"/>
      <c r="K46" s="5"/>
      <c r="L46" s="5"/>
      <c r="M46" s="6"/>
      <c r="N46" s="16">
        <v>33600</v>
      </c>
      <c r="O46" s="17"/>
    </row>
    <row r="47" spans="1:17" s="2" customFormat="1" ht="19.5" customHeight="1" x14ac:dyDescent="0.25">
      <c r="A47" s="21" t="s">
        <v>65</v>
      </c>
      <c r="B47" s="22"/>
      <c r="C47" s="42" t="s">
        <v>64</v>
      </c>
      <c r="D47" s="43"/>
      <c r="E47" s="43"/>
      <c r="F47" s="43"/>
      <c r="G47" s="43"/>
      <c r="H47" s="43"/>
      <c r="I47" s="43"/>
      <c r="J47" s="7"/>
      <c r="K47" s="5"/>
      <c r="L47" s="5"/>
      <c r="M47" s="6"/>
      <c r="N47" s="16"/>
      <c r="O47" s="17"/>
    </row>
    <row r="48" spans="1:17" s="2" customFormat="1" ht="214.5" customHeight="1" x14ac:dyDescent="0.25">
      <c r="A48" s="21"/>
      <c r="B48" s="22"/>
      <c r="C48" s="27" t="s">
        <v>53</v>
      </c>
      <c r="D48" s="38"/>
      <c r="E48" s="38"/>
      <c r="F48" s="38"/>
      <c r="G48" s="38"/>
      <c r="H48" s="38"/>
      <c r="I48" s="38"/>
      <c r="J48" s="38"/>
      <c r="K48" s="39"/>
      <c r="L48" s="5"/>
      <c r="M48" s="6"/>
      <c r="N48" s="40">
        <f>SUM(N49:O61)</f>
        <v>2091458</v>
      </c>
      <c r="O48" s="41"/>
      <c r="P48" s="4"/>
      <c r="Q48" s="4"/>
    </row>
    <row r="49" spans="1:15" s="2" customFormat="1" ht="78" customHeight="1" x14ac:dyDescent="0.25">
      <c r="A49" s="21"/>
      <c r="B49" s="22"/>
      <c r="C49" s="14" t="s">
        <v>59</v>
      </c>
      <c r="D49" s="15"/>
      <c r="E49" s="15"/>
      <c r="F49" s="15"/>
      <c r="G49" s="15"/>
      <c r="H49" s="15"/>
      <c r="I49" s="15"/>
      <c r="J49" s="15"/>
      <c r="K49" s="5"/>
      <c r="L49" s="5"/>
      <c r="M49" s="6"/>
      <c r="N49" s="16">
        <v>150000</v>
      </c>
      <c r="O49" s="17"/>
    </row>
    <row r="50" spans="1:15" s="2" customFormat="1" ht="37.5" customHeight="1" x14ac:dyDescent="0.25">
      <c r="A50" s="21"/>
      <c r="B50" s="22"/>
      <c r="C50" s="14" t="s">
        <v>79</v>
      </c>
      <c r="D50" s="15"/>
      <c r="E50" s="15"/>
      <c r="F50" s="15"/>
      <c r="G50" s="15"/>
      <c r="H50" s="15"/>
      <c r="I50" s="15"/>
      <c r="J50" s="15"/>
      <c r="K50" s="5"/>
      <c r="L50" s="5"/>
      <c r="M50" s="6"/>
      <c r="N50" s="16">
        <v>400000</v>
      </c>
      <c r="O50" s="17"/>
    </row>
    <row r="51" spans="1:15" s="2" customFormat="1" ht="19.5" customHeight="1" x14ac:dyDescent="0.25">
      <c r="A51" s="21"/>
      <c r="B51" s="22"/>
      <c r="C51" s="14" t="s">
        <v>54</v>
      </c>
      <c r="D51" s="15"/>
      <c r="E51" s="15"/>
      <c r="F51" s="15"/>
      <c r="G51" s="15"/>
      <c r="H51" s="15"/>
      <c r="I51" s="15"/>
      <c r="J51" s="15"/>
      <c r="K51" s="5"/>
      <c r="L51" s="5"/>
      <c r="M51" s="6"/>
      <c r="N51" s="16">
        <v>50000</v>
      </c>
      <c r="O51" s="17"/>
    </row>
    <row r="52" spans="1:15" s="2" customFormat="1" ht="19.5" customHeight="1" x14ac:dyDescent="0.25">
      <c r="A52" s="21"/>
      <c r="B52" s="22"/>
      <c r="C52" s="14" t="s">
        <v>69</v>
      </c>
      <c r="D52" s="15"/>
      <c r="E52" s="15"/>
      <c r="F52" s="15"/>
      <c r="G52" s="15"/>
      <c r="H52" s="15"/>
      <c r="I52" s="15"/>
      <c r="J52" s="15"/>
      <c r="K52" s="5"/>
      <c r="L52" s="5"/>
      <c r="M52" s="6"/>
      <c r="N52" s="16">
        <f>209578+168038</f>
        <v>377616</v>
      </c>
      <c r="O52" s="17"/>
    </row>
    <row r="53" spans="1:15" s="2" customFormat="1" ht="35.25" customHeight="1" x14ac:dyDescent="0.25">
      <c r="A53" s="21"/>
      <c r="B53" s="22"/>
      <c r="C53" s="14" t="s">
        <v>90</v>
      </c>
      <c r="D53" s="15"/>
      <c r="E53" s="15"/>
      <c r="F53" s="15"/>
      <c r="G53" s="15"/>
      <c r="H53" s="15"/>
      <c r="I53" s="15"/>
      <c r="J53" s="15"/>
      <c r="K53" s="5"/>
      <c r="L53" s="5"/>
      <c r="M53" s="6"/>
      <c r="N53" s="16">
        <v>20000</v>
      </c>
      <c r="O53" s="17"/>
    </row>
    <row r="54" spans="1:15" s="2" customFormat="1" ht="42" customHeight="1" x14ac:dyDescent="0.25">
      <c r="A54" s="21"/>
      <c r="B54" s="22"/>
      <c r="C54" s="14" t="s">
        <v>88</v>
      </c>
      <c r="D54" s="15"/>
      <c r="E54" s="15"/>
      <c r="F54" s="15"/>
      <c r="G54" s="15"/>
      <c r="H54" s="15"/>
      <c r="I54" s="15"/>
      <c r="J54" s="15"/>
      <c r="K54" s="5"/>
      <c r="L54" s="5"/>
      <c r="M54" s="6"/>
      <c r="N54" s="16">
        <v>250000</v>
      </c>
      <c r="O54" s="17"/>
    </row>
    <row r="55" spans="1:15" s="2" customFormat="1" ht="37.5" customHeight="1" x14ac:dyDescent="0.25">
      <c r="A55" s="21"/>
      <c r="B55" s="22"/>
      <c r="C55" s="14" t="s">
        <v>55</v>
      </c>
      <c r="D55" s="15"/>
      <c r="E55" s="15"/>
      <c r="F55" s="15"/>
      <c r="G55" s="15"/>
      <c r="H55" s="15"/>
      <c r="I55" s="15"/>
      <c r="J55" s="15"/>
      <c r="K55" s="5"/>
      <c r="L55" s="5"/>
      <c r="M55" s="6"/>
      <c r="N55" s="16">
        <v>16800</v>
      </c>
      <c r="O55" s="17"/>
    </row>
    <row r="56" spans="1:15" s="2" customFormat="1" ht="19.5" customHeight="1" x14ac:dyDescent="0.25">
      <c r="A56" s="21"/>
      <c r="B56" s="22"/>
      <c r="C56" s="14" t="s">
        <v>56</v>
      </c>
      <c r="D56" s="15"/>
      <c r="E56" s="15"/>
      <c r="F56" s="15"/>
      <c r="G56" s="15"/>
      <c r="H56" s="15"/>
      <c r="I56" s="15"/>
      <c r="J56" s="15"/>
      <c r="K56" s="5"/>
      <c r="L56" s="5"/>
      <c r="M56" s="6"/>
      <c r="N56" s="16">
        <v>29392</v>
      </c>
      <c r="O56" s="17"/>
    </row>
    <row r="57" spans="1:15" s="2" customFormat="1" ht="48" customHeight="1" x14ac:dyDescent="0.25">
      <c r="A57" s="21"/>
      <c r="B57" s="22"/>
      <c r="C57" s="14" t="s">
        <v>77</v>
      </c>
      <c r="D57" s="15"/>
      <c r="E57" s="15"/>
      <c r="F57" s="15"/>
      <c r="G57" s="15"/>
      <c r="H57" s="15"/>
      <c r="I57" s="15"/>
      <c r="J57" s="15"/>
      <c r="K57" s="5"/>
      <c r="L57" s="5"/>
      <c r="M57" s="6"/>
      <c r="N57" s="16">
        <v>150000</v>
      </c>
      <c r="O57" s="17"/>
    </row>
    <row r="58" spans="1:15" s="2" customFormat="1" ht="34.5" customHeight="1" x14ac:dyDescent="0.25">
      <c r="A58" s="21"/>
      <c r="B58" s="22"/>
      <c r="C58" s="14" t="s">
        <v>81</v>
      </c>
      <c r="D58" s="15"/>
      <c r="E58" s="15"/>
      <c r="F58" s="15"/>
      <c r="G58" s="15"/>
      <c r="H58" s="15"/>
      <c r="I58" s="15"/>
      <c r="J58" s="15"/>
      <c r="K58" s="5"/>
      <c r="L58" s="5"/>
      <c r="M58" s="6"/>
      <c r="N58" s="16">
        <v>176500</v>
      </c>
      <c r="O58" s="17"/>
    </row>
    <row r="59" spans="1:15" s="2" customFormat="1" ht="39" customHeight="1" x14ac:dyDescent="0.25">
      <c r="A59" s="21"/>
      <c r="B59" s="22"/>
      <c r="C59" s="14" t="s">
        <v>89</v>
      </c>
      <c r="D59" s="15"/>
      <c r="E59" s="15"/>
      <c r="F59" s="15"/>
      <c r="G59" s="15"/>
      <c r="H59" s="15"/>
      <c r="I59" s="15"/>
      <c r="J59" s="15"/>
      <c r="K59" s="5"/>
      <c r="L59" s="5"/>
      <c r="M59" s="6"/>
      <c r="N59" s="16">
        <v>50000</v>
      </c>
      <c r="O59" s="17"/>
    </row>
    <row r="60" spans="1:15" s="2" customFormat="1" ht="39" customHeight="1" x14ac:dyDescent="0.25">
      <c r="A60" s="12"/>
      <c r="B60" s="13"/>
      <c r="C60" s="14" t="s">
        <v>91</v>
      </c>
      <c r="D60" s="15"/>
      <c r="E60" s="15"/>
      <c r="F60" s="15"/>
      <c r="G60" s="15"/>
      <c r="H60" s="15"/>
      <c r="I60" s="15"/>
      <c r="J60" s="5"/>
      <c r="K60" s="5"/>
      <c r="L60" s="5"/>
      <c r="M60" s="6"/>
      <c r="N60" s="16">
        <v>21150</v>
      </c>
      <c r="O60" s="17"/>
    </row>
    <row r="61" spans="1:15" s="2" customFormat="1" ht="28.5" customHeight="1" x14ac:dyDescent="0.25">
      <c r="A61" s="21"/>
      <c r="B61" s="22"/>
      <c r="C61" s="14" t="s">
        <v>68</v>
      </c>
      <c r="D61" s="15"/>
      <c r="E61" s="15"/>
      <c r="F61" s="15"/>
      <c r="G61" s="15"/>
      <c r="H61" s="15"/>
      <c r="I61" s="15"/>
      <c r="J61" s="15"/>
      <c r="K61" s="5"/>
      <c r="L61" s="5"/>
      <c r="M61" s="6"/>
      <c r="N61" s="16">
        <v>400000</v>
      </c>
      <c r="O61" s="17"/>
    </row>
    <row r="62" spans="1:15" ht="81" customHeight="1" x14ac:dyDescent="0.25">
      <c r="A62" s="26"/>
      <c r="B62" s="26"/>
      <c r="C62" s="35" t="s">
        <v>32</v>
      </c>
      <c r="D62" s="36"/>
      <c r="E62" s="36"/>
      <c r="F62" s="36"/>
      <c r="G62" s="36"/>
      <c r="H62" s="36"/>
      <c r="I62" s="36"/>
      <c r="J62" s="36"/>
      <c r="K62" s="36"/>
      <c r="L62" s="36"/>
      <c r="M62" s="37"/>
      <c r="N62" s="30">
        <f>SUM(N63:O65)</f>
        <v>344796</v>
      </c>
      <c r="O62" s="30"/>
    </row>
    <row r="63" spans="1:15" ht="16.5" x14ac:dyDescent="0.25">
      <c r="A63" s="26" t="s">
        <v>4</v>
      </c>
      <c r="B63" s="26"/>
      <c r="C63" s="50" t="s">
        <v>23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25"/>
      <c r="O63" s="25"/>
    </row>
    <row r="64" spans="1:15" ht="16.5" x14ac:dyDescent="0.25">
      <c r="A64" s="21" t="s">
        <v>6</v>
      </c>
      <c r="B64" s="22"/>
      <c r="C64" s="23" t="s">
        <v>67</v>
      </c>
      <c r="D64" s="24"/>
      <c r="E64" s="24"/>
      <c r="F64" s="24"/>
      <c r="G64" s="24"/>
      <c r="H64" s="24"/>
      <c r="I64" s="24"/>
      <c r="J64" s="24"/>
      <c r="K64" s="8"/>
      <c r="L64" s="8"/>
      <c r="M64" s="9"/>
      <c r="N64" s="16"/>
      <c r="O64" s="17"/>
    </row>
    <row r="65" spans="1:15" ht="16.5" x14ac:dyDescent="0.25">
      <c r="A65" s="26" t="s">
        <v>8</v>
      </c>
      <c r="B65" s="26"/>
      <c r="C65" s="23" t="s">
        <v>33</v>
      </c>
      <c r="D65" s="24"/>
      <c r="E65" s="24"/>
      <c r="F65" s="24"/>
      <c r="G65" s="24"/>
      <c r="H65" s="24"/>
      <c r="I65" s="24"/>
      <c r="J65" s="24"/>
      <c r="K65" s="24"/>
      <c r="L65" s="24"/>
      <c r="M65" s="32"/>
      <c r="N65" s="25">
        <v>344796</v>
      </c>
      <c r="O65" s="25"/>
    </row>
    <row r="66" spans="1:15" ht="90.75" customHeight="1" x14ac:dyDescent="0.25">
      <c r="A66" s="26"/>
      <c r="B66" s="26"/>
      <c r="C66" s="27" t="s">
        <v>60</v>
      </c>
      <c r="D66" s="28"/>
      <c r="E66" s="28"/>
      <c r="F66" s="28"/>
      <c r="G66" s="28"/>
      <c r="H66" s="28"/>
      <c r="I66" s="28"/>
      <c r="J66" s="28"/>
      <c r="K66" s="28"/>
      <c r="L66" s="28"/>
      <c r="M66" s="29"/>
      <c r="N66" s="30">
        <f>SUM(N67:O68)</f>
        <v>3367753</v>
      </c>
      <c r="O66" s="30"/>
    </row>
    <row r="67" spans="1:15" ht="16.5" x14ac:dyDescent="0.25">
      <c r="A67" s="26" t="s">
        <v>4</v>
      </c>
      <c r="B67" s="26"/>
      <c r="C67" s="23" t="s">
        <v>34</v>
      </c>
      <c r="D67" s="24"/>
      <c r="E67" s="24"/>
      <c r="F67" s="24"/>
      <c r="G67" s="24"/>
      <c r="H67" s="24"/>
      <c r="I67" s="24"/>
      <c r="J67" s="24"/>
      <c r="K67" s="24"/>
      <c r="L67" s="24"/>
      <c r="M67" s="32"/>
      <c r="N67" s="25">
        <v>377000</v>
      </c>
      <c r="O67" s="25"/>
    </row>
    <row r="68" spans="1:15" ht="16.5" x14ac:dyDescent="0.25">
      <c r="A68" s="26"/>
      <c r="B68" s="26"/>
      <c r="C68" s="23" t="s">
        <v>35</v>
      </c>
      <c r="D68" s="24"/>
      <c r="E68" s="24"/>
      <c r="F68" s="24"/>
      <c r="G68" s="24"/>
      <c r="H68" s="24"/>
      <c r="I68" s="24"/>
      <c r="J68" s="24"/>
      <c r="K68" s="24"/>
      <c r="L68" s="24"/>
      <c r="M68" s="32"/>
      <c r="N68" s="25">
        <v>2990753</v>
      </c>
      <c r="O68" s="25"/>
    </row>
    <row r="69" spans="1:15" ht="34.5" customHeight="1" x14ac:dyDescent="0.25">
      <c r="A69" s="26"/>
      <c r="B69" s="26"/>
      <c r="C69" s="31" t="s">
        <v>57</v>
      </c>
      <c r="D69" s="31"/>
      <c r="E69" s="31"/>
      <c r="F69" s="31"/>
      <c r="G69" s="31"/>
      <c r="H69" s="31"/>
      <c r="I69" s="31"/>
      <c r="J69" s="31"/>
      <c r="K69" s="10"/>
      <c r="L69" s="10"/>
      <c r="M69" s="10"/>
      <c r="N69" s="30">
        <f>SUM(N70:O79)</f>
        <v>190000</v>
      </c>
      <c r="O69" s="30"/>
    </row>
    <row r="70" spans="1:15" ht="32.25" customHeight="1" x14ac:dyDescent="0.25">
      <c r="A70" s="26"/>
      <c r="B70" s="26"/>
      <c r="C70" s="33" t="s">
        <v>86</v>
      </c>
      <c r="D70" s="33"/>
      <c r="E70" s="33"/>
      <c r="F70" s="33"/>
      <c r="G70" s="33"/>
      <c r="H70" s="33"/>
      <c r="I70" s="33"/>
      <c r="J70" s="33"/>
      <c r="K70" s="10"/>
      <c r="L70" s="10"/>
      <c r="M70" s="10"/>
      <c r="N70" s="25">
        <v>88000</v>
      </c>
      <c r="O70" s="25"/>
    </row>
    <row r="71" spans="1:15" ht="16.5" customHeight="1" x14ac:dyDescent="0.25">
      <c r="A71" s="26"/>
      <c r="B71" s="26"/>
      <c r="C71" s="33" t="s">
        <v>70</v>
      </c>
      <c r="D71" s="33"/>
      <c r="E71" s="33"/>
      <c r="F71" s="33"/>
      <c r="G71" s="33"/>
      <c r="H71" s="33"/>
      <c r="I71" s="33"/>
      <c r="J71" s="33"/>
      <c r="K71" s="11"/>
      <c r="L71" s="11"/>
      <c r="M71" s="11"/>
      <c r="N71" s="19">
        <v>4000</v>
      </c>
      <c r="O71" s="20"/>
    </row>
    <row r="72" spans="1:15" ht="16.5" x14ac:dyDescent="0.25">
      <c r="A72" s="26"/>
      <c r="B72" s="26"/>
      <c r="C72" s="33" t="s">
        <v>71</v>
      </c>
      <c r="D72" s="33"/>
      <c r="E72" s="33"/>
      <c r="F72" s="33"/>
      <c r="G72" s="33"/>
      <c r="H72" s="33"/>
      <c r="I72" s="33"/>
      <c r="J72" s="33"/>
      <c r="K72" s="11"/>
      <c r="L72" s="11"/>
      <c r="M72" s="11"/>
      <c r="N72" s="19"/>
      <c r="O72" s="20"/>
    </row>
    <row r="73" spans="1:15" ht="24" customHeight="1" x14ac:dyDescent="0.25">
      <c r="A73" s="26"/>
      <c r="B73" s="26"/>
      <c r="C73" s="33" t="s">
        <v>82</v>
      </c>
      <c r="D73" s="33"/>
      <c r="E73" s="33"/>
      <c r="F73" s="33"/>
      <c r="G73" s="33"/>
      <c r="H73" s="33"/>
      <c r="I73" s="33"/>
      <c r="J73" s="33"/>
      <c r="K73" s="11"/>
      <c r="L73" s="11"/>
      <c r="M73" s="11"/>
      <c r="N73" s="19">
        <v>5500</v>
      </c>
      <c r="O73" s="20"/>
    </row>
    <row r="74" spans="1:15" ht="24" customHeight="1" x14ac:dyDescent="0.25">
      <c r="A74" s="21"/>
      <c r="B74" s="22"/>
      <c r="C74" s="14" t="s">
        <v>92</v>
      </c>
      <c r="D74" s="15"/>
      <c r="E74" s="15"/>
      <c r="F74" s="15"/>
      <c r="G74" s="15"/>
      <c r="H74" s="15"/>
      <c r="I74" s="15"/>
      <c r="J74" s="18"/>
      <c r="K74" s="11"/>
      <c r="L74" s="11"/>
      <c r="M74" s="11"/>
      <c r="N74" s="19">
        <v>26000</v>
      </c>
      <c r="O74" s="20"/>
    </row>
    <row r="75" spans="1:15" ht="24" customHeight="1" x14ac:dyDescent="0.25">
      <c r="A75" s="12"/>
      <c r="B75" s="13"/>
      <c r="C75" s="14" t="s">
        <v>80</v>
      </c>
      <c r="D75" s="15"/>
      <c r="E75" s="15"/>
      <c r="F75" s="15"/>
      <c r="G75" s="15"/>
      <c r="H75" s="15"/>
      <c r="I75" s="15"/>
      <c r="J75" s="18"/>
      <c r="K75" s="11"/>
      <c r="L75" s="11"/>
      <c r="M75" s="11"/>
      <c r="N75" s="19">
        <v>31500</v>
      </c>
      <c r="O75" s="20"/>
    </row>
    <row r="76" spans="1:15" ht="24" customHeight="1" x14ac:dyDescent="0.25">
      <c r="A76" s="12"/>
      <c r="B76" s="13"/>
      <c r="C76" s="14" t="s">
        <v>83</v>
      </c>
      <c r="D76" s="15"/>
      <c r="E76" s="15"/>
      <c r="F76" s="15"/>
      <c r="G76" s="15"/>
      <c r="H76" s="15"/>
      <c r="I76" s="15"/>
      <c r="J76" s="6"/>
      <c r="K76" s="11"/>
      <c r="L76" s="11"/>
      <c r="M76" s="11"/>
      <c r="N76" s="19">
        <v>20000</v>
      </c>
      <c r="O76" s="20"/>
    </row>
    <row r="77" spans="1:15" ht="24" customHeight="1" x14ac:dyDescent="0.25">
      <c r="A77" s="12"/>
      <c r="B77" s="13"/>
      <c r="C77" s="14" t="s">
        <v>84</v>
      </c>
      <c r="D77" s="15"/>
      <c r="E77" s="15"/>
      <c r="F77" s="15"/>
      <c r="G77" s="15"/>
      <c r="H77" s="15"/>
      <c r="I77" s="15"/>
      <c r="J77" s="18"/>
      <c r="K77" s="11"/>
      <c r="L77" s="11"/>
      <c r="M77" s="11"/>
      <c r="N77" s="19"/>
      <c r="O77" s="20"/>
    </row>
    <row r="78" spans="1:15" ht="24" customHeight="1" x14ac:dyDescent="0.25">
      <c r="A78" s="12"/>
      <c r="B78" s="13"/>
      <c r="C78" s="14" t="s">
        <v>93</v>
      </c>
      <c r="D78" s="15"/>
      <c r="E78" s="15"/>
      <c r="F78" s="15"/>
      <c r="G78" s="15"/>
      <c r="H78" s="15"/>
      <c r="I78" s="15"/>
      <c r="J78" s="18"/>
      <c r="K78" s="11"/>
      <c r="L78" s="11"/>
      <c r="M78" s="11"/>
      <c r="N78" s="19">
        <v>15000</v>
      </c>
      <c r="O78" s="20"/>
    </row>
    <row r="79" spans="1:15" ht="16.5" x14ac:dyDescent="0.25">
      <c r="A79" s="26"/>
      <c r="B79" s="26"/>
      <c r="C79" s="33" t="s">
        <v>85</v>
      </c>
      <c r="D79" s="33"/>
      <c r="E79" s="33"/>
      <c r="F79" s="33"/>
      <c r="G79" s="33"/>
      <c r="H79" s="33"/>
      <c r="I79" s="33"/>
      <c r="J79" s="33"/>
      <c r="K79" s="11"/>
      <c r="L79" s="11"/>
      <c r="M79" s="11"/>
      <c r="N79" s="34"/>
      <c r="O79" s="34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3">
        <f>N12+N16+N19+N23+N31+N36+N48+N62+N66+N69</f>
        <v>20664700</v>
      </c>
    </row>
    <row r="81" spans="1:17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3"/>
      <c r="Q81" s="3"/>
    </row>
    <row r="82" spans="1:17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Q82" s="3"/>
    </row>
    <row r="83" spans="1:17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3"/>
    </row>
    <row r="84" spans="1:17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7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Q85" s="3"/>
    </row>
    <row r="86" spans="1:17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7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7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7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7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7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7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7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7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7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7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2:15" ht="15.75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2:15" ht="15.75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2:15" ht="15.75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2:15" ht="15.75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2:15" ht="15.75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2:15" ht="15.75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2:15" ht="15.75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2:15" ht="15.75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2:15" ht="15.75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2:15" ht="15.75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2:15" ht="15.75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2:15" ht="15.75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2:15" ht="15.75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2:15" ht="15.75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2:15" ht="15.75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2:15" ht="15.75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2:15" ht="15.75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2:15" ht="15.75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2:15" ht="15.75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2:15" ht="15.75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2:15" ht="15.75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2:15" ht="15.75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2:15" ht="15.75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2:15" ht="15.75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2:15" ht="15.75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2:15" ht="15.75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2:15" ht="15.75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2:15" ht="15.75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2:15" ht="15.75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2:15" ht="15.75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2:15" ht="15.75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2:15" ht="15.75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2:15" ht="15.75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2:15" ht="15.75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2:15" ht="15.75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2:15" ht="15.75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</sheetData>
  <mergeCells count="206">
    <mergeCell ref="C77:J77"/>
    <mergeCell ref="N77:O77"/>
    <mergeCell ref="A2:O2"/>
    <mergeCell ref="A3:O3"/>
    <mergeCell ref="A5:O5"/>
    <mergeCell ref="A4:O4"/>
    <mergeCell ref="A1:O1"/>
    <mergeCell ref="A7:O7"/>
    <mergeCell ref="A8:O8"/>
    <mergeCell ref="A9:O9"/>
    <mergeCell ref="A11:O11"/>
    <mergeCell ref="A13:B13"/>
    <mergeCell ref="C13:M13"/>
    <mergeCell ref="N13:O13"/>
    <mergeCell ref="A18:B18"/>
    <mergeCell ref="C18:J18"/>
    <mergeCell ref="N18:O18"/>
    <mergeCell ref="N10:O10"/>
    <mergeCell ref="A10:B10"/>
    <mergeCell ref="C10:M10"/>
    <mergeCell ref="C14:M14"/>
    <mergeCell ref="N14:O14"/>
    <mergeCell ref="C17:M17"/>
    <mergeCell ref="A25:B25"/>
    <mergeCell ref="C25:M25"/>
    <mergeCell ref="N25:O25"/>
    <mergeCell ref="A24:B24"/>
    <mergeCell ref="C24:M24"/>
    <mergeCell ref="N24:O24"/>
    <mergeCell ref="C76:I76"/>
    <mergeCell ref="N76:O76"/>
    <mergeCell ref="A12:B12"/>
    <mergeCell ref="C12:M12"/>
    <mergeCell ref="N12:O12"/>
    <mergeCell ref="A17:B17"/>
    <mergeCell ref="A22:B22"/>
    <mergeCell ref="C22:M22"/>
    <mergeCell ref="N22:O22"/>
    <mergeCell ref="A23:M23"/>
    <mergeCell ref="N23:O23"/>
    <mergeCell ref="A19:M19"/>
    <mergeCell ref="N19:O19"/>
    <mergeCell ref="A20:B20"/>
    <mergeCell ref="C20:M20"/>
    <mergeCell ref="N20:O20"/>
    <mergeCell ref="A21:B21"/>
    <mergeCell ref="C21:M21"/>
    <mergeCell ref="N21:O21"/>
    <mergeCell ref="A14:B14"/>
    <mergeCell ref="A15:B15"/>
    <mergeCell ref="C15:M15"/>
    <mergeCell ref="N15:O15"/>
    <mergeCell ref="N16:O16"/>
    <mergeCell ref="N17:O17"/>
    <mergeCell ref="A16:M16"/>
    <mergeCell ref="A63:B63"/>
    <mergeCell ref="A65:B65"/>
    <mergeCell ref="C63:M63"/>
    <mergeCell ref="C65:M65"/>
    <mergeCell ref="N63:O63"/>
    <mergeCell ref="N65:O65"/>
    <mergeCell ref="C27:M27"/>
    <mergeCell ref="N27:O27"/>
    <mergeCell ref="A28:B28"/>
    <mergeCell ref="C28:M28"/>
    <mergeCell ref="N28:O28"/>
    <mergeCell ref="C29:M29"/>
    <mergeCell ref="N29:O29"/>
    <mergeCell ref="A29:B29"/>
    <mergeCell ref="A30:B30"/>
    <mergeCell ref="C30:M30"/>
    <mergeCell ref="N30:O30"/>
    <mergeCell ref="A36:B36"/>
    <mergeCell ref="N36:O36"/>
    <mergeCell ref="A37:B37"/>
    <mergeCell ref="A38:B38"/>
    <mergeCell ref="A39:B39"/>
    <mergeCell ref="A40:B40"/>
    <mergeCell ref="A41:B41"/>
    <mergeCell ref="A26:O26"/>
    <mergeCell ref="A27:B27"/>
    <mergeCell ref="N32:O32"/>
    <mergeCell ref="N33:O33"/>
    <mergeCell ref="N34:O34"/>
    <mergeCell ref="N35:O35"/>
    <mergeCell ref="A31:B31"/>
    <mergeCell ref="C31:I31"/>
    <mergeCell ref="N31:O31"/>
    <mergeCell ref="C32:I32"/>
    <mergeCell ref="C33:I33"/>
    <mergeCell ref="A32:B32"/>
    <mergeCell ref="A33:B33"/>
    <mergeCell ref="A34:B34"/>
    <mergeCell ref="A35:B35"/>
    <mergeCell ref="C34:I34"/>
    <mergeCell ref="C35:I35"/>
    <mergeCell ref="C36:J36"/>
    <mergeCell ref="C37:J37"/>
    <mergeCell ref="N37:O37"/>
    <mergeCell ref="N38:O38"/>
    <mergeCell ref="N39:O39"/>
    <mergeCell ref="N40:O40"/>
    <mergeCell ref="N41:O41"/>
    <mergeCell ref="C38:J38"/>
    <mergeCell ref="C39:J39"/>
    <mergeCell ref="C40:J40"/>
    <mergeCell ref="C41:J41"/>
    <mergeCell ref="C54:J54"/>
    <mergeCell ref="C42:J42"/>
    <mergeCell ref="C48:K48"/>
    <mergeCell ref="A43:B43"/>
    <mergeCell ref="C43:I43"/>
    <mergeCell ref="N43:O43"/>
    <mergeCell ref="N48:O48"/>
    <mergeCell ref="A48:B48"/>
    <mergeCell ref="A45:B45"/>
    <mergeCell ref="C47:I47"/>
    <mergeCell ref="N47:O47"/>
    <mergeCell ref="A46:B46"/>
    <mergeCell ref="C46:J46"/>
    <mergeCell ref="N46:O46"/>
    <mergeCell ref="A42:B42"/>
    <mergeCell ref="N42:O42"/>
    <mergeCell ref="A44:B44"/>
    <mergeCell ref="A47:B47"/>
    <mergeCell ref="C44:J44"/>
    <mergeCell ref="C45:J45"/>
    <mergeCell ref="N44:O44"/>
    <mergeCell ref="N45:O45"/>
    <mergeCell ref="N49:O49"/>
    <mergeCell ref="N50:O50"/>
    <mergeCell ref="A51:B51"/>
    <mergeCell ref="N51:O51"/>
    <mergeCell ref="C51:J51"/>
    <mergeCell ref="C49:J49"/>
    <mergeCell ref="C50:J50"/>
    <mergeCell ref="A49:B49"/>
    <mergeCell ref="A50:B50"/>
    <mergeCell ref="N56:O56"/>
    <mergeCell ref="A56:B56"/>
    <mergeCell ref="A57:B57"/>
    <mergeCell ref="A58:B58"/>
    <mergeCell ref="C56:J56"/>
    <mergeCell ref="C57:J57"/>
    <mergeCell ref="C58:J58"/>
    <mergeCell ref="N57:O57"/>
    <mergeCell ref="N58:O58"/>
    <mergeCell ref="N53:O53"/>
    <mergeCell ref="N54:O54"/>
    <mergeCell ref="N55:O55"/>
    <mergeCell ref="A52:B52"/>
    <mergeCell ref="A53:B53"/>
    <mergeCell ref="A54:B54"/>
    <mergeCell ref="A55:B55"/>
    <mergeCell ref="N52:O52"/>
    <mergeCell ref="C55:J55"/>
    <mergeCell ref="C52:J52"/>
    <mergeCell ref="C53:J53"/>
    <mergeCell ref="A79:B79"/>
    <mergeCell ref="A59:B59"/>
    <mergeCell ref="C59:J59"/>
    <mergeCell ref="N59:O59"/>
    <mergeCell ref="A69:B69"/>
    <mergeCell ref="C69:J69"/>
    <mergeCell ref="N69:O69"/>
    <mergeCell ref="A67:B67"/>
    <mergeCell ref="A68:B68"/>
    <mergeCell ref="C67:M67"/>
    <mergeCell ref="C68:M68"/>
    <mergeCell ref="N67:O67"/>
    <mergeCell ref="N68:O68"/>
    <mergeCell ref="C79:J79"/>
    <mergeCell ref="N79:O79"/>
    <mergeCell ref="C70:J70"/>
    <mergeCell ref="C71:J71"/>
    <mergeCell ref="C72:J72"/>
    <mergeCell ref="C73:J73"/>
    <mergeCell ref="A61:B61"/>
    <mergeCell ref="C61:J61"/>
    <mergeCell ref="N61:O61"/>
    <mergeCell ref="A62:B62"/>
    <mergeCell ref="C62:M62"/>
    <mergeCell ref="C60:I60"/>
    <mergeCell ref="N60:O60"/>
    <mergeCell ref="C78:J78"/>
    <mergeCell ref="N78:O78"/>
    <mergeCell ref="C75:J75"/>
    <mergeCell ref="N75:O75"/>
    <mergeCell ref="A74:B74"/>
    <mergeCell ref="C74:J74"/>
    <mergeCell ref="A64:B64"/>
    <mergeCell ref="C64:J64"/>
    <mergeCell ref="N64:O64"/>
    <mergeCell ref="N70:O70"/>
    <mergeCell ref="A70:B70"/>
    <mergeCell ref="A71:B71"/>
    <mergeCell ref="A72:B72"/>
    <mergeCell ref="A66:B66"/>
    <mergeCell ref="C66:M66"/>
    <mergeCell ref="N66:O66"/>
    <mergeCell ref="A73:B73"/>
    <mergeCell ref="N71:O71"/>
    <mergeCell ref="N72:O72"/>
    <mergeCell ref="N73:O73"/>
    <mergeCell ref="N74:O74"/>
    <mergeCell ref="N62:O62"/>
  </mergeCells>
  <pageMargins left="0.70866141732283472" right="0.70866141732283472" top="0.74803149606299213" bottom="0.74803149606299213" header="0.31496062992125984" footer="0.31496062992125984"/>
  <pageSetup paperSize="9" scale="9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"/>
  <sheetViews>
    <sheetView workbookViewId="0">
      <selection activeCell="H24" sqref="H24"/>
    </sheetView>
  </sheetViews>
  <sheetFormatPr defaultRowHeight="15" x14ac:dyDescent="0.25"/>
  <cols>
    <col min="1" max="2" width="5.42578125" customWidth="1"/>
    <col min="13" max="13" width="4.140625" customWidth="1"/>
  </cols>
  <sheetData>
    <row r="1" spans="1:15" ht="16.5" x14ac:dyDescent="0.25">
      <c r="A1" s="59" t="s">
        <v>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6">
        <f>N2+N3+N4</f>
        <v>567579.03859999997</v>
      </c>
      <c r="O1" s="67"/>
    </row>
    <row r="2" spans="1:15" ht="16.5" x14ac:dyDescent="0.25">
      <c r="A2" s="68" t="s">
        <v>4</v>
      </c>
      <c r="B2" s="68"/>
      <c r="C2" s="69" t="s">
        <v>5</v>
      </c>
      <c r="D2" s="70"/>
      <c r="E2" s="70"/>
      <c r="F2" s="70"/>
      <c r="G2" s="70"/>
      <c r="H2" s="70"/>
      <c r="I2" s="70"/>
      <c r="J2" s="70"/>
      <c r="K2" s="70"/>
      <c r="L2" s="70"/>
      <c r="M2" s="71"/>
      <c r="N2" s="34">
        <f>189.6*2896.31</f>
        <v>549140.37599999993</v>
      </c>
      <c r="O2" s="34"/>
    </row>
    <row r="3" spans="1:15" ht="16.5" x14ac:dyDescent="0.25">
      <c r="A3" s="68" t="s">
        <v>6</v>
      </c>
      <c r="B3" s="68"/>
      <c r="C3" s="69" t="s">
        <v>7</v>
      </c>
      <c r="D3" s="70"/>
      <c r="E3" s="70"/>
      <c r="F3" s="70"/>
      <c r="G3" s="70"/>
      <c r="H3" s="70"/>
      <c r="I3" s="70"/>
      <c r="J3" s="70"/>
      <c r="K3" s="70"/>
      <c r="L3" s="70"/>
      <c r="M3" s="71"/>
      <c r="N3" s="34">
        <f>3000*4.9245</f>
        <v>14773.5</v>
      </c>
      <c r="O3" s="34"/>
    </row>
    <row r="4" spans="1:15" ht="16.5" x14ac:dyDescent="0.25">
      <c r="A4" s="68" t="s">
        <v>8</v>
      </c>
      <c r="B4" s="68"/>
      <c r="C4" s="69" t="s">
        <v>9</v>
      </c>
      <c r="D4" s="70"/>
      <c r="E4" s="70"/>
      <c r="F4" s="70"/>
      <c r="G4" s="70"/>
      <c r="H4" s="70"/>
      <c r="I4" s="70"/>
      <c r="J4" s="70"/>
      <c r="K4" s="70"/>
      <c r="L4" s="70"/>
      <c r="M4" s="71"/>
      <c r="N4" s="34">
        <f>(111.9+170.47)*1.18*11</f>
        <v>3665.1625999999997</v>
      </c>
      <c r="O4" s="34"/>
    </row>
    <row r="5" spans="1:15" ht="16.5" x14ac:dyDescent="0.25">
      <c r="A5" s="67" t="s">
        <v>10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6">
        <f>SUM(N6:O9)</f>
        <v>171492.38314320002</v>
      </c>
      <c r="O5" s="67"/>
    </row>
    <row r="6" spans="1:15" ht="16.5" x14ac:dyDescent="0.25">
      <c r="A6" s="68" t="s">
        <v>4</v>
      </c>
      <c r="B6" s="68"/>
      <c r="C6" s="72" t="s">
        <v>11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34">
        <f>13520+9135</f>
        <v>22655</v>
      </c>
      <c r="O6" s="34"/>
    </row>
    <row r="7" spans="1:15" ht="16.5" x14ac:dyDescent="0.25">
      <c r="A7" s="68" t="s">
        <v>6</v>
      </c>
      <c r="B7" s="68"/>
      <c r="C7" s="72" t="s">
        <v>13</v>
      </c>
      <c r="D7" s="72"/>
      <c r="E7" s="72"/>
      <c r="F7" s="72"/>
      <c r="G7" s="72"/>
      <c r="H7" s="72"/>
      <c r="I7" s="72"/>
      <c r="J7" s="72"/>
      <c r="K7" s="72"/>
      <c r="L7" s="72"/>
      <c r="M7" s="72"/>
      <c r="N7" s="34">
        <f>2589*12</f>
        <v>31068</v>
      </c>
      <c r="O7" s="34"/>
    </row>
    <row r="8" spans="1:15" ht="16.5" x14ac:dyDescent="0.25">
      <c r="A8" s="68" t="s">
        <v>8</v>
      </c>
      <c r="B8" s="68"/>
      <c r="C8" s="72" t="s">
        <v>14</v>
      </c>
      <c r="D8" s="72"/>
      <c r="E8" s="72"/>
      <c r="F8" s="72"/>
      <c r="G8" s="72"/>
      <c r="H8" s="72"/>
      <c r="I8" s="72"/>
      <c r="J8" s="72"/>
      <c r="K8" s="72"/>
      <c r="L8" s="72"/>
      <c r="M8" s="72"/>
      <c r="N8" s="34">
        <f>(852.01+15.542+167.96)*1.049*3.9</f>
        <v>4236.3831431999997</v>
      </c>
      <c r="O8" s="34"/>
    </row>
    <row r="9" spans="1:15" ht="16.5" x14ac:dyDescent="0.25">
      <c r="A9" s="68" t="s">
        <v>12</v>
      </c>
      <c r="B9" s="68"/>
      <c r="C9" s="72" t="s">
        <v>15</v>
      </c>
      <c r="D9" s="72"/>
      <c r="E9" s="72"/>
      <c r="F9" s="72"/>
      <c r="G9" s="72"/>
      <c r="H9" s="72"/>
      <c r="I9" s="72"/>
      <c r="J9" s="72"/>
      <c r="K9" s="72"/>
      <c r="L9" s="72"/>
      <c r="M9" s="72"/>
      <c r="N9" s="34">
        <f>33568+30946+32519+16500</f>
        <v>113533</v>
      </c>
      <c r="O9" s="34"/>
    </row>
  </sheetData>
  <mergeCells count="25">
    <mergeCell ref="N9:O9"/>
    <mergeCell ref="A9:B9"/>
    <mergeCell ref="C9:M9"/>
    <mergeCell ref="A6:B6"/>
    <mergeCell ref="C6:M6"/>
    <mergeCell ref="N6:O6"/>
    <mergeCell ref="A7:B7"/>
    <mergeCell ref="A8:B8"/>
    <mergeCell ref="C7:M7"/>
    <mergeCell ref="C8:M8"/>
    <mergeCell ref="N7:O7"/>
    <mergeCell ref="N8:O8"/>
    <mergeCell ref="N1:O1"/>
    <mergeCell ref="A1:M1"/>
    <mergeCell ref="A5:M5"/>
    <mergeCell ref="N5:O5"/>
    <mergeCell ref="A2:B2"/>
    <mergeCell ref="C2:M2"/>
    <mergeCell ref="N2:O2"/>
    <mergeCell ref="A3:B3"/>
    <mergeCell ref="C3:M3"/>
    <mergeCell ref="N3:O3"/>
    <mergeCell ref="A4:B4"/>
    <mergeCell ref="C4:M4"/>
    <mergeCell ref="N4:O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2024-02-26T05:13:40Z</cp:lastPrinted>
  <dcterms:created xsi:type="dcterms:W3CDTF">2017-08-21T06:43:35Z</dcterms:created>
  <dcterms:modified xsi:type="dcterms:W3CDTF">2024-02-26T05:21:57Z</dcterms:modified>
</cp:coreProperties>
</file>