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120" windowWidth="9495" windowHeight="684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Лист2!$13:$15</definedName>
  </definedNames>
  <calcPr calcId="125725" fullPrecision="0"/>
</workbook>
</file>

<file path=xl/calcChain.xml><?xml version="1.0" encoding="utf-8"?>
<calcChain xmlns="http://schemas.openxmlformats.org/spreadsheetml/2006/main">
  <c r="E38" i="2"/>
  <c r="E35" s="1"/>
  <c r="F38"/>
  <c r="F35" s="1"/>
  <c r="G38"/>
  <c r="G35" s="1"/>
  <c r="H38"/>
  <c r="I38"/>
  <c r="I35" s="1"/>
  <c r="H35"/>
  <c r="D38"/>
  <c r="D35"/>
  <c r="C35"/>
  <c r="C18"/>
  <c r="C38"/>
  <c r="C37" s="1"/>
  <c r="J35"/>
  <c r="H65"/>
  <c r="H49" s="1"/>
  <c r="F65"/>
  <c r="F64" s="1"/>
  <c r="G65"/>
  <c r="G64" s="1"/>
  <c r="I23"/>
  <c r="I24"/>
  <c r="I25"/>
  <c r="I27"/>
  <c r="H20"/>
  <c r="H22"/>
  <c r="H26"/>
  <c r="H77"/>
  <c r="I77" s="1"/>
  <c r="H75"/>
  <c r="D74"/>
  <c r="E74"/>
  <c r="F74"/>
  <c r="G74"/>
  <c r="D75"/>
  <c r="E75"/>
  <c r="F75"/>
  <c r="F73" s="1"/>
  <c r="G75"/>
  <c r="G73" s="1"/>
  <c r="C75"/>
  <c r="C74"/>
  <c r="D50"/>
  <c r="E50"/>
  <c r="F50"/>
  <c r="F36" s="1"/>
  <c r="G50"/>
  <c r="G36" s="1"/>
  <c r="H50"/>
  <c r="C50"/>
  <c r="D49"/>
  <c r="E49"/>
  <c r="C49"/>
  <c r="D39"/>
  <c r="D36" s="1"/>
  <c r="E39"/>
  <c r="E36" s="1"/>
  <c r="F39"/>
  <c r="G39"/>
  <c r="H39"/>
  <c r="H36" s="1"/>
  <c r="C39"/>
  <c r="D30"/>
  <c r="E30"/>
  <c r="F30"/>
  <c r="G30"/>
  <c r="H30"/>
  <c r="C30"/>
  <c r="D26"/>
  <c r="E26"/>
  <c r="F26"/>
  <c r="G26"/>
  <c r="C26"/>
  <c r="D22"/>
  <c r="E22"/>
  <c r="F22"/>
  <c r="G22"/>
  <c r="C22"/>
  <c r="D20"/>
  <c r="E20"/>
  <c r="F20"/>
  <c r="G20"/>
  <c r="C20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2"/>
  <c r="I71"/>
  <c r="I70"/>
  <c r="I69"/>
  <c r="I68"/>
  <c r="I67"/>
  <c r="I66"/>
  <c r="I63"/>
  <c r="I62"/>
  <c r="I61"/>
  <c r="I60"/>
  <c r="I59"/>
  <c r="I58"/>
  <c r="I57"/>
  <c r="I56"/>
  <c r="I55"/>
  <c r="I54"/>
  <c r="I53"/>
  <c r="I52"/>
  <c r="I51"/>
  <c r="I47"/>
  <c r="I46"/>
  <c r="I45"/>
  <c r="I44"/>
  <c r="I43"/>
  <c r="I41"/>
  <c r="I40"/>
  <c r="I33"/>
  <c r="I32"/>
  <c r="I31"/>
  <c r="I29"/>
  <c r="I28"/>
  <c r="C86" i="1"/>
  <c r="C85"/>
  <c r="C82"/>
  <c r="C80"/>
  <c r="C78"/>
  <c r="C76"/>
  <c r="C74"/>
  <c r="C72"/>
  <c r="C70"/>
  <c r="C62"/>
  <c r="C60"/>
  <c r="C58"/>
  <c r="C56"/>
  <c r="C53"/>
  <c r="C51"/>
  <c r="C49"/>
  <c r="C47"/>
  <c r="C44"/>
  <c r="C42"/>
  <c r="C40"/>
  <c r="C38"/>
  <c r="C34"/>
  <c r="C32"/>
  <c r="C30"/>
  <c r="C25"/>
  <c r="C21"/>
  <c r="C16"/>
  <c r="C94"/>
  <c r="C87"/>
  <c r="E83"/>
  <c r="F83"/>
  <c r="G83"/>
  <c r="H83"/>
  <c r="I83"/>
  <c r="D83"/>
  <c r="E66"/>
  <c r="F66"/>
  <c r="G66"/>
  <c r="H66"/>
  <c r="I66"/>
  <c r="D66"/>
  <c r="H64"/>
  <c r="E79"/>
  <c r="F79"/>
  <c r="G79"/>
  <c r="H79"/>
  <c r="I79"/>
  <c r="D79"/>
  <c r="E75"/>
  <c r="F75"/>
  <c r="G75"/>
  <c r="H75"/>
  <c r="I75"/>
  <c r="D75"/>
  <c r="E71"/>
  <c r="F71"/>
  <c r="G71"/>
  <c r="H71"/>
  <c r="I71"/>
  <c r="D71"/>
  <c r="I68"/>
  <c r="I64" s="1"/>
  <c r="H68"/>
  <c r="G68"/>
  <c r="G64" s="1"/>
  <c r="F68"/>
  <c r="F67" s="1"/>
  <c r="E68"/>
  <c r="E64" s="1"/>
  <c r="D68"/>
  <c r="D67" s="1"/>
  <c r="D50"/>
  <c r="E50"/>
  <c r="F50"/>
  <c r="H50"/>
  <c r="I50"/>
  <c r="G50"/>
  <c r="F31"/>
  <c r="D45"/>
  <c r="E45"/>
  <c r="G45"/>
  <c r="H45"/>
  <c r="I45"/>
  <c r="F45"/>
  <c r="F15"/>
  <c r="G15"/>
  <c r="H15"/>
  <c r="I15"/>
  <c r="D15"/>
  <c r="E15"/>
  <c r="E59"/>
  <c r="F59"/>
  <c r="G59"/>
  <c r="H59"/>
  <c r="I59"/>
  <c r="D59"/>
  <c r="E54"/>
  <c r="F54"/>
  <c r="G54"/>
  <c r="H54"/>
  <c r="I54"/>
  <c r="D54"/>
  <c r="F29"/>
  <c r="F27"/>
  <c r="F9" s="1"/>
  <c r="E35"/>
  <c r="F35"/>
  <c r="G35"/>
  <c r="H35"/>
  <c r="I35"/>
  <c r="D35"/>
  <c r="E41"/>
  <c r="F41"/>
  <c r="G41"/>
  <c r="H41"/>
  <c r="I41"/>
  <c r="D41"/>
  <c r="E31"/>
  <c r="G31"/>
  <c r="H31"/>
  <c r="I31"/>
  <c r="E29"/>
  <c r="G29"/>
  <c r="H29"/>
  <c r="I29"/>
  <c r="I11" s="1"/>
  <c r="E27"/>
  <c r="G27"/>
  <c r="G9" s="1"/>
  <c r="H27"/>
  <c r="H9" s="1"/>
  <c r="I27"/>
  <c r="I9" s="1"/>
  <c r="D29"/>
  <c r="C29" s="1"/>
  <c r="D27"/>
  <c r="D31"/>
  <c r="F19"/>
  <c r="F17" s="1"/>
  <c r="G19"/>
  <c r="G17" s="1"/>
  <c r="H19"/>
  <c r="H17" s="1"/>
  <c r="I19"/>
  <c r="I17" s="1"/>
  <c r="D19"/>
  <c r="C19" s="1"/>
  <c r="E19"/>
  <c r="F23"/>
  <c r="F22" s="1"/>
  <c r="G23"/>
  <c r="G22" s="1"/>
  <c r="H23"/>
  <c r="H22" s="1"/>
  <c r="I23"/>
  <c r="I22" s="1"/>
  <c r="D23"/>
  <c r="D22" s="1"/>
  <c r="E23"/>
  <c r="E22" s="1"/>
  <c r="E34" i="2" l="1"/>
  <c r="D34"/>
  <c r="H34"/>
  <c r="D18"/>
  <c r="C22" i="1"/>
  <c r="C31"/>
  <c r="C41"/>
  <c r="C59"/>
  <c r="C45"/>
  <c r="C71"/>
  <c r="C79"/>
  <c r="C50"/>
  <c r="C27"/>
  <c r="C35"/>
  <c r="C54"/>
  <c r="E11"/>
  <c r="C83"/>
  <c r="G67"/>
  <c r="G63" s="1"/>
  <c r="C75"/>
  <c r="C66"/>
  <c r="H64" i="2"/>
  <c r="I64" s="1"/>
  <c r="F49"/>
  <c r="G49"/>
  <c r="G34" s="1"/>
  <c r="I65"/>
  <c r="E37"/>
  <c r="C48"/>
  <c r="I20"/>
  <c r="J27"/>
  <c r="F37"/>
  <c r="I22"/>
  <c r="G37"/>
  <c r="D37"/>
  <c r="I26"/>
  <c r="H19"/>
  <c r="D48"/>
  <c r="F19"/>
  <c r="C73"/>
  <c r="D73"/>
  <c r="H74"/>
  <c r="I74" s="1"/>
  <c r="H37"/>
  <c r="D19"/>
  <c r="C36"/>
  <c r="C19" s="1"/>
  <c r="E73"/>
  <c r="H76"/>
  <c r="I76" s="1"/>
  <c r="J31"/>
  <c r="J23"/>
  <c r="I75"/>
  <c r="I50"/>
  <c r="E48"/>
  <c r="H48"/>
  <c r="E18"/>
  <c r="G19"/>
  <c r="I39"/>
  <c r="I36" s="1"/>
  <c r="I30"/>
  <c r="C23" i="1"/>
  <c r="G12"/>
  <c r="D63"/>
  <c r="C68"/>
  <c r="H12"/>
  <c r="D11"/>
  <c r="D64"/>
  <c r="C64" s="1"/>
  <c r="F64"/>
  <c r="F63"/>
  <c r="C15"/>
  <c r="C11" s="1"/>
  <c r="G11"/>
  <c r="G8" s="1"/>
  <c r="D13"/>
  <c r="H11"/>
  <c r="H67"/>
  <c r="H63" s="1"/>
  <c r="I12"/>
  <c r="F11"/>
  <c r="F8" s="1"/>
  <c r="E13"/>
  <c r="E9" s="1"/>
  <c r="E8" s="1"/>
  <c r="I67"/>
  <c r="I63" s="1"/>
  <c r="E67"/>
  <c r="E63" s="1"/>
  <c r="F12"/>
  <c r="H8"/>
  <c r="I8"/>
  <c r="E17"/>
  <c r="E12" s="1"/>
  <c r="D17"/>
  <c r="D26"/>
  <c r="F26"/>
  <c r="I26"/>
  <c r="G26"/>
  <c r="E26"/>
  <c r="H26"/>
  <c r="I34" i="2" l="1"/>
  <c r="G18"/>
  <c r="G17" s="1"/>
  <c r="I49"/>
  <c r="F34"/>
  <c r="G48"/>
  <c r="F18"/>
  <c r="F17" s="1"/>
  <c r="C34"/>
  <c r="C16" s="1"/>
  <c r="H18"/>
  <c r="H17" s="1"/>
  <c r="C17"/>
  <c r="E16"/>
  <c r="D17"/>
  <c r="F48"/>
  <c r="I48" s="1"/>
  <c r="E19"/>
  <c r="E17" s="1"/>
  <c r="C26" i="1"/>
  <c r="I37" i="2"/>
  <c r="G16"/>
  <c r="H73"/>
  <c r="I73" s="1"/>
  <c r="D16"/>
  <c r="D9" i="1"/>
  <c r="D8" s="1"/>
  <c r="C13"/>
  <c r="C9" s="1"/>
  <c r="C8" s="1"/>
  <c r="D12"/>
  <c r="C12" s="1"/>
  <c r="C17"/>
  <c r="C67"/>
  <c r="C63"/>
  <c r="I19" i="2" l="1"/>
  <c r="F16"/>
  <c r="I18"/>
  <c r="H16"/>
  <c r="J18" l="1"/>
  <c r="I16"/>
</calcChain>
</file>

<file path=xl/sharedStrings.xml><?xml version="1.0" encoding="utf-8"?>
<sst xmlns="http://schemas.openxmlformats.org/spreadsheetml/2006/main" count="245" uniqueCount="98">
  <si>
    <t>№ п/п</t>
  </si>
  <si>
    <t xml:space="preserve">  Наименование мероприятия</t>
  </si>
  <si>
    <t xml:space="preserve">Всего, тыс. руб.  </t>
  </si>
  <si>
    <t>В том числе по годам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</si>
  <si>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</si>
  <si>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</si>
  <si>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 xml:space="preserve">В том числе: 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</si>
  <si>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</si>
  <si>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</si>
  <si>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</si>
  <si>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</si>
  <si>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 xml:space="preserve">В том числе:     </t>
  </si>
  <si>
    <t> 4.1.1.</t>
  </si>
  <si>
    <t xml:space="preserve"> Водозабор в с. Ныш, в том числе изыскательские</t>
  </si>
  <si>
    <t>и проектные работы</t>
  </si>
  <si>
    <t> 4.1.2.</t>
  </si>
  <si>
    <t xml:space="preserve"> Водозабор в с. Вал, в том числе изыскательские и проектные работы</t>
  </si>
  <si>
    <t>4.2.</t>
  </si>
  <si>
    <t>Развитие муниципальных образований</t>
  </si>
  <si>
    <t xml:space="preserve">  </t>
  </si>
  <si>
    <t> 4.2.1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</si>
  <si>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</si>
  <si>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</si>
  <si>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</si>
  <si>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</si>
  <si>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Приобретение спецтехники</t>
  </si>
  <si>
    <t>4.2.4.</t>
  </si>
  <si>
    <t>Инвентаризация и паспортизация линейных объектов коммунального хозяйства</t>
  </si>
  <si>
    <t>4.2.5.</t>
  </si>
  <si>
    <t>Строительство и реконструкция объектов ЖКХ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</si>
  <si>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</si>
  <si>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</si>
  <si>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</si>
  <si>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</si>
  <si>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</si>
  <si>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возмещению затрат (убытков) или недополученных доходов предприятиям ЖКХ</t>
  </si>
  <si>
    <t xml:space="preserve">6. </t>
  </si>
  <si>
    <t>Мероприятия по регулированию численности безнадзорных животных</t>
  </si>
  <si>
    <t xml:space="preserve">Отлов безнадзорных животных </t>
  </si>
  <si>
    <t xml:space="preserve"> 6.1</t>
  </si>
  <si>
    <t>5.1.</t>
  </si>
  <si>
    <t xml:space="preserve"> Сверхнормативные потери энергоресурсов</t>
  </si>
  <si>
    <t xml:space="preserve"> 5.2 .</t>
  </si>
  <si>
    <t>Содержание пустующего муниципального жилого фонда</t>
  </si>
  <si>
    <t xml:space="preserve"> 5.3.</t>
  </si>
  <si>
    <t xml:space="preserve">Затраты не вошедшие в тариф при оказании услуг </t>
  </si>
  <si>
    <t xml:space="preserve"> 5.4</t>
  </si>
  <si>
    <t>Недополученные доходы, возникшие в результате регулирования цен на ЖКУ</t>
  </si>
  <si>
    <t xml:space="preserve"> 5.5</t>
  </si>
  <si>
    <t>Недополученные доходы в связи с предоставлением помывочных услуг в баня и душевых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</si>
  <si>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</si>
  <si>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</si>
  <si>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</si>
  <si>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</si>
  <si>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</si>
  <si>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Подпрограмма «Энергосбережение и повышение энергетической эффективности</t>
  </si>
  <si>
    <t>2.</t>
  </si>
  <si>
    <t xml:space="preserve">Подпрограмма "Модернизация объектов коммунальной инфраструктуры" </t>
  </si>
  <si>
    <t>3.</t>
  </si>
  <si>
    <t>Подпрограмма "Комплексный капитальный ремонт и реконструкция жилищного фонда"</t>
  </si>
  <si>
    <t>В том числе:</t>
  </si>
  <si>
    <t>4.1.1.</t>
  </si>
  <si>
    <t>Водозабор в с. Ныш, в том числе изыскательские</t>
  </si>
  <si>
    <t>4.1.2.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</si>
  <si>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</si>
  <si>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</si>
  <si>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</si>
  <si>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</si>
  <si>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</si>
  <si>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</si>
  <si>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</si>
  <si>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</si>
  <si>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</si>
  <si>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</si>
  <si>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</si>
  <si>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</si>
  <si>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Приложение №2</t>
  </si>
  <si>
    <t>к муниципальной программе</t>
  </si>
  <si>
    <t xml:space="preserve">«Обеспечение населения муниципального </t>
  </si>
  <si>
    <t xml:space="preserve">образования «Городской округ Ногликский» </t>
  </si>
  <si>
    <t xml:space="preserve">качественными услугами жилищно-коммунального 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</si>
  <si>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</si>
  <si>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</si>
  <si>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</si>
  <si>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</si>
  <si>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</si>
  <si>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</si>
  <si>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</si>
  <si>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</si>
  <si>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Ответственный исполнитель</t>
  </si>
  <si>
    <t>отдел ЖКХ</t>
  </si>
  <si>
    <t>отдел ЖКХ, КУМИ</t>
  </si>
  <si>
    <t xml:space="preserve"> отдел ЖКХ, КУМИ</t>
  </si>
  <si>
    <t>ОЭиРСиМБ</t>
  </si>
  <si>
    <t>ОСиА</t>
  </si>
  <si>
    <t>Развитию жилищно коммунального комплекса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</si>
  <si>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</si>
  <si>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>от «10» октября 2014 № 640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</si>
</sst>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2" borderId="0" xfId="0" applyFill="1"/>
    <xf numFmtId="0" fontId="0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" fontId="0" fillId="0" borderId="1" xfId="0" applyNumberFormat="1" applyBorder="1" applyAlignment="1">
      <alignment horizontal="center"/>
    </xf>
    <xf numFmtId="16" fontId="0" fillId="0" borderId="1" xfId="0" applyNumberFormat="1" applyBorder="1"/>
    <xf numFmtId="0" fontId="0" fillId="0" borderId="1" xfId="0" applyBorder="1" applyAlignment="1"/>
    <xf numFmtId="16" fontId="0" fillId="0" borderId="1" xfId="0" applyNumberFormat="1" applyBorder="1" applyAlignment="1"/>
    <xf numFmtId="164" fontId="2" fillId="0" borderId="1" xfId="0" applyNumberFormat="1" applyFont="1" applyBorder="1" applyAlignment="1">
      <alignment horizontal="center" wrapText="1"/>
    </xf>
    <xf numFmtId="16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0" fillId="4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3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4" fontId="3" fillId="4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right" wrapText="1"/>
    </xf>
    <xf numFmtId="164" fontId="4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164" fontId="2" fillId="3" borderId="1" xfId="0" applyNumberFormat="1" applyFont="1" applyFill="1" applyBorder="1" applyAlignment="1">
      <alignment horizontal="center" wrapText="1"/>
    </xf>
    <xf numFmtId="164" fontId="0" fillId="3" borderId="1" xfId="0" applyNumberFormat="1" applyFill="1" applyBorder="1" applyAlignment="1">
      <alignment wrapText="1"/>
    </xf>
    <xf numFmtId="164" fontId="2" fillId="5" borderId="1" xfId="0" applyNumberFormat="1" applyFont="1" applyFill="1" applyBorder="1" applyAlignment="1">
      <alignment horizontal="center" wrapText="1"/>
    </xf>
    <xf numFmtId="164" fontId="0" fillId="5" borderId="1" xfId="0" applyNumberFormat="1" applyFill="1" applyBorder="1" applyAlignment="1">
      <alignment wrapText="1"/>
    </xf>
    <xf numFmtId="14" fontId="4" fillId="3" borderId="1" xfId="0" applyNumberFormat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wrapText="1"/>
    </xf>
    <xf numFmtId="164" fontId="2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horizontal="center" wrapText="1"/>
    </xf>
    <xf numFmtId="16" fontId="6" fillId="3" borderId="1" xfId="0" applyNumberFormat="1" applyFont="1" applyFill="1" applyBorder="1" applyAlignment="1">
      <alignment horizontal="center" wrapText="1"/>
    </xf>
    <xf numFmtId="16" fontId="2" fillId="3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164" fontId="3" fillId="5" borderId="1" xfId="0" applyNumberFormat="1" applyFont="1" applyFill="1" applyBorder="1" applyAlignment="1">
      <alignment horizontal="right" wrapText="1"/>
    </xf>
    <xf numFmtId="0" fontId="0" fillId="5" borderId="0" xfId="0" applyFill="1" applyAlignment="1">
      <alignment wrapText="1"/>
    </xf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  <xf numFmtId="164" fontId="4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4" fillId="5" borderId="1" xfId="0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2" fillId="0" borderId="2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0" fontId="1" fillId="0" borderId="1" xfId="0" applyFont="1" applyBorder="1"/>
    <xf numFmtId="0" fontId="0" fillId="0" borderId="1" xfId="0" applyBorder="1"/>
    <xf numFmtId="164" fontId="2" fillId="0" borderId="1" xfId="0" applyNumberFormat="1" applyFont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2" fillId="0" borderId="4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top" wrapText="1"/>
    </xf>
    <xf numFmtId="164" fontId="4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I94"/>
  <sheetViews>
    <sheetView workbookViewId="0">
      <selection activeCell="C8" sqref="C8"/>
    </sheetView>
  </sheetViews>
  <sheetFormatPr defaultRowHeight="15"/>
  <cols>
    <col min="2" max="2" width="23.140625" customWidth="1"/>
    <col min="3" max="3" width="14.28515625" customWidth="1"/>
    <col min="5" max="5" width="12.28515625" bestFit="1" customWidth="1"/>
  </cols>
  <sheetData>
    <row r="6" spans="1:9" ht="54" customHeight="1">
      <c r="A6" s="95" t="s">
        <v>0</v>
      </c>
      <c r="B6" s="95" t="s">
        <v>1</v>
      </c>
      <c r="C6" s="95" t="s">
        <v>2</v>
      </c>
      <c r="D6" s="95" t="s">
        <v>3</v>
      </c>
      <c r="E6" s="95"/>
      <c r="F6" s="95"/>
      <c r="G6" s="95"/>
      <c r="H6" s="95"/>
      <c r="I6" s="95"/>
    </row>
    <row r="7" spans="1:9">
      <c r="A7" s="95"/>
      <c r="B7" s="95"/>
      <c r="C7" s="95"/>
      <c r="D7" s="3">
        <v>2015</v>
      </c>
      <c r="E7" s="3">
        <v>2016</v>
      </c>
      <c r="F7" s="3">
        <v>2017</v>
      </c>
      <c r="G7" s="3">
        <v>2018</v>
      </c>
      <c r="H7" s="3">
        <v>2019</v>
      </c>
      <c r="I7" s="3">
        <v>2020</v>
      </c>
    </row>
    <row r="8" spans="1:9" ht="106.15" customHeight="1">
      <c r="A8" s="4" t="s">
        <v>4</v>
      </c>
      <c r="B8" s="5" t="s">
        <v>5</v>
      </c>
      <c r="C8" s="6">
        <f>C9+C11</f>
        <v>950966.1</v>
      </c>
      <c r="D8" s="6">
        <f>D9+D11</f>
        <v>278412.7</v>
      </c>
      <c r="E8" s="6">
        <f t="shared" ref="E8:I8" si="0">E9+E11</f>
        <v>253002.3</v>
      </c>
      <c r="F8" s="6">
        <f t="shared" si="0"/>
        <v>154703.1</v>
      </c>
      <c r="G8" s="6">
        <f t="shared" si="0"/>
        <v>66462.600000000006</v>
      </c>
      <c r="H8" s="6">
        <f t="shared" si="0"/>
        <v>75452.5</v>
      </c>
      <c r="I8" s="6">
        <f t="shared" si="0"/>
        <v>122932.9</v>
      </c>
    </row>
    <row r="9" spans="1:9" ht="15.6" customHeight="1">
      <c r="A9" s="84"/>
      <c r="B9" s="3" t="s">
        <v>6</v>
      </c>
      <c r="C9" s="96">
        <f>C13+C27+C56+C60</f>
        <v>41488.1</v>
      </c>
      <c r="D9" s="96">
        <f>D13+D27+D56+D60</f>
        <v>7729.3</v>
      </c>
      <c r="E9" s="96">
        <f t="shared" ref="E9:I9" si="1">E13+E27+E56+E60</f>
        <v>10302.200000000001</v>
      </c>
      <c r="F9" s="96">
        <f t="shared" si="1"/>
        <v>3915.7</v>
      </c>
      <c r="G9" s="96">
        <f t="shared" si="1"/>
        <v>4316.3</v>
      </c>
      <c r="H9" s="96">
        <f t="shared" si="1"/>
        <v>5225.8999999999996</v>
      </c>
      <c r="I9" s="96">
        <f t="shared" si="1"/>
        <v>9998.7000000000007</v>
      </c>
    </row>
    <row r="10" spans="1:9" ht="18" customHeight="1">
      <c r="A10" s="84"/>
      <c r="B10" s="3" t="s">
        <v>7</v>
      </c>
      <c r="C10" s="96"/>
      <c r="D10" s="96"/>
      <c r="E10" s="96"/>
      <c r="F10" s="96"/>
      <c r="G10" s="96"/>
      <c r="H10" s="96"/>
      <c r="I10" s="96"/>
    </row>
    <row r="11" spans="1:9" ht="19.899999999999999" customHeight="1">
      <c r="A11" s="7"/>
      <c r="B11" s="3" t="s">
        <v>8</v>
      </c>
      <c r="C11" s="6">
        <f>C15+C29+C58+C62</f>
        <v>909478</v>
      </c>
      <c r="D11" s="6">
        <f>D15+D29+D58+D62</f>
        <v>270683.40000000002</v>
      </c>
      <c r="E11" s="6">
        <f t="shared" ref="E11:I11" si="2">E15+E29+E58+E62</f>
        <v>242700.1</v>
      </c>
      <c r="F11" s="6">
        <f t="shared" si="2"/>
        <v>150787.4</v>
      </c>
      <c r="G11" s="6">
        <f t="shared" si="2"/>
        <v>62146.3</v>
      </c>
      <c r="H11" s="6">
        <f t="shared" si="2"/>
        <v>70226.600000000006</v>
      </c>
      <c r="I11" s="6">
        <f t="shared" si="2"/>
        <v>112934.2</v>
      </c>
    </row>
    <row r="12" spans="1:9" s="1" customFormat="1" ht="58.15" customHeight="1">
      <c r="A12" s="8" t="s">
        <v>9</v>
      </c>
      <c r="B12" s="9" t="s">
        <v>10</v>
      </c>
      <c r="C12" s="26">
        <f t="shared" ref="C12:C72" si="3">D12+E12+F12+G12+H12+I12</f>
        <v>309816.09999999998</v>
      </c>
      <c r="D12" s="10">
        <f t="shared" ref="D12" si="4">D17+D22</f>
        <v>80499</v>
      </c>
      <c r="E12" s="10">
        <f>E17+E22</f>
        <v>152044.4</v>
      </c>
      <c r="F12" s="10">
        <f t="shared" ref="F12:I12" si="5">F17+F22</f>
        <v>77272.7</v>
      </c>
      <c r="G12" s="10">
        <f t="shared" si="5"/>
        <v>0</v>
      </c>
      <c r="H12" s="10">
        <f t="shared" si="5"/>
        <v>0</v>
      </c>
      <c r="I12" s="10">
        <f t="shared" si="5"/>
        <v>0</v>
      </c>
    </row>
    <row r="13" spans="1:9" ht="16.149999999999999" customHeight="1">
      <c r="A13" s="84"/>
      <c r="B13" s="3" t="s">
        <v>6</v>
      </c>
      <c r="C13" s="79">
        <f t="shared" si="3"/>
        <v>3098.1</v>
      </c>
      <c r="D13" s="94">
        <f t="shared" ref="D13" si="6">D19+D23</f>
        <v>805</v>
      </c>
      <c r="E13" s="94">
        <f>E19+E23</f>
        <v>1520.4</v>
      </c>
      <c r="F13" s="94">
        <v>772.7</v>
      </c>
      <c r="G13" s="94">
        <v>0</v>
      </c>
      <c r="H13" s="94">
        <v>0</v>
      </c>
      <c r="I13" s="94">
        <v>0</v>
      </c>
    </row>
    <row r="14" spans="1:9" ht="19.899999999999999" customHeight="1">
      <c r="A14" s="84"/>
      <c r="B14" s="3" t="s">
        <v>7</v>
      </c>
      <c r="C14" s="80"/>
      <c r="D14" s="94"/>
      <c r="E14" s="94"/>
      <c r="F14" s="94"/>
      <c r="G14" s="94"/>
      <c r="H14" s="94"/>
      <c r="I14" s="94"/>
    </row>
    <row r="15" spans="1:9" ht="18.600000000000001" customHeight="1">
      <c r="A15" s="7"/>
      <c r="B15" s="3" t="s">
        <v>8</v>
      </c>
      <c r="C15" s="26">
        <f t="shared" si="3"/>
        <v>306718</v>
      </c>
      <c r="D15" s="11">
        <f t="shared" ref="D15" si="7">D21+D25</f>
        <v>79694</v>
      </c>
      <c r="E15" s="11">
        <f>E21+E25</f>
        <v>150524</v>
      </c>
      <c r="F15" s="11">
        <f t="shared" ref="F15:I15" si="8">F21+F25</f>
        <v>76500</v>
      </c>
      <c r="G15" s="11">
        <f t="shared" si="8"/>
        <v>0</v>
      </c>
      <c r="H15" s="11">
        <f t="shared" si="8"/>
        <v>0</v>
      </c>
      <c r="I15" s="11">
        <f t="shared" si="8"/>
        <v>0</v>
      </c>
    </row>
    <row r="16" spans="1:9" ht="15.6" customHeight="1">
      <c r="A16" s="12"/>
      <c r="B16" s="13" t="s">
        <v>11</v>
      </c>
      <c r="C16" s="26">
        <f t="shared" si="3"/>
        <v>0</v>
      </c>
      <c r="D16" s="14"/>
      <c r="E16" s="14"/>
      <c r="F16" s="14"/>
      <c r="G16" s="14"/>
      <c r="H16" s="14"/>
      <c r="I16" s="14"/>
    </row>
    <row r="17" spans="1:9" ht="45.6" customHeight="1">
      <c r="A17" s="90" t="s">
        <v>12</v>
      </c>
      <c r="B17" s="13" t="s">
        <v>13</v>
      </c>
      <c r="C17" s="79">
        <f t="shared" si="3"/>
        <v>149543.4</v>
      </c>
      <c r="D17" s="93">
        <f>D19+D21</f>
        <v>74771.7</v>
      </c>
      <c r="E17" s="93">
        <f t="shared" ref="E17:I17" si="9">E19+E21</f>
        <v>74771.7</v>
      </c>
      <c r="F17" s="93">
        <f t="shared" si="9"/>
        <v>0</v>
      </c>
      <c r="G17" s="93">
        <f t="shared" si="9"/>
        <v>0</v>
      </c>
      <c r="H17" s="93">
        <f t="shared" si="9"/>
        <v>0</v>
      </c>
      <c r="I17" s="93">
        <f t="shared" si="9"/>
        <v>0</v>
      </c>
    </row>
    <row r="18" spans="1:9" ht="19.899999999999999" customHeight="1">
      <c r="A18" s="90"/>
      <c r="B18" s="13" t="s">
        <v>14</v>
      </c>
      <c r="C18" s="80"/>
      <c r="D18" s="93"/>
      <c r="E18" s="93"/>
      <c r="F18" s="93"/>
      <c r="G18" s="93"/>
      <c r="H18" s="93"/>
      <c r="I18" s="93"/>
    </row>
    <row r="19" spans="1:9" ht="14.45" customHeight="1">
      <c r="A19" s="84"/>
      <c r="B19" s="3" t="s">
        <v>6</v>
      </c>
      <c r="C19" s="79">
        <f t="shared" si="3"/>
        <v>1495.4</v>
      </c>
      <c r="D19" s="93">
        <f>D21/99</f>
        <v>747.7</v>
      </c>
      <c r="E19" s="93">
        <f>E21/99</f>
        <v>747.7</v>
      </c>
      <c r="F19" s="93">
        <f t="shared" ref="F19:I19" si="10">F21/99</f>
        <v>0</v>
      </c>
      <c r="G19" s="93">
        <f t="shared" si="10"/>
        <v>0</v>
      </c>
      <c r="H19" s="93">
        <f t="shared" si="10"/>
        <v>0</v>
      </c>
      <c r="I19" s="93">
        <f t="shared" si="10"/>
        <v>0</v>
      </c>
    </row>
    <row r="20" spans="1:9" ht="18.600000000000001" customHeight="1">
      <c r="A20" s="84"/>
      <c r="B20" s="3" t="s">
        <v>7</v>
      </c>
      <c r="C20" s="80"/>
      <c r="D20" s="93"/>
      <c r="E20" s="93"/>
      <c r="F20" s="93"/>
      <c r="G20" s="93"/>
      <c r="H20" s="93"/>
      <c r="I20" s="93"/>
    </row>
    <row r="21" spans="1:9" ht="15" customHeight="1">
      <c r="A21" s="7"/>
      <c r="B21" s="3" t="s">
        <v>8</v>
      </c>
      <c r="C21" s="26">
        <f t="shared" si="3"/>
        <v>148048</v>
      </c>
      <c r="D21" s="14">
        <v>74024</v>
      </c>
      <c r="E21" s="14">
        <v>74024</v>
      </c>
      <c r="F21" s="14"/>
      <c r="G21" s="14"/>
      <c r="H21" s="14"/>
      <c r="I21" s="14"/>
    </row>
    <row r="22" spans="1:9" ht="66" customHeight="1">
      <c r="A22" s="12" t="s">
        <v>15</v>
      </c>
      <c r="B22" s="15" t="s">
        <v>16</v>
      </c>
      <c r="C22" s="26">
        <f t="shared" si="3"/>
        <v>160272.70000000001</v>
      </c>
      <c r="D22" s="16">
        <f>D23+D25</f>
        <v>5727.3</v>
      </c>
      <c r="E22" s="16">
        <f t="shared" ref="E22:I22" si="11">E23+E25</f>
        <v>77272.7</v>
      </c>
      <c r="F22" s="16">
        <f t="shared" si="11"/>
        <v>77272.7</v>
      </c>
      <c r="G22" s="16">
        <f t="shared" si="11"/>
        <v>0</v>
      </c>
      <c r="H22" s="16">
        <f t="shared" si="11"/>
        <v>0</v>
      </c>
      <c r="I22" s="16">
        <f t="shared" si="11"/>
        <v>0</v>
      </c>
    </row>
    <row r="23" spans="1:9" ht="17.45" customHeight="1">
      <c r="A23" s="84"/>
      <c r="B23" s="3" t="s">
        <v>6</v>
      </c>
      <c r="C23" s="79">
        <f t="shared" si="3"/>
        <v>1602.7</v>
      </c>
      <c r="D23" s="87">
        <f>D25/99</f>
        <v>57.3</v>
      </c>
      <c r="E23" s="87">
        <f>E25/99</f>
        <v>772.7</v>
      </c>
      <c r="F23" s="87">
        <f t="shared" ref="F23:I23" si="12">F25/99</f>
        <v>772.7</v>
      </c>
      <c r="G23" s="87">
        <f t="shared" si="12"/>
        <v>0</v>
      </c>
      <c r="H23" s="87">
        <f t="shared" si="12"/>
        <v>0</v>
      </c>
      <c r="I23" s="87">
        <f t="shared" si="12"/>
        <v>0</v>
      </c>
    </row>
    <row r="24" spans="1:9" ht="21" customHeight="1">
      <c r="A24" s="84"/>
      <c r="B24" s="3" t="s">
        <v>7</v>
      </c>
      <c r="C24" s="80"/>
      <c r="D24" s="87"/>
      <c r="E24" s="87"/>
      <c r="F24" s="87"/>
      <c r="G24" s="87"/>
      <c r="H24" s="87"/>
      <c r="I24" s="87"/>
    </row>
    <row r="25" spans="1:9" ht="21" customHeight="1">
      <c r="A25" s="7"/>
      <c r="B25" s="3" t="s">
        <v>8</v>
      </c>
      <c r="C25" s="26">
        <f t="shared" si="3"/>
        <v>158670</v>
      </c>
      <c r="D25" s="16">
        <v>5670</v>
      </c>
      <c r="E25" s="16">
        <v>76500</v>
      </c>
      <c r="F25" s="16">
        <v>76500</v>
      </c>
      <c r="G25" s="16"/>
      <c r="H25" s="16"/>
      <c r="I25" s="16"/>
    </row>
    <row r="26" spans="1:9" s="1" customFormat="1" ht="31.15" customHeight="1">
      <c r="A26" s="8" t="s">
        <v>17</v>
      </c>
      <c r="B26" s="17" t="s">
        <v>18</v>
      </c>
      <c r="C26" s="26">
        <f t="shared" si="3"/>
        <v>235555.3</v>
      </c>
      <c r="D26" s="18">
        <f>D27+D29</f>
        <v>36777.800000000003</v>
      </c>
      <c r="E26" s="18">
        <f t="shared" ref="E26:I26" si="13">E27+E29</f>
        <v>73000</v>
      </c>
      <c r="F26" s="18">
        <f>F27+F29</f>
        <v>8666.7000000000007</v>
      </c>
      <c r="G26" s="18">
        <f t="shared" si="13"/>
        <v>16888.900000000001</v>
      </c>
      <c r="H26" s="18">
        <f t="shared" si="13"/>
        <v>26110.799999999999</v>
      </c>
      <c r="I26" s="18">
        <f t="shared" si="13"/>
        <v>74111.100000000006</v>
      </c>
    </row>
    <row r="27" spans="1:9" ht="19.149999999999999" customHeight="1">
      <c r="A27" s="84"/>
      <c r="B27" s="3" t="s">
        <v>6</v>
      </c>
      <c r="C27" s="79">
        <f t="shared" si="3"/>
        <v>23555.3</v>
      </c>
      <c r="D27" s="85">
        <f>D32+D38+D42+D47+D51</f>
        <v>3677.8</v>
      </c>
      <c r="E27" s="85">
        <f t="shared" ref="E27:I27" si="14">E32+E38+E42+E47+E51</f>
        <v>7300</v>
      </c>
      <c r="F27" s="85">
        <f t="shared" ref="F27" si="15">F32+F38+F42+F47+F51</f>
        <v>866.7</v>
      </c>
      <c r="G27" s="85">
        <f t="shared" si="14"/>
        <v>1688.9</v>
      </c>
      <c r="H27" s="85">
        <f t="shared" si="14"/>
        <v>2610.8000000000002</v>
      </c>
      <c r="I27" s="85">
        <f t="shared" si="14"/>
        <v>7411.1</v>
      </c>
    </row>
    <row r="28" spans="1:9" ht="18.600000000000001" customHeight="1">
      <c r="A28" s="84"/>
      <c r="B28" s="3" t="s">
        <v>7</v>
      </c>
      <c r="C28" s="80"/>
      <c r="D28" s="85"/>
      <c r="E28" s="85"/>
      <c r="F28" s="85"/>
      <c r="G28" s="85"/>
      <c r="H28" s="85"/>
      <c r="I28" s="85"/>
    </row>
    <row r="29" spans="1:9" ht="18.600000000000001" customHeight="1">
      <c r="A29" s="7"/>
      <c r="B29" s="3" t="s">
        <v>8</v>
      </c>
      <c r="C29" s="26">
        <f t="shared" si="3"/>
        <v>212000</v>
      </c>
      <c r="D29" s="19">
        <f>D34+D40+D44+D49+D53</f>
        <v>33100</v>
      </c>
      <c r="E29" s="19">
        <f t="shared" ref="E29:I29" si="16">E34+E40+E44+E49+E53</f>
        <v>65700</v>
      </c>
      <c r="F29" s="19">
        <f t="shared" si="16"/>
        <v>7800</v>
      </c>
      <c r="G29" s="19">
        <f t="shared" si="16"/>
        <v>15200</v>
      </c>
      <c r="H29" s="19">
        <f t="shared" si="16"/>
        <v>23500</v>
      </c>
      <c r="I29" s="19">
        <f t="shared" si="16"/>
        <v>66700</v>
      </c>
    </row>
    <row r="30" spans="1:9" ht="18" customHeight="1">
      <c r="A30" s="12" t="s">
        <v>19</v>
      </c>
      <c r="B30" s="13" t="s">
        <v>11</v>
      </c>
      <c r="C30" s="26">
        <f t="shared" si="3"/>
        <v>0</v>
      </c>
      <c r="D30" s="14"/>
      <c r="E30" s="14"/>
      <c r="F30" s="14"/>
      <c r="G30" s="14"/>
      <c r="H30" s="14"/>
      <c r="I30" s="14"/>
    </row>
    <row r="31" spans="1:9" ht="30" customHeight="1">
      <c r="A31" s="12" t="s">
        <v>20</v>
      </c>
      <c r="B31" s="15" t="s">
        <v>21</v>
      </c>
      <c r="C31" s="26">
        <f t="shared" si="3"/>
        <v>17444.099999999999</v>
      </c>
      <c r="D31" s="16">
        <f>D32+D34</f>
        <v>2000</v>
      </c>
      <c r="E31" s="16">
        <f t="shared" ref="E31:I31" si="17">E32+E34</f>
        <v>2000</v>
      </c>
      <c r="F31" s="16">
        <f>F32+F34</f>
        <v>3111.1</v>
      </c>
      <c r="G31" s="16">
        <f t="shared" si="17"/>
        <v>3111.1</v>
      </c>
      <c r="H31" s="16">
        <f t="shared" si="17"/>
        <v>3333</v>
      </c>
      <c r="I31" s="16">
        <f t="shared" si="17"/>
        <v>3888.9</v>
      </c>
    </row>
    <row r="32" spans="1:9" ht="15.6" customHeight="1">
      <c r="A32" s="84"/>
      <c r="B32" s="3" t="s">
        <v>6</v>
      </c>
      <c r="C32" s="79">
        <f t="shared" si="3"/>
        <v>1744.1</v>
      </c>
      <c r="D32" s="87">
        <v>200</v>
      </c>
      <c r="E32" s="87">
        <v>200</v>
      </c>
      <c r="F32" s="87">
        <v>311.10000000000002</v>
      </c>
      <c r="G32" s="87">
        <v>311.10000000000002</v>
      </c>
      <c r="H32" s="87">
        <v>333</v>
      </c>
      <c r="I32" s="87">
        <v>388.9</v>
      </c>
    </row>
    <row r="33" spans="1:9" ht="21" customHeight="1">
      <c r="A33" s="84"/>
      <c r="B33" s="3" t="s">
        <v>7</v>
      </c>
      <c r="C33" s="80"/>
      <c r="D33" s="87"/>
      <c r="E33" s="87"/>
      <c r="F33" s="87"/>
      <c r="G33" s="87"/>
      <c r="H33" s="87"/>
      <c r="I33" s="87"/>
    </row>
    <row r="34" spans="1:9" ht="21.6" customHeight="1">
      <c r="A34" s="7"/>
      <c r="B34" s="3" t="s">
        <v>8</v>
      </c>
      <c r="C34" s="26">
        <f t="shared" si="3"/>
        <v>15700</v>
      </c>
      <c r="D34" s="16">
        <v>1800</v>
      </c>
      <c r="E34" s="16">
        <v>1800</v>
      </c>
      <c r="F34" s="16">
        <v>2800</v>
      </c>
      <c r="G34" s="16">
        <v>2800</v>
      </c>
      <c r="H34" s="16">
        <v>3000</v>
      </c>
      <c r="I34" s="16">
        <v>3500</v>
      </c>
    </row>
    <row r="35" spans="1:9" ht="39.6" customHeight="1">
      <c r="A35" s="90" t="s">
        <v>22</v>
      </c>
      <c r="B35" s="91" t="s">
        <v>23</v>
      </c>
      <c r="C35" s="79">
        <f t="shared" si="3"/>
        <v>81777.8</v>
      </c>
      <c r="D35" s="87">
        <f>D38+D40</f>
        <v>16666.7</v>
      </c>
      <c r="E35" s="87">
        <f t="shared" ref="E35:I35" si="18">E38+E40</f>
        <v>65111.1</v>
      </c>
      <c r="F35" s="87">
        <f t="shared" si="18"/>
        <v>0</v>
      </c>
      <c r="G35" s="87">
        <f t="shared" si="18"/>
        <v>0</v>
      </c>
      <c r="H35" s="87">
        <f t="shared" si="18"/>
        <v>0</v>
      </c>
      <c r="I35" s="87">
        <f t="shared" si="18"/>
        <v>0</v>
      </c>
    </row>
    <row r="36" spans="1:9">
      <c r="A36" s="90"/>
      <c r="B36" s="91"/>
      <c r="C36" s="92"/>
      <c r="D36" s="87"/>
      <c r="E36" s="87"/>
      <c r="F36" s="87"/>
      <c r="G36" s="87"/>
      <c r="H36" s="87"/>
      <c r="I36" s="87"/>
    </row>
    <row r="37" spans="1:9">
      <c r="A37" s="90"/>
      <c r="B37" s="91"/>
      <c r="C37" s="80"/>
      <c r="D37" s="87"/>
      <c r="E37" s="87"/>
      <c r="F37" s="87"/>
      <c r="G37" s="87"/>
      <c r="H37" s="87"/>
      <c r="I37" s="87"/>
    </row>
    <row r="38" spans="1:9" ht="19.899999999999999" customHeight="1">
      <c r="A38" s="84"/>
      <c r="B38" s="3" t="s">
        <v>6</v>
      </c>
      <c r="C38" s="79">
        <f t="shared" si="3"/>
        <v>8177.8</v>
      </c>
      <c r="D38" s="87">
        <v>1666.7</v>
      </c>
      <c r="E38" s="87">
        <v>6511.1</v>
      </c>
      <c r="F38" s="87"/>
      <c r="G38" s="87">
        <v>0</v>
      </c>
      <c r="H38" s="87">
        <v>0</v>
      </c>
      <c r="I38" s="87">
        <v>0</v>
      </c>
    </row>
    <row r="39" spans="1:9" ht="19.899999999999999" customHeight="1">
      <c r="A39" s="84"/>
      <c r="B39" s="3" t="s">
        <v>7</v>
      </c>
      <c r="C39" s="80"/>
      <c r="D39" s="87"/>
      <c r="E39" s="87"/>
      <c r="F39" s="87"/>
      <c r="G39" s="87"/>
      <c r="H39" s="87"/>
      <c r="I39" s="87"/>
    </row>
    <row r="40" spans="1:9" ht="22.9" customHeight="1">
      <c r="A40" s="7"/>
      <c r="B40" s="3" t="s">
        <v>8</v>
      </c>
      <c r="C40" s="26">
        <f t="shared" si="3"/>
        <v>73600</v>
      </c>
      <c r="D40" s="16">
        <v>15000</v>
      </c>
      <c r="E40" s="16">
        <v>58600</v>
      </c>
      <c r="F40" s="16"/>
      <c r="G40" s="16">
        <v>0</v>
      </c>
      <c r="H40" s="16">
        <v>0</v>
      </c>
      <c r="I40" s="16">
        <v>0</v>
      </c>
    </row>
    <row r="41" spans="1:9" ht="28.15" customHeight="1">
      <c r="A41" s="12" t="s">
        <v>24</v>
      </c>
      <c r="B41" s="15" t="s">
        <v>25</v>
      </c>
      <c r="C41" s="26">
        <f t="shared" si="3"/>
        <v>24000</v>
      </c>
      <c r="D41" s="16">
        <f>D42+D44</f>
        <v>18111.099999999999</v>
      </c>
      <c r="E41" s="16">
        <f t="shared" ref="E41:I41" si="19">E42+E44</f>
        <v>5888.9</v>
      </c>
      <c r="F41" s="16">
        <f t="shared" si="19"/>
        <v>0</v>
      </c>
      <c r="G41" s="16">
        <f t="shared" si="19"/>
        <v>0</v>
      </c>
      <c r="H41" s="16">
        <f t="shared" si="19"/>
        <v>0</v>
      </c>
      <c r="I41" s="16">
        <f t="shared" si="19"/>
        <v>0</v>
      </c>
    </row>
    <row r="42" spans="1:9" ht="18.600000000000001" customHeight="1">
      <c r="A42" s="84"/>
      <c r="B42" s="3" t="s">
        <v>6</v>
      </c>
      <c r="C42" s="79">
        <f t="shared" si="3"/>
        <v>2400</v>
      </c>
      <c r="D42" s="87">
        <v>1811.1</v>
      </c>
      <c r="E42" s="87">
        <v>588.9</v>
      </c>
      <c r="F42" s="87">
        <v>0</v>
      </c>
      <c r="G42" s="87">
        <v>0</v>
      </c>
      <c r="H42" s="87">
        <v>0</v>
      </c>
      <c r="I42" s="87">
        <v>0</v>
      </c>
    </row>
    <row r="43" spans="1:9" ht="19.149999999999999" customHeight="1">
      <c r="A43" s="84"/>
      <c r="B43" s="3" t="s">
        <v>7</v>
      </c>
      <c r="C43" s="80"/>
      <c r="D43" s="87"/>
      <c r="E43" s="87"/>
      <c r="F43" s="87"/>
      <c r="G43" s="87"/>
      <c r="H43" s="87"/>
      <c r="I43" s="87"/>
    </row>
    <row r="44" spans="1:9" ht="17.45" customHeight="1">
      <c r="A44" s="7"/>
      <c r="B44" s="3" t="s">
        <v>8</v>
      </c>
      <c r="C44" s="26">
        <f t="shared" si="3"/>
        <v>21600</v>
      </c>
      <c r="D44" s="16">
        <v>16300</v>
      </c>
      <c r="E44" s="16">
        <v>5300</v>
      </c>
      <c r="F44" s="16">
        <v>0</v>
      </c>
      <c r="G44" s="16">
        <v>0</v>
      </c>
      <c r="H44" s="16">
        <v>0</v>
      </c>
      <c r="I44" s="16">
        <v>0</v>
      </c>
    </row>
    <row r="45" spans="1:9" ht="39" customHeight="1">
      <c r="A45" s="90" t="s">
        <v>26</v>
      </c>
      <c r="B45" s="91" t="s">
        <v>27</v>
      </c>
      <c r="C45" s="79">
        <f t="shared" si="3"/>
        <v>11111.2</v>
      </c>
      <c r="D45" s="87">
        <f t="shared" ref="D45:E45" si="20">D47+D49</f>
        <v>0</v>
      </c>
      <c r="E45" s="87">
        <f t="shared" si="20"/>
        <v>0</v>
      </c>
      <c r="F45" s="87">
        <f>F47+F49</f>
        <v>5555.6</v>
      </c>
      <c r="G45" s="87">
        <f t="shared" ref="G45:I45" si="21">G47+G49</f>
        <v>5555.6</v>
      </c>
      <c r="H45" s="87">
        <f t="shared" si="21"/>
        <v>0</v>
      </c>
      <c r="I45" s="87">
        <f t="shared" si="21"/>
        <v>0</v>
      </c>
    </row>
    <row r="46" spans="1:9">
      <c r="A46" s="90"/>
      <c r="B46" s="91"/>
      <c r="C46" s="80"/>
      <c r="D46" s="87"/>
      <c r="E46" s="87"/>
      <c r="F46" s="87"/>
      <c r="G46" s="87"/>
      <c r="H46" s="87"/>
      <c r="I46" s="87"/>
    </row>
    <row r="47" spans="1:9" ht="19.899999999999999" customHeight="1">
      <c r="A47" s="84"/>
      <c r="B47" s="3" t="s">
        <v>6</v>
      </c>
      <c r="C47" s="79">
        <f t="shared" si="3"/>
        <v>1111.2</v>
      </c>
      <c r="D47" s="87">
        <v>0</v>
      </c>
      <c r="E47" s="87">
        <v>0</v>
      </c>
      <c r="F47" s="87">
        <v>555.6</v>
      </c>
      <c r="G47" s="87">
        <v>555.6</v>
      </c>
      <c r="H47" s="87">
        <v>0</v>
      </c>
      <c r="I47" s="87">
        <v>0</v>
      </c>
    </row>
    <row r="48" spans="1:9" ht="19.149999999999999" customHeight="1">
      <c r="A48" s="84"/>
      <c r="B48" s="3" t="s">
        <v>7</v>
      </c>
      <c r="C48" s="80"/>
      <c r="D48" s="87"/>
      <c r="E48" s="87"/>
      <c r="F48" s="87"/>
      <c r="G48" s="87"/>
      <c r="H48" s="87"/>
      <c r="I48" s="87"/>
    </row>
    <row r="49" spans="1:9" ht="19.149999999999999" customHeight="1">
      <c r="A49" s="7"/>
      <c r="B49" s="3" t="s">
        <v>8</v>
      </c>
      <c r="C49" s="26">
        <f t="shared" si="3"/>
        <v>10000</v>
      </c>
      <c r="D49" s="16">
        <v>0</v>
      </c>
      <c r="E49" s="16">
        <v>0</v>
      </c>
      <c r="F49" s="16">
        <v>5000</v>
      </c>
      <c r="G49" s="16">
        <v>5000</v>
      </c>
      <c r="H49" s="16">
        <v>0</v>
      </c>
      <c r="I49" s="16">
        <v>0</v>
      </c>
    </row>
    <row r="50" spans="1:9" ht="40.9" customHeight="1">
      <c r="A50" s="12" t="s">
        <v>28</v>
      </c>
      <c r="B50" s="15" t="s">
        <v>29</v>
      </c>
      <c r="C50" s="26">
        <f t="shared" si="3"/>
        <v>101222.2</v>
      </c>
      <c r="D50" s="16">
        <f t="shared" ref="D50:F50" si="22">D51+D53</f>
        <v>0</v>
      </c>
      <c r="E50" s="16">
        <f t="shared" si="22"/>
        <v>0</v>
      </c>
      <c r="F50" s="16">
        <f t="shared" si="22"/>
        <v>0</v>
      </c>
      <c r="G50" s="16">
        <f>G51+G53</f>
        <v>8222.2000000000007</v>
      </c>
      <c r="H50" s="16">
        <f t="shared" ref="H50:I50" si="23">H51+H53</f>
        <v>22777.8</v>
      </c>
      <c r="I50" s="16">
        <f t="shared" si="23"/>
        <v>70222.2</v>
      </c>
    </row>
    <row r="51" spans="1:9" ht="19.149999999999999" customHeight="1">
      <c r="A51" s="84"/>
      <c r="B51" s="3" t="s">
        <v>6</v>
      </c>
      <c r="C51" s="79">
        <f t="shared" si="3"/>
        <v>10122.200000000001</v>
      </c>
      <c r="D51" s="87">
        <v>0</v>
      </c>
      <c r="E51" s="87">
        <v>0</v>
      </c>
      <c r="F51" s="87">
        <v>0</v>
      </c>
      <c r="G51" s="87">
        <v>822.2</v>
      </c>
      <c r="H51" s="87">
        <v>2277.8000000000002</v>
      </c>
      <c r="I51" s="87">
        <v>7022.2</v>
      </c>
    </row>
    <row r="52" spans="1:9" ht="24" customHeight="1">
      <c r="A52" s="84"/>
      <c r="B52" s="3" t="s">
        <v>7</v>
      </c>
      <c r="C52" s="80"/>
      <c r="D52" s="87"/>
      <c r="E52" s="87"/>
      <c r="F52" s="87"/>
      <c r="G52" s="87"/>
      <c r="H52" s="87"/>
      <c r="I52" s="87"/>
    </row>
    <row r="53" spans="1:9" ht="20.45" customHeight="1">
      <c r="A53" s="7"/>
      <c r="B53" s="3" t="s">
        <v>8</v>
      </c>
      <c r="C53" s="26">
        <f t="shared" si="3"/>
        <v>91100</v>
      </c>
      <c r="D53" s="16">
        <v>0</v>
      </c>
      <c r="E53" s="16">
        <v>0</v>
      </c>
      <c r="F53" s="16">
        <v>0</v>
      </c>
      <c r="G53" s="16">
        <v>7400</v>
      </c>
      <c r="H53" s="16">
        <v>20500</v>
      </c>
      <c r="I53" s="16">
        <v>63200</v>
      </c>
    </row>
    <row r="54" spans="1:9" s="1" customFormat="1" ht="26.45" customHeight="1">
      <c r="A54" s="88" t="s">
        <v>30</v>
      </c>
      <c r="B54" s="89" t="s">
        <v>31</v>
      </c>
      <c r="C54" s="79">
        <f t="shared" si="3"/>
        <v>250667.4</v>
      </c>
      <c r="D54" s="86">
        <f>D56+D58</f>
        <v>38026.800000000003</v>
      </c>
      <c r="E54" s="86">
        <f t="shared" ref="E54:I54" si="24">E56+E58</f>
        <v>27957.9</v>
      </c>
      <c r="F54" s="86">
        <f t="shared" si="24"/>
        <v>36945.5</v>
      </c>
      <c r="G54" s="86">
        <f t="shared" si="24"/>
        <v>49573.7</v>
      </c>
      <c r="H54" s="86">
        <f t="shared" si="24"/>
        <v>49341.7</v>
      </c>
      <c r="I54" s="86">
        <f t="shared" si="24"/>
        <v>48821.8</v>
      </c>
    </row>
    <row r="55" spans="1:9" s="1" customFormat="1">
      <c r="A55" s="88"/>
      <c r="B55" s="89"/>
      <c r="C55" s="80"/>
      <c r="D55" s="86"/>
      <c r="E55" s="86"/>
      <c r="F55" s="86"/>
      <c r="G55" s="86"/>
      <c r="H55" s="86"/>
      <c r="I55" s="86"/>
    </row>
    <row r="56" spans="1:9" ht="19.149999999999999" customHeight="1">
      <c r="A56" s="84"/>
      <c r="B56" s="3" t="s">
        <v>6</v>
      </c>
      <c r="C56" s="79">
        <f t="shared" si="3"/>
        <v>13285.4</v>
      </c>
      <c r="D56" s="85">
        <v>2015.4</v>
      </c>
      <c r="E56" s="85">
        <v>1481.8</v>
      </c>
      <c r="F56" s="85">
        <v>1958.1</v>
      </c>
      <c r="G56" s="85">
        <v>2627.4</v>
      </c>
      <c r="H56" s="85">
        <v>2615.1</v>
      </c>
      <c r="I56" s="85">
        <v>2587.6</v>
      </c>
    </row>
    <row r="57" spans="1:9" ht="19.899999999999999" customHeight="1">
      <c r="A57" s="84"/>
      <c r="B57" s="3" t="s">
        <v>7</v>
      </c>
      <c r="C57" s="80"/>
      <c r="D57" s="85"/>
      <c r="E57" s="85"/>
      <c r="F57" s="85"/>
      <c r="G57" s="85"/>
      <c r="H57" s="85"/>
      <c r="I57" s="85"/>
    </row>
    <row r="58" spans="1:9" ht="19.899999999999999" customHeight="1">
      <c r="A58" s="7"/>
      <c r="B58" s="3" t="s">
        <v>8</v>
      </c>
      <c r="C58" s="26">
        <f t="shared" si="3"/>
        <v>237382</v>
      </c>
      <c r="D58" s="19">
        <v>36011.4</v>
      </c>
      <c r="E58" s="19">
        <v>26476.1</v>
      </c>
      <c r="F58" s="19">
        <v>34987.4</v>
      </c>
      <c r="G58" s="19">
        <v>46946.3</v>
      </c>
      <c r="H58" s="19">
        <v>46726.6</v>
      </c>
      <c r="I58" s="19">
        <v>46234.2</v>
      </c>
    </row>
    <row r="59" spans="1:9" ht="22.15" customHeight="1">
      <c r="A59" s="20" t="s">
        <v>32</v>
      </c>
      <c r="B59" s="3" t="s">
        <v>33</v>
      </c>
      <c r="C59" s="26">
        <f t="shared" si="3"/>
        <v>154927.29999999999</v>
      </c>
      <c r="D59" s="19">
        <f>D60+D62</f>
        <v>123109.1</v>
      </c>
      <c r="E59" s="19">
        <f t="shared" ref="E59:I59" si="25">E60+E62</f>
        <v>0</v>
      </c>
      <c r="F59" s="19">
        <f t="shared" si="25"/>
        <v>31818.2</v>
      </c>
      <c r="G59" s="19">
        <f t="shared" si="25"/>
        <v>0</v>
      </c>
      <c r="H59" s="19">
        <f t="shared" si="25"/>
        <v>0</v>
      </c>
      <c r="I59" s="19">
        <f t="shared" si="25"/>
        <v>0</v>
      </c>
    </row>
    <row r="60" spans="1:9" ht="16.899999999999999" customHeight="1">
      <c r="A60" s="84"/>
      <c r="B60" s="3" t="s">
        <v>6</v>
      </c>
      <c r="C60" s="79">
        <f t="shared" si="3"/>
        <v>1549.3</v>
      </c>
      <c r="D60" s="85">
        <v>1231.0999999999999</v>
      </c>
      <c r="E60" s="85">
        <v>0</v>
      </c>
      <c r="F60" s="85">
        <v>318.2</v>
      </c>
      <c r="G60" s="85">
        <v>0</v>
      </c>
      <c r="H60" s="85">
        <v>0</v>
      </c>
      <c r="I60" s="85">
        <v>0</v>
      </c>
    </row>
    <row r="61" spans="1:9" ht="22.15" customHeight="1">
      <c r="A61" s="84"/>
      <c r="B61" s="3" t="s">
        <v>7</v>
      </c>
      <c r="C61" s="80"/>
      <c r="D61" s="85"/>
      <c r="E61" s="85"/>
      <c r="F61" s="85"/>
      <c r="G61" s="85"/>
      <c r="H61" s="85"/>
      <c r="I61" s="85"/>
    </row>
    <row r="62" spans="1:9" ht="19.149999999999999" customHeight="1">
      <c r="A62" s="7"/>
      <c r="B62" s="3" t="s">
        <v>8</v>
      </c>
      <c r="C62" s="26">
        <f t="shared" si="3"/>
        <v>153378</v>
      </c>
      <c r="D62" s="19">
        <v>121878</v>
      </c>
      <c r="E62" s="19">
        <v>0</v>
      </c>
      <c r="F62" s="19">
        <v>31500</v>
      </c>
      <c r="G62" s="19">
        <v>0</v>
      </c>
      <c r="H62" s="19">
        <v>0</v>
      </c>
      <c r="I62" s="19">
        <v>0</v>
      </c>
    </row>
    <row r="63" spans="1:9" ht="86.45" customHeight="1">
      <c r="A63" s="4" t="s">
        <v>34</v>
      </c>
      <c r="B63" s="5" t="s">
        <v>35</v>
      </c>
      <c r="C63" s="28">
        <f t="shared" si="3"/>
        <v>106091</v>
      </c>
      <c r="D63" s="28">
        <f>D67+D71+D75+D79+D83</f>
        <v>19789.5</v>
      </c>
      <c r="E63" s="28">
        <f t="shared" ref="E63:I63" si="26">E67+E71+E75+E79+E83</f>
        <v>18329.400000000001</v>
      </c>
      <c r="F63" s="28">
        <f t="shared" si="26"/>
        <v>17855.3</v>
      </c>
      <c r="G63" s="28">
        <f t="shared" si="26"/>
        <v>17340.599999999999</v>
      </c>
      <c r="H63" s="28">
        <f t="shared" si="26"/>
        <v>16737</v>
      </c>
      <c r="I63" s="28">
        <f t="shared" si="26"/>
        <v>16039.2</v>
      </c>
    </row>
    <row r="64" spans="1:9" ht="22.9" customHeight="1">
      <c r="A64" s="83"/>
      <c r="B64" s="5" t="s">
        <v>6</v>
      </c>
      <c r="C64" s="81">
        <f t="shared" si="3"/>
        <v>87521</v>
      </c>
      <c r="D64" s="81">
        <f>D68+D72+D76+D80+D84</f>
        <v>17019.5</v>
      </c>
      <c r="E64" s="81">
        <f t="shared" ref="E64:I64" si="27">E68+E72+E76+E80+E84</f>
        <v>15429.4</v>
      </c>
      <c r="F64" s="81">
        <f t="shared" si="27"/>
        <v>14825.3</v>
      </c>
      <c r="G64" s="81">
        <f t="shared" si="27"/>
        <v>14170.6</v>
      </c>
      <c r="H64" s="81">
        <f t="shared" si="27"/>
        <v>13437</v>
      </c>
      <c r="I64" s="81">
        <f t="shared" si="27"/>
        <v>12639.2</v>
      </c>
    </row>
    <row r="65" spans="1:9" ht="16.899999999999999" customHeight="1">
      <c r="A65" s="83"/>
      <c r="B65" s="5" t="s">
        <v>7</v>
      </c>
      <c r="C65" s="82"/>
      <c r="D65" s="82"/>
      <c r="E65" s="82"/>
      <c r="F65" s="82"/>
      <c r="G65" s="82"/>
      <c r="H65" s="82"/>
      <c r="I65" s="82"/>
    </row>
    <row r="66" spans="1:9" ht="21" customHeight="1">
      <c r="A66" s="29"/>
      <c r="B66" s="5" t="s">
        <v>8</v>
      </c>
      <c r="C66" s="28">
        <f t="shared" si="3"/>
        <v>6665</v>
      </c>
      <c r="D66" s="28">
        <f>D70+D74+D78+D82+D86</f>
        <v>995</v>
      </c>
      <c r="E66" s="28">
        <f t="shared" ref="E66:I66" si="28">E70+E74+E78+E82+E86</f>
        <v>1040</v>
      </c>
      <c r="F66" s="28">
        <f t="shared" si="28"/>
        <v>1090</v>
      </c>
      <c r="G66" s="28">
        <f t="shared" si="28"/>
        <v>1140</v>
      </c>
      <c r="H66" s="28">
        <f t="shared" si="28"/>
        <v>1180</v>
      </c>
      <c r="I66" s="28">
        <f t="shared" si="28"/>
        <v>1220</v>
      </c>
    </row>
    <row r="67" spans="1:9" s="2" customFormat="1" ht="28.9" customHeight="1">
      <c r="A67" s="20" t="s">
        <v>40</v>
      </c>
      <c r="B67" s="3" t="s">
        <v>41</v>
      </c>
      <c r="C67" s="26">
        <f t="shared" si="3"/>
        <v>46643.9</v>
      </c>
      <c r="D67" s="26">
        <f>D68+D70</f>
        <v>9581.6</v>
      </c>
      <c r="E67" s="26">
        <f t="shared" ref="E67:I67" si="29">E68+E70</f>
        <v>8252.6</v>
      </c>
      <c r="F67" s="26">
        <f t="shared" si="29"/>
        <v>7898.6</v>
      </c>
      <c r="G67" s="26">
        <f t="shared" si="29"/>
        <v>7484.4</v>
      </c>
      <c r="H67" s="26">
        <f t="shared" si="29"/>
        <v>6993.7</v>
      </c>
      <c r="I67" s="26">
        <f t="shared" si="29"/>
        <v>6433</v>
      </c>
    </row>
    <row r="68" spans="1:9" ht="22.9" customHeight="1">
      <c r="A68" s="78"/>
      <c r="B68" s="3" t="s">
        <v>6</v>
      </c>
      <c r="C68" s="79">
        <f t="shared" si="3"/>
        <v>46643.9</v>
      </c>
      <c r="D68" s="77">
        <f>6536.41+3045.18</f>
        <v>9581.6</v>
      </c>
      <c r="E68" s="77">
        <f>5413.18+2839.46</f>
        <v>8252.6</v>
      </c>
      <c r="F68" s="77">
        <f>5294.81+2603.79</f>
        <v>7898.6</v>
      </c>
      <c r="G68" s="77">
        <f>5147.69+2336.71</f>
        <v>7484.4</v>
      </c>
      <c r="H68" s="77">
        <f>4960.79+2032.94</f>
        <v>6993.7</v>
      </c>
      <c r="I68" s="77">
        <f>4738.38+1694.66</f>
        <v>6433</v>
      </c>
    </row>
    <row r="69" spans="1:9" ht="16.899999999999999" customHeight="1">
      <c r="A69" s="78"/>
      <c r="B69" s="3" t="s">
        <v>7</v>
      </c>
      <c r="C69" s="80"/>
      <c r="D69" s="77"/>
      <c r="E69" s="77"/>
      <c r="F69" s="77"/>
      <c r="G69" s="77"/>
      <c r="H69" s="77"/>
      <c r="I69" s="77"/>
    </row>
    <row r="70" spans="1:9" ht="21" customHeight="1">
      <c r="A70" s="21"/>
      <c r="B70" s="3" t="s">
        <v>8</v>
      </c>
      <c r="C70" s="26">
        <f t="shared" si="3"/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</row>
    <row r="71" spans="1:9" ht="42" customHeight="1">
      <c r="A71" s="22" t="s">
        <v>42</v>
      </c>
      <c r="B71" s="3" t="s">
        <v>43</v>
      </c>
      <c r="C71" s="26">
        <f t="shared" si="3"/>
        <v>4337.8999999999996</v>
      </c>
      <c r="D71" s="26">
        <f>D72+D74</f>
        <v>643.29999999999995</v>
      </c>
      <c r="E71" s="26">
        <f t="shared" ref="E71:I71" si="30">E72+E74</f>
        <v>673.4</v>
      </c>
      <c r="F71" s="26">
        <f t="shared" si="30"/>
        <v>705.8</v>
      </c>
      <c r="G71" s="26">
        <f t="shared" si="30"/>
        <v>738.9</v>
      </c>
      <c r="H71" s="26">
        <f t="shared" si="30"/>
        <v>771.5</v>
      </c>
      <c r="I71" s="26">
        <f t="shared" si="30"/>
        <v>805</v>
      </c>
    </row>
    <row r="72" spans="1:9" ht="22.9" customHeight="1">
      <c r="A72" s="78"/>
      <c r="B72" s="3" t="s">
        <v>6</v>
      </c>
      <c r="C72" s="79">
        <f t="shared" si="3"/>
        <v>4337.8999999999996</v>
      </c>
      <c r="D72" s="77">
        <v>643.29999999999995</v>
      </c>
      <c r="E72" s="77">
        <v>673.4</v>
      </c>
      <c r="F72" s="77">
        <v>705.8</v>
      </c>
      <c r="G72" s="77">
        <v>738.9</v>
      </c>
      <c r="H72" s="77">
        <v>771.5</v>
      </c>
      <c r="I72" s="77">
        <v>805</v>
      </c>
    </row>
    <row r="73" spans="1:9" ht="16.899999999999999" customHeight="1">
      <c r="A73" s="78"/>
      <c r="B73" s="3" t="s">
        <v>7</v>
      </c>
      <c r="C73" s="80"/>
      <c r="D73" s="77"/>
      <c r="E73" s="77"/>
      <c r="F73" s="77"/>
      <c r="G73" s="77"/>
      <c r="H73" s="77"/>
      <c r="I73" s="77"/>
    </row>
    <row r="74" spans="1:9" ht="21" customHeight="1">
      <c r="A74" s="21"/>
      <c r="B74" s="3" t="s">
        <v>8</v>
      </c>
      <c r="C74" s="26">
        <f t="shared" ref="C74:C86" si="31">D74+E74+F74+G74+H74+I74</f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</row>
    <row r="75" spans="1:9" ht="44.45" customHeight="1">
      <c r="A75" s="7" t="s">
        <v>44</v>
      </c>
      <c r="B75" s="3" t="s">
        <v>45</v>
      </c>
      <c r="C75" s="26">
        <f t="shared" si="31"/>
        <v>1686.4</v>
      </c>
      <c r="D75" s="26">
        <f>D76+D78</f>
        <v>249.7</v>
      </c>
      <c r="E75" s="26">
        <f t="shared" ref="E75:I75" si="32">E76+E78</f>
        <v>262</v>
      </c>
      <c r="F75" s="26">
        <f t="shared" si="32"/>
        <v>274.5</v>
      </c>
      <c r="G75" s="26">
        <f t="shared" si="32"/>
        <v>287.39999999999998</v>
      </c>
      <c r="H75" s="26">
        <f t="shared" si="32"/>
        <v>300.10000000000002</v>
      </c>
      <c r="I75" s="26">
        <f t="shared" si="32"/>
        <v>312.7</v>
      </c>
    </row>
    <row r="76" spans="1:9" ht="22.9" customHeight="1">
      <c r="A76" s="78"/>
      <c r="B76" s="3" t="s">
        <v>6</v>
      </c>
      <c r="C76" s="79">
        <f t="shared" si="31"/>
        <v>1686.4</v>
      </c>
      <c r="D76" s="77">
        <v>249.7</v>
      </c>
      <c r="E76" s="77">
        <v>262</v>
      </c>
      <c r="F76" s="77">
        <v>274.5</v>
      </c>
      <c r="G76" s="77">
        <v>287.39999999999998</v>
      </c>
      <c r="H76" s="77">
        <v>300.10000000000002</v>
      </c>
      <c r="I76" s="77">
        <v>312.7</v>
      </c>
    </row>
    <row r="77" spans="1:9" ht="16.899999999999999" customHeight="1">
      <c r="A77" s="78"/>
      <c r="B77" s="3" t="s">
        <v>7</v>
      </c>
      <c r="C77" s="80"/>
      <c r="D77" s="77"/>
      <c r="E77" s="77"/>
      <c r="F77" s="77"/>
      <c r="G77" s="77"/>
      <c r="H77" s="77"/>
      <c r="I77" s="77"/>
    </row>
    <row r="78" spans="1:9" ht="21" customHeight="1">
      <c r="A78" s="21"/>
      <c r="B78" s="3" t="s">
        <v>8</v>
      </c>
      <c r="C78" s="26">
        <f t="shared" si="31"/>
        <v>0</v>
      </c>
      <c r="D78" s="26">
        <v>0</v>
      </c>
      <c r="E78" s="26">
        <v>0</v>
      </c>
      <c r="F78" s="26">
        <v>0</v>
      </c>
      <c r="G78" s="26">
        <v>0</v>
      </c>
      <c r="H78" s="26">
        <v>0</v>
      </c>
      <c r="I78" s="26">
        <v>0</v>
      </c>
    </row>
    <row r="79" spans="1:9" ht="57.6" customHeight="1">
      <c r="A79" s="23" t="s">
        <v>46</v>
      </c>
      <c r="B79" s="3" t="s">
        <v>47</v>
      </c>
      <c r="C79" s="26">
        <f t="shared" si="31"/>
        <v>34852.800000000003</v>
      </c>
      <c r="D79" s="26">
        <f>D80+D82</f>
        <v>6544.9</v>
      </c>
      <c r="E79" s="26">
        <f t="shared" ref="E79:I79" si="33">E80+E82</f>
        <v>6241.4</v>
      </c>
      <c r="F79" s="26">
        <f t="shared" si="33"/>
        <v>5946.4</v>
      </c>
      <c r="G79" s="26">
        <f t="shared" si="33"/>
        <v>5659.9</v>
      </c>
      <c r="H79" s="26">
        <f t="shared" si="33"/>
        <v>5371.7</v>
      </c>
      <c r="I79" s="26">
        <f t="shared" si="33"/>
        <v>5088.5</v>
      </c>
    </row>
    <row r="80" spans="1:9" ht="22.9" customHeight="1">
      <c r="A80" s="78"/>
      <c r="B80" s="3" t="s">
        <v>6</v>
      </c>
      <c r="C80" s="79">
        <f t="shared" si="31"/>
        <v>34852.800000000003</v>
      </c>
      <c r="D80" s="77">
        <v>6544.9</v>
      </c>
      <c r="E80" s="77">
        <v>6241.4</v>
      </c>
      <c r="F80" s="77">
        <v>5946.4</v>
      </c>
      <c r="G80" s="77">
        <v>5659.9</v>
      </c>
      <c r="H80" s="77">
        <v>5371.7</v>
      </c>
      <c r="I80" s="77">
        <v>5088.5</v>
      </c>
    </row>
    <row r="81" spans="1:9" ht="16.899999999999999" customHeight="1">
      <c r="A81" s="78"/>
      <c r="B81" s="3" t="s">
        <v>7</v>
      </c>
      <c r="C81" s="80"/>
      <c r="D81" s="77"/>
      <c r="E81" s="77"/>
      <c r="F81" s="77"/>
      <c r="G81" s="77"/>
      <c r="H81" s="77"/>
      <c r="I81" s="77"/>
    </row>
    <row r="82" spans="1:9" ht="24" customHeight="1">
      <c r="A82" s="21"/>
      <c r="B82" s="3" t="s">
        <v>8</v>
      </c>
      <c r="C82" s="26">
        <f t="shared" si="31"/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</row>
    <row r="83" spans="1:9" ht="73.150000000000006" customHeight="1">
      <c r="A83" s="25" t="s">
        <v>48</v>
      </c>
      <c r="B83" s="3" t="s">
        <v>49</v>
      </c>
      <c r="C83" s="26">
        <f t="shared" si="31"/>
        <v>18570</v>
      </c>
      <c r="D83" s="26">
        <f>D85+D86</f>
        <v>2770</v>
      </c>
      <c r="E83" s="26">
        <f t="shared" ref="E83:I83" si="34">E85+E86</f>
        <v>2900</v>
      </c>
      <c r="F83" s="26">
        <f t="shared" si="34"/>
        <v>3030</v>
      </c>
      <c r="G83" s="26">
        <f t="shared" si="34"/>
        <v>3170</v>
      </c>
      <c r="H83" s="26">
        <f t="shared" si="34"/>
        <v>3300</v>
      </c>
      <c r="I83" s="26">
        <f t="shared" si="34"/>
        <v>3400</v>
      </c>
    </row>
    <row r="84" spans="1:9" ht="22.9" customHeight="1">
      <c r="A84" s="24"/>
      <c r="B84" s="3" t="s">
        <v>6</v>
      </c>
      <c r="C84" s="26"/>
      <c r="D84" s="26"/>
      <c r="E84" s="26"/>
      <c r="F84" s="26"/>
      <c r="G84" s="26"/>
      <c r="H84" s="26"/>
      <c r="I84" s="26"/>
    </row>
    <row r="85" spans="1:9" ht="16.899999999999999" customHeight="1">
      <c r="A85" s="24"/>
      <c r="B85" s="3" t="s">
        <v>7</v>
      </c>
      <c r="C85" s="26">
        <f>D85+E85+F85+G85+H85+I85</f>
        <v>11905</v>
      </c>
      <c r="D85" s="26">
        <v>1775</v>
      </c>
      <c r="E85" s="26">
        <v>1860</v>
      </c>
      <c r="F85" s="26">
        <v>1940</v>
      </c>
      <c r="G85" s="26">
        <v>2030</v>
      </c>
      <c r="H85" s="26">
        <v>2120</v>
      </c>
      <c r="I85" s="26">
        <v>2180</v>
      </c>
    </row>
    <row r="86" spans="1:9" ht="24" customHeight="1">
      <c r="A86" s="21"/>
      <c r="B86" s="3" t="s">
        <v>8</v>
      </c>
      <c r="C86" s="26">
        <f t="shared" si="31"/>
        <v>6665</v>
      </c>
      <c r="D86" s="26">
        <v>995</v>
      </c>
      <c r="E86" s="26">
        <v>1040</v>
      </c>
      <c r="F86" s="26">
        <v>1090</v>
      </c>
      <c r="G86" s="26">
        <v>1140</v>
      </c>
      <c r="H86" s="26">
        <v>1180</v>
      </c>
      <c r="I86" s="26">
        <v>1220</v>
      </c>
    </row>
    <row r="87" spans="1:9" ht="81.599999999999994" customHeight="1">
      <c r="A87" s="4" t="s">
        <v>36</v>
      </c>
      <c r="B87" s="5" t="s">
        <v>37</v>
      </c>
      <c r="C87" s="28">
        <f>D87+E87+F87+G87+H87+I87</f>
        <v>1000</v>
      </c>
      <c r="D87" s="28">
        <v>500</v>
      </c>
      <c r="E87" s="28">
        <v>500</v>
      </c>
      <c r="F87" s="28">
        <v>0</v>
      </c>
      <c r="G87" s="28">
        <v>0</v>
      </c>
      <c r="H87" s="28">
        <v>0</v>
      </c>
      <c r="I87" s="28">
        <v>0</v>
      </c>
    </row>
    <row r="88" spans="1:9" ht="18" customHeight="1">
      <c r="A88" s="84"/>
      <c r="B88" s="3" t="s">
        <v>6</v>
      </c>
      <c r="C88" s="77">
        <v>0</v>
      </c>
      <c r="D88" s="77">
        <v>0</v>
      </c>
      <c r="E88" s="77">
        <v>0</v>
      </c>
      <c r="F88" s="77">
        <v>0</v>
      </c>
      <c r="G88" s="77">
        <v>0</v>
      </c>
      <c r="H88" s="77">
        <v>0</v>
      </c>
      <c r="I88" s="77">
        <v>0</v>
      </c>
    </row>
    <row r="89" spans="1:9" ht="18" customHeight="1">
      <c r="A89" s="84"/>
      <c r="B89" s="3" t="s">
        <v>7</v>
      </c>
      <c r="C89" s="77"/>
      <c r="D89" s="77"/>
      <c r="E89" s="77"/>
      <c r="F89" s="77"/>
      <c r="G89" s="77"/>
      <c r="H89" s="77"/>
      <c r="I89" s="77"/>
    </row>
    <row r="90" spans="1:9" ht="16.899999999999999" customHeight="1">
      <c r="A90" s="7"/>
      <c r="B90" s="3" t="s">
        <v>8</v>
      </c>
      <c r="C90" s="26">
        <v>1000</v>
      </c>
      <c r="D90" s="26">
        <v>500</v>
      </c>
      <c r="E90" s="26">
        <v>500</v>
      </c>
      <c r="F90" s="26">
        <v>0</v>
      </c>
      <c r="G90" s="26">
        <v>0</v>
      </c>
      <c r="H90" s="26">
        <v>0</v>
      </c>
      <c r="I90" s="26">
        <v>0</v>
      </c>
    </row>
    <row r="91" spans="1:9" ht="27.6" customHeight="1">
      <c r="A91" s="27" t="s">
        <v>39</v>
      </c>
      <c r="B91" s="3" t="s">
        <v>38</v>
      </c>
      <c r="C91" s="26">
        <v>1000</v>
      </c>
      <c r="D91" s="26">
        <v>500</v>
      </c>
      <c r="E91" s="26">
        <v>500</v>
      </c>
      <c r="F91" s="26">
        <v>0</v>
      </c>
      <c r="G91" s="26">
        <v>0</v>
      </c>
      <c r="H91" s="26">
        <v>0</v>
      </c>
      <c r="I91" s="26">
        <v>0</v>
      </c>
    </row>
    <row r="92" spans="1:9">
      <c r="A92" s="84"/>
      <c r="B92" s="3" t="s">
        <v>6</v>
      </c>
      <c r="C92" s="77">
        <v>0</v>
      </c>
      <c r="D92" s="77">
        <v>0</v>
      </c>
      <c r="E92" s="77">
        <v>0</v>
      </c>
      <c r="F92" s="77">
        <v>0</v>
      </c>
      <c r="G92" s="77">
        <v>0</v>
      </c>
      <c r="H92" s="77">
        <v>0</v>
      </c>
      <c r="I92" s="77">
        <v>0</v>
      </c>
    </row>
    <row r="93" spans="1:9">
      <c r="A93" s="84"/>
      <c r="B93" s="3" t="s">
        <v>7</v>
      </c>
      <c r="C93" s="77"/>
      <c r="D93" s="77"/>
      <c r="E93" s="77"/>
      <c r="F93" s="77"/>
      <c r="G93" s="77"/>
      <c r="H93" s="77"/>
      <c r="I93" s="77"/>
    </row>
    <row r="94" spans="1:9">
      <c r="A94" s="7"/>
      <c r="B94" s="3" t="s">
        <v>8</v>
      </c>
      <c r="C94" s="26">
        <f>D94+E94+F94+G94+H94+I94</f>
        <v>1000</v>
      </c>
      <c r="D94" s="26">
        <v>500</v>
      </c>
      <c r="E94" s="26">
        <v>500</v>
      </c>
      <c r="F94" s="26">
        <v>0</v>
      </c>
      <c r="G94" s="26">
        <v>0</v>
      </c>
      <c r="H94" s="26">
        <v>0</v>
      </c>
      <c r="I94" s="26">
        <v>0</v>
      </c>
    </row>
  </sheetData>
  <mergeCells count="191">
    <mergeCell ref="A6:A7"/>
    <mergeCell ref="B6:B7"/>
    <mergeCell ref="C6:C7"/>
    <mergeCell ref="D6:I6"/>
    <mergeCell ref="A9:A10"/>
    <mergeCell ref="C9:C10"/>
    <mergeCell ref="D9:D10"/>
    <mergeCell ref="E9:E10"/>
    <mergeCell ref="F9:F10"/>
    <mergeCell ref="G9:G10"/>
    <mergeCell ref="H9:H10"/>
    <mergeCell ref="I9:I10"/>
    <mergeCell ref="A13:A14"/>
    <mergeCell ref="C13:C14"/>
    <mergeCell ref="D13:D14"/>
    <mergeCell ref="E13:E14"/>
    <mergeCell ref="F13:F14"/>
    <mergeCell ref="G13:G14"/>
    <mergeCell ref="H13:H14"/>
    <mergeCell ref="I13:I14"/>
    <mergeCell ref="H17:H18"/>
    <mergeCell ref="I17:I18"/>
    <mergeCell ref="A19:A20"/>
    <mergeCell ref="C19:C20"/>
    <mergeCell ref="D19:D20"/>
    <mergeCell ref="E19:E20"/>
    <mergeCell ref="F19:F20"/>
    <mergeCell ref="G19:G20"/>
    <mergeCell ref="H19:H20"/>
    <mergeCell ref="I19:I20"/>
    <mergeCell ref="A17:A18"/>
    <mergeCell ref="C17:C18"/>
    <mergeCell ref="D17:D18"/>
    <mergeCell ref="E17:E18"/>
    <mergeCell ref="F17:F18"/>
    <mergeCell ref="G17:G18"/>
    <mergeCell ref="H23:H24"/>
    <mergeCell ref="I23:I24"/>
    <mergeCell ref="A27:A28"/>
    <mergeCell ref="C27:C28"/>
    <mergeCell ref="D27:D28"/>
    <mergeCell ref="E27:E28"/>
    <mergeCell ref="F27:F28"/>
    <mergeCell ref="G27:G28"/>
    <mergeCell ref="H27:H28"/>
    <mergeCell ref="I27:I28"/>
    <mergeCell ref="A23:A24"/>
    <mergeCell ref="C23:C24"/>
    <mergeCell ref="D23:D24"/>
    <mergeCell ref="E23:E24"/>
    <mergeCell ref="F23:F24"/>
    <mergeCell ref="G23:G24"/>
    <mergeCell ref="H38:H39"/>
    <mergeCell ref="I38:I39"/>
    <mergeCell ref="H42:H43"/>
    <mergeCell ref="I42:I43"/>
    <mergeCell ref="H32:H33"/>
    <mergeCell ref="I32:I33"/>
    <mergeCell ref="A35:A37"/>
    <mergeCell ref="B35:B37"/>
    <mergeCell ref="C35:C37"/>
    <mergeCell ref="D35:D37"/>
    <mergeCell ref="E35:E37"/>
    <mergeCell ref="F35:F37"/>
    <mergeCell ref="G35:G37"/>
    <mergeCell ref="H35:H37"/>
    <mergeCell ref="A32:A33"/>
    <mergeCell ref="C32:C33"/>
    <mergeCell ref="D32:D33"/>
    <mergeCell ref="E32:E33"/>
    <mergeCell ref="F32:F33"/>
    <mergeCell ref="G32:G33"/>
    <mergeCell ref="I35:I37"/>
    <mergeCell ref="A42:A43"/>
    <mergeCell ref="C42:C43"/>
    <mergeCell ref="D42:D43"/>
    <mergeCell ref="E42:E43"/>
    <mergeCell ref="F42:F43"/>
    <mergeCell ref="G42:G43"/>
    <mergeCell ref="A38:A39"/>
    <mergeCell ref="C38:C39"/>
    <mergeCell ref="D38:D39"/>
    <mergeCell ref="E38:E39"/>
    <mergeCell ref="F38:F39"/>
    <mergeCell ref="G38:G39"/>
    <mergeCell ref="I45:I46"/>
    <mergeCell ref="A47:A48"/>
    <mergeCell ref="C47:C48"/>
    <mergeCell ref="D47:D48"/>
    <mergeCell ref="E47:E48"/>
    <mergeCell ref="F47:F48"/>
    <mergeCell ref="G47:G48"/>
    <mergeCell ref="H47:H48"/>
    <mergeCell ref="I47:I48"/>
    <mergeCell ref="A45:A46"/>
    <mergeCell ref="B45:B46"/>
    <mergeCell ref="C45:C46"/>
    <mergeCell ref="D45:D46"/>
    <mergeCell ref="E45:E46"/>
    <mergeCell ref="F45:F46"/>
    <mergeCell ref="G45:G46"/>
    <mergeCell ref="H45:H46"/>
    <mergeCell ref="H51:H52"/>
    <mergeCell ref="I51:I52"/>
    <mergeCell ref="A54:A55"/>
    <mergeCell ref="B54:B55"/>
    <mergeCell ref="C54:C55"/>
    <mergeCell ref="D54:D55"/>
    <mergeCell ref="E54:E55"/>
    <mergeCell ref="F54:F55"/>
    <mergeCell ref="G54:G55"/>
    <mergeCell ref="H54:H55"/>
    <mergeCell ref="A51:A52"/>
    <mergeCell ref="C51:C52"/>
    <mergeCell ref="D51:D52"/>
    <mergeCell ref="E51:E52"/>
    <mergeCell ref="F51:F52"/>
    <mergeCell ref="G51:G52"/>
    <mergeCell ref="H60:H61"/>
    <mergeCell ref="I60:I61"/>
    <mergeCell ref="A60:A61"/>
    <mergeCell ref="C60:C61"/>
    <mergeCell ref="D60:D61"/>
    <mergeCell ref="E60:E61"/>
    <mergeCell ref="F60:F61"/>
    <mergeCell ref="G60:G61"/>
    <mergeCell ref="I54:I55"/>
    <mergeCell ref="A56:A57"/>
    <mergeCell ref="D56:D57"/>
    <mergeCell ref="E56:E57"/>
    <mergeCell ref="F56:F57"/>
    <mergeCell ref="G56:G57"/>
    <mergeCell ref="H56:H57"/>
    <mergeCell ref="I56:I57"/>
    <mergeCell ref="C56:C57"/>
    <mergeCell ref="H88:H89"/>
    <mergeCell ref="I88:I89"/>
    <mergeCell ref="A92:A93"/>
    <mergeCell ref="C92:C93"/>
    <mergeCell ref="D92:D93"/>
    <mergeCell ref="E92:E93"/>
    <mergeCell ref="F92:F93"/>
    <mergeCell ref="G92:G93"/>
    <mergeCell ref="H92:H93"/>
    <mergeCell ref="I92:I93"/>
    <mergeCell ref="A88:A89"/>
    <mergeCell ref="C88:C89"/>
    <mergeCell ref="D88:D89"/>
    <mergeCell ref="E88:E89"/>
    <mergeCell ref="F88:F89"/>
    <mergeCell ref="G88:G89"/>
    <mergeCell ref="I68:I69"/>
    <mergeCell ref="G64:G65"/>
    <mergeCell ref="H64:H65"/>
    <mergeCell ref="I64:I65"/>
    <mergeCell ref="A68:A69"/>
    <mergeCell ref="C68:C69"/>
    <mergeCell ref="D68:D69"/>
    <mergeCell ref="E68:E69"/>
    <mergeCell ref="F68:F69"/>
    <mergeCell ref="G68:G69"/>
    <mergeCell ref="H68:H69"/>
    <mergeCell ref="A64:A65"/>
    <mergeCell ref="C64:C65"/>
    <mergeCell ref="D64:D65"/>
    <mergeCell ref="E64:E65"/>
    <mergeCell ref="F64:F65"/>
    <mergeCell ref="H80:H81"/>
    <mergeCell ref="I80:I81"/>
    <mergeCell ref="A80:A81"/>
    <mergeCell ref="C80:C81"/>
    <mergeCell ref="D80:D81"/>
    <mergeCell ref="E80:E81"/>
    <mergeCell ref="F80:F81"/>
    <mergeCell ref="G80:G81"/>
    <mergeCell ref="H72:H73"/>
    <mergeCell ref="I72:I73"/>
    <mergeCell ref="A76:A77"/>
    <mergeCell ref="C76:C77"/>
    <mergeCell ref="D76:D77"/>
    <mergeCell ref="E76:E77"/>
    <mergeCell ref="F76:F77"/>
    <mergeCell ref="G76:G77"/>
    <mergeCell ref="H76:H77"/>
    <mergeCell ref="I76:I77"/>
    <mergeCell ref="A72:A73"/>
    <mergeCell ref="C72:C73"/>
    <mergeCell ref="D72:D73"/>
    <mergeCell ref="E72:E73"/>
    <mergeCell ref="F72:F73"/>
    <mergeCell ref="G72:G7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7"/>
  <sheetViews>
    <sheetView tabSelected="1" zoomScale="85" zoomScaleNormal="85" workbookViewId="0">
      <selection activeCell="M14" sqref="M14"/>
    </sheetView>
  </sheetViews>
  <sheetFormatPr defaultColWidth="20.28515625" defaultRowHeight="15"/>
  <cols>
    <col min="1" max="1" width="6.7109375" style="30" customWidth="1"/>
    <col min="2" max="2" width="24.140625" style="30" customWidth="1"/>
    <col min="3" max="3" width="10.7109375" style="30" customWidth="1"/>
    <col min="4" max="8" width="9.42578125" style="30" customWidth="1"/>
    <col min="9" max="9" width="10.28515625" style="33" customWidth="1"/>
    <col min="10" max="10" width="0" style="30" hidden="1" customWidth="1"/>
    <col min="11" max="16384" width="20.28515625" style="30"/>
  </cols>
  <sheetData>
    <row r="1" spans="1:11">
      <c r="I1" s="30"/>
      <c r="K1" s="61" t="s">
        <v>76</v>
      </c>
    </row>
    <row r="2" spans="1:11">
      <c r="I2" s="30"/>
      <c r="K2" s="61" t="s">
        <v>77</v>
      </c>
    </row>
    <row r="3" spans="1:11">
      <c r="I3" s="30"/>
      <c r="K3" s="61" t="s">
        <v>78</v>
      </c>
    </row>
    <row r="4" spans="1:11">
      <c r="I4" s="30"/>
      <c r="K4" s="61" t="s">
        <v>79</v>
      </c>
    </row>
    <row r="5" spans="1:11">
      <c r="I5" s="30"/>
      <c r="K5" s="61" t="s">
        <v>80</v>
      </c>
    </row>
    <row r="6" spans="1:11">
      <c r="I6" s="30"/>
      <c r="K6" s="61" t="s">
        <v>81</v>
      </c>
    </row>
    <row r="7" spans="1:11">
      <c r="I7" s="30"/>
      <c r="K7" s="61" t="s">
        <v>82</v>
      </c>
    </row>
    <row r="8" spans="1:11">
      <c r="I8" s="30"/>
      <c r="K8" s="61" t="s">
        <v>83</v>
      </c>
    </row>
    <row r="9" spans="1:11">
      <c r="I9" s="30"/>
      <c r="K9" s="61" t="s">
        <v>97</v>
      </c>
    </row>
    <row r="10" spans="1:11" ht="14.45" customHeight="1">
      <c r="A10" s="98" t="s">
        <v>84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</row>
    <row r="11" spans="1:11" ht="14.45" customHeight="1">
      <c r="A11" s="98" t="s">
        <v>85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</row>
    <row r="12" spans="1:11" ht="15.75">
      <c r="D12" s="62"/>
    </row>
    <row r="13" spans="1:11" ht="40.15" customHeight="1">
      <c r="A13" s="101" t="s">
        <v>0</v>
      </c>
      <c r="B13" s="101" t="s">
        <v>86</v>
      </c>
      <c r="C13" s="101" t="s">
        <v>87</v>
      </c>
      <c r="D13" s="101"/>
      <c r="E13" s="101"/>
      <c r="F13" s="101"/>
      <c r="G13" s="101"/>
      <c r="H13" s="101"/>
      <c r="I13" s="102" t="s">
        <v>88</v>
      </c>
      <c r="J13" s="73"/>
      <c r="K13" s="97" t="s">
        <v>89</v>
      </c>
    </row>
    <row r="14" spans="1:11" ht="18.600000000000001" customHeight="1">
      <c r="A14" s="101"/>
      <c r="B14" s="101"/>
      <c r="C14" s="68">
        <v>2015</v>
      </c>
      <c r="D14" s="68">
        <v>2016</v>
      </c>
      <c r="E14" s="68">
        <v>2017</v>
      </c>
      <c r="F14" s="68">
        <v>2018</v>
      </c>
      <c r="G14" s="68">
        <v>2019</v>
      </c>
      <c r="H14" s="68">
        <v>2020</v>
      </c>
      <c r="I14" s="102"/>
      <c r="J14" s="73"/>
      <c r="K14" s="97"/>
    </row>
    <row r="15" spans="1:11">
      <c r="A15" s="68">
        <v>1</v>
      </c>
      <c r="B15" s="68">
        <v>2</v>
      </c>
      <c r="C15" s="68">
        <v>3</v>
      </c>
      <c r="D15" s="68">
        <v>4</v>
      </c>
      <c r="E15" s="68">
        <v>5</v>
      </c>
      <c r="F15" s="68">
        <v>6</v>
      </c>
      <c r="G15" s="68">
        <v>7</v>
      </c>
      <c r="H15" s="68">
        <v>8</v>
      </c>
      <c r="I15" s="68">
        <v>9</v>
      </c>
      <c r="J15" s="73"/>
      <c r="K15" s="75">
        <v>10</v>
      </c>
    </row>
    <row r="16" spans="1:11" ht="31.15" customHeight="1">
      <c r="A16" s="68"/>
      <c r="B16" s="34" t="s">
        <v>50</v>
      </c>
      <c r="C16" s="35">
        <f t="shared" ref="C16:H16" si="0">C22+C26+C30+C34+C73+C91</f>
        <v>468069.7</v>
      </c>
      <c r="D16" s="35">
        <f t="shared" si="0"/>
        <v>610898.30000000005</v>
      </c>
      <c r="E16" s="35">
        <f t="shared" si="0"/>
        <v>799174.3</v>
      </c>
      <c r="F16" s="35">
        <f t="shared" si="0"/>
        <v>510372.6</v>
      </c>
      <c r="G16" s="35">
        <f t="shared" si="0"/>
        <v>144742.6</v>
      </c>
      <c r="H16" s="35">
        <f t="shared" si="0"/>
        <v>151327.5</v>
      </c>
      <c r="I16" s="35">
        <f>H16+G16+F16+E16+D16+C16</f>
        <v>2684585</v>
      </c>
      <c r="J16" s="73"/>
      <c r="K16" s="73"/>
    </row>
    <row r="17" spans="1:11" s="32" customFormat="1" ht="36.6" hidden="1" customHeight="1" thickBot="1">
      <c r="A17" s="36"/>
      <c r="B17" s="37"/>
      <c r="C17" s="38">
        <f>C18+C19+C20</f>
        <v>468069.7</v>
      </c>
      <c r="D17" s="38">
        <f>D18+D19+D20</f>
        <v>610898.30000000005</v>
      </c>
      <c r="E17" s="38">
        <f t="shared" ref="E17:H17" si="1">E18+E19+E20</f>
        <v>799174.3</v>
      </c>
      <c r="F17" s="38">
        <f t="shared" si="1"/>
        <v>510372.6</v>
      </c>
      <c r="G17" s="38">
        <f t="shared" si="1"/>
        <v>144742.6</v>
      </c>
      <c r="H17" s="38">
        <f t="shared" si="1"/>
        <v>151327.5</v>
      </c>
      <c r="I17" s="38"/>
      <c r="J17" s="74"/>
      <c r="K17" s="74"/>
    </row>
    <row r="18" spans="1:11" ht="16.899999999999999" customHeight="1">
      <c r="A18" s="39"/>
      <c r="B18" s="40" t="s">
        <v>51</v>
      </c>
      <c r="C18" s="35">
        <f t="shared" ref="C18:H19" si="2">C23+C27+C31+C35+C74+C92</f>
        <v>41254</v>
      </c>
      <c r="D18" s="35">
        <f t="shared" si="2"/>
        <v>40394.9</v>
      </c>
      <c r="E18" s="35">
        <f t="shared" si="2"/>
        <v>32532.799999999999</v>
      </c>
      <c r="F18" s="35">
        <f t="shared" si="2"/>
        <v>33303.9</v>
      </c>
      <c r="G18" s="35">
        <f t="shared" si="2"/>
        <v>30036.1</v>
      </c>
      <c r="H18" s="35">
        <f t="shared" si="2"/>
        <v>32056.6</v>
      </c>
      <c r="I18" s="35">
        <f>H18+G18+F18+E18+D18+C18</f>
        <v>209578.3</v>
      </c>
      <c r="J18" s="73">
        <f>I18+I19+I20</f>
        <v>2684585</v>
      </c>
      <c r="K18" s="73"/>
    </row>
    <row r="19" spans="1:11" ht="16.149999999999999" customHeight="1">
      <c r="A19" s="39"/>
      <c r="B19" s="40" t="s">
        <v>8</v>
      </c>
      <c r="C19" s="35">
        <f t="shared" si="2"/>
        <v>403878.40000000002</v>
      </c>
      <c r="D19" s="35">
        <f t="shared" si="2"/>
        <v>296220.09999999998</v>
      </c>
      <c r="E19" s="35">
        <f t="shared" si="2"/>
        <v>156677.4</v>
      </c>
      <c r="F19" s="35">
        <f t="shared" si="2"/>
        <v>71586.3</v>
      </c>
      <c r="G19" s="35">
        <f t="shared" si="2"/>
        <v>70106.600000000006</v>
      </c>
      <c r="H19" s="35">
        <f t="shared" si="2"/>
        <v>68454.2</v>
      </c>
      <c r="I19" s="35">
        <f t="shared" ref="I19:I81" si="3">H19+G19+F19+E19+D19+C19</f>
        <v>1066923</v>
      </c>
      <c r="J19" s="73"/>
      <c r="K19" s="73"/>
    </row>
    <row r="20" spans="1:11" ht="33" customHeight="1">
      <c r="A20" s="39"/>
      <c r="B20" s="40" t="s">
        <v>52</v>
      </c>
      <c r="C20" s="35">
        <f>C25+C29+C33</f>
        <v>22937.3</v>
      </c>
      <c r="D20" s="35">
        <f t="shared" ref="D20:H20" si="4">D25+D29+D33</f>
        <v>274283.3</v>
      </c>
      <c r="E20" s="35">
        <f t="shared" si="4"/>
        <v>609964.1</v>
      </c>
      <c r="F20" s="35">
        <f t="shared" si="4"/>
        <v>405482.4</v>
      </c>
      <c r="G20" s="35">
        <f t="shared" si="4"/>
        <v>44599.9</v>
      </c>
      <c r="H20" s="35">
        <f t="shared" si="4"/>
        <v>50816.7</v>
      </c>
      <c r="I20" s="35">
        <f t="shared" si="3"/>
        <v>1408083.7</v>
      </c>
      <c r="J20" s="73"/>
      <c r="K20" s="73"/>
    </row>
    <row r="21" spans="1:11" ht="18" customHeight="1">
      <c r="A21" s="34"/>
      <c r="B21" s="41" t="s">
        <v>53</v>
      </c>
      <c r="C21" s="42"/>
      <c r="D21" s="42"/>
      <c r="E21" s="42"/>
      <c r="F21" s="42"/>
      <c r="G21" s="42"/>
      <c r="H21" s="43"/>
      <c r="I21" s="35"/>
      <c r="J21" s="73"/>
      <c r="K21" s="73"/>
    </row>
    <row r="22" spans="1:11" ht="72.599999999999994" customHeight="1">
      <c r="A22" s="44" t="s">
        <v>54</v>
      </c>
      <c r="B22" s="41" t="s">
        <v>55</v>
      </c>
      <c r="C22" s="35">
        <f>C23+C24+C25</f>
        <v>88745.3</v>
      </c>
      <c r="D22" s="35">
        <f t="shared" ref="D22:H22" si="5">D23+D24+D25</f>
        <v>59666.6</v>
      </c>
      <c r="E22" s="35">
        <f t="shared" si="5"/>
        <v>5282.6</v>
      </c>
      <c r="F22" s="35">
        <f t="shared" si="5"/>
        <v>5647.1</v>
      </c>
      <c r="G22" s="35">
        <f t="shared" si="5"/>
        <v>5997.2</v>
      </c>
      <c r="H22" s="35">
        <f t="shared" si="5"/>
        <v>6333.1</v>
      </c>
      <c r="I22" s="35">
        <f t="shared" si="3"/>
        <v>171671.9</v>
      </c>
      <c r="J22" s="73"/>
      <c r="K22" s="73" t="s">
        <v>90</v>
      </c>
    </row>
    <row r="23" spans="1:11" ht="21.6" customHeight="1">
      <c r="A23" s="39"/>
      <c r="B23" s="40" t="s">
        <v>51</v>
      </c>
      <c r="C23" s="45">
        <v>4308</v>
      </c>
      <c r="D23" s="45">
        <v>4703.3</v>
      </c>
      <c r="E23" s="45">
        <v>5018.5</v>
      </c>
      <c r="F23" s="45">
        <v>5364.7</v>
      </c>
      <c r="G23" s="45">
        <v>5697.3</v>
      </c>
      <c r="H23" s="46">
        <v>6016.4</v>
      </c>
      <c r="I23" s="35">
        <f t="shared" si="3"/>
        <v>31108.2</v>
      </c>
      <c r="J23" s="73">
        <f>I23+I24+I25</f>
        <v>171671.9</v>
      </c>
      <c r="K23" s="73"/>
    </row>
    <row r="24" spans="1:11" ht="15" customHeight="1">
      <c r="A24" s="39"/>
      <c r="B24" s="40" t="s">
        <v>8</v>
      </c>
      <c r="C24" s="45">
        <v>80000</v>
      </c>
      <c r="D24" s="45">
        <v>51980</v>
      </c>
      <c r="E24" s="45">
        <v>0</v>
      </c>
      <c r="F24" s="45">
        <v>0</v>
      </c>
      <c r="G24" s="45">
        <v>0</v>
      </c>
      <c r="H24" s="46">
        <v>0</v>
      </c>
      <c r="I24" s="35">
        <f t="shared" si="3"/>
        <v>131980</v>
      </c>
      <c r="J24" s="73"/>
      <c r="K24" s="73"/>
    </row>
    <row r="25" spans="1:11" ht="28.9" customHeight="1">
      <c r="A25" s="39"/>
      <c r="B25" s="40" t="s">
        <v>52</v>
      </c>
      <c r="C25" s="45">
        <v>4437.3</v>
      </c>
      <c r="D25" s="45">
        <v>2983.3</v>
      </c>
      <c r="E25" s="45">
        <v>264.10000000000002</v>
      </c>
      <c r="F25" s="45">
        <v>282.39999999999998</v>
      </c>
      <c r="G25" s="45">
        <v>299.89999999999998</v>
      </c>
      <c r="H25" s="46">
        <v>316.7</v>
      </c>
      <c r="I25" s="35">
        <f t="shared" si="3"/>
        <v>8583.7000000000007</v>
      </c>
      <c r="J25" s="73"/>
      <c r="K25" s="73"/>
    </row>
    <row r="26" spans="1:11" ht="69.599999999999994" customHeight="1">
      <c r="A26" s="44" t="s">
        <v>56</v>
      </c>
      <c r="B26" s="34" t="s">
        <v>57</v>
      </c>
      <c r="C26" s="35">
        <f>C27+C28+C29</f>
        <v>52222.2</v>
      </c>
      <c r="D26" s="35">
        <f t="shared" ref="D26:H26" si="6">D27+D28+D29</f>
        <v>252600</v>
      </c>
      <c r="E26" s="35">
        <f t="shared" si="6"/>
        <v>582800</v>
      </c>
      <c r="F26" s="35">
        <f t="shared" si="6"/>
        <v>372000</v>
      </c>
      <c r="G26" s="35">
        <f t="shared" si="6"/>
        <v>7900</v>
      </c>
      <c r="H26" s="35">
        <f t="shared" si="6"/>
        <v>7200</v>
      </c>
      <c r="I26" s="35">
        <f t="shared" si="3"/>
        <v>1274722.2</v>
      </c>
      <c r="J26" s="73"/>
      <c r="K26" s="73" t="s">
        <v>90</v>
      </c>
    </row>
    <row r="27" spans="1:11" ht="20.45" customHeight="1">
      <c r="A27" s="39"/>
      <c r="B27" s="40" t="s">
        <v>51</v>
      </c>
      <c r="C27" s="45">
        <v>522.20000000000005</v>
      </c>
      <c r="D27" s="45">
        <v>3600</v>
      </c>
      <c r="E27" s="45">
        <v>1800</v>
      </c>
      <c r="F27" s="45">
        <v>2000</v>
      </c>
      <c r="G27" s="45">
        <v>2000</v>
      </c>
      <c r="H27" s="46">
        <v>1800</v>
      </c>
      <c r="I27" s="35">
        <f t="shared" si="3"/>
        <v>11722.2</v>
      </c>
      <c r="J27" s="73">
        <f>I27+I28+I29</f>
        <v>1274722.2</v>
      </c>
      <c r="K27" s="73"/>
    </row>
    <row r="28" spans="1:11" ht="15.6" customHeight="1">
      <c r="A28" s="39"/>
      <c r="B28" s="40" t="s">
        <v>8</v>
      </c>
      <c r="C28" s="45">
        <v>51700</v>
      </c>
      <c r="D28" s="45">
        <v>0</v>
      </c>
      <c r="E28" s="45">
        <v>0</v>
      </c>
      <c r="F28" s="45">
        <v>0</v>
      </c>
      <c r="G28" s="45">
        <v>0</v>
      </c>
      <c r="H28" s="46">
        <v>0</v>
      </c>
      <c r="I28" s="35">
        <f t="shared" si="3"/>
        <v>51700</v>
      </c>
      <c r="J28" s="73"/>
      <c r="K28" s="73"/>
    </row>
    <row r="29" spans="1:11" ht="30" customHeight="1">
      <c r="A29" s="39"/>
      <c r="B29" s="40" t="s">
        <v>52</v>
      </c>
      <c r="C29" s="45">
        <v>0</v>
      </c>
      <c r="D29" s="45">
        <v>249000</v>
      </c>
      <c r="E29" s="45">
        <v>581000</v>
      </c>
      <c r="F29" s="45">
        <v>370000</v>
      </c>
      <c r="G29" s="45">
        <v>5900</v>
      </c>
      <c r="H29" s="46">
        <v>5400</v>
      </c>
      <c r="I29" s="35">
        <f t="shared" si="3"/>
        <v>1211300</v>
      </c>
      <c r="J29" s="73"/>
      <c r="K29" s="73"/>
    </row>
    <row r="30" spans="1:11" ht="74.45" customHeight="1">
      <c r="A30" s="44" t="s">
        <v>58</v>
      </c>
      <c r="B30" s="41" t="s">
        <v>59</v>
      </c>
      <c r="C30" s="35">
        <f>C31+C32+C33</f>
        <v>28400</v>
      </c>
      <c r="D30" s="35">
        <f t="shared" ref="D30:H30" si="7">D31+D32+D33</f>
        <v>26800</v>
      </c>
      <c r="E30" s="35">
        <f t="shared" si="7"/>
        <v>33200</v>
      </c>
      <c r="F30" s="35">
        <f t="shared" si="7"/>
        <v>39700</v>
      </c>
      <c r="G30" s="35">
        <f t="shared" si="7"/>
        <v>40100</v>
      </c>
      <c r="H30" s="35">
        <f t="shared" si="7"/>
        <v>49600</v>
      </c>
      <c r="I30" s="35">
        <f t="shared" si="3"/>
        <v>217800</v>
      </c>
      <c r="J30" s="73"/>
      <c r="K30" s="73" t="s">
        <v>90</v>
      </c>
    </row>
    <row r="31" spans="1:11" ht="25.9" customHeight="1">
      <c r="A31" s="39"/>
      <c r="B31" s="40" t="s">
        <v>51</v>
      </c>
      <c r="C31" s="45">
        <v>9900</v>
      </c>
      <c r="D31" s="45">
        <v>4500</v>
      </c>
      <c r="E31" s="45">
        <v>4500</v>
      </c>
      <c r="F31" s="45">
        <v>4500</v>
      </c>
      <c r="G31" s="45">
        <v>1700</v>
      </c>
      <c r="H31" s="46">
        <v>4500</v>
      </c>
      <c r="I31" s="35">
        <f t="shared" si="3"/>
        <v>29600</v>
      </c>
      <c r="J31" s="73">
        <f>I31+I32+I33</f>
        <v>217800</v>
      </c>
      <c r="K31" s="73"/>
    </row>
    <row r="32" spans="1:11" ht="25.9" customHeight="1">
      <c r="A32" s="39"/>
      <c r="B32" s="40" t="s">
        <v>8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6">
        <v>0</v>
      </c>
      <c r="I32" s="35">
        <f t="shared" si="3"/>
        <v>0</v>
      </c>
      <c r="J32" s="73"/>
      <c r="K32" s="73"/>
    </row>
    <row r="33" spans="1:11" ht="33" customHeight="1">
      <c r="A33" s="39"/>
      <c r="B33" s="40" t="s">
        <v>52</v>
      </c>
      <c r="C33" s="45">
        <v>18500</v>
      </c>
      <c r="D33" s="45">
        <v>22300</v>
      </c>
      <c r="E33" s="45">
        <v>28700</v>
      </c>
      <c r="F33" s="45">
        <v>35200</v>
      </c>
      <c r="G33" s="45">
        <v>38400</v>
      </c>
      <c r="H33" s="46">
        <v>45100</v>
      </c>
      <c r="I33" s="35">
        <f t="shared" si="3"/>
        <v>188200</v>
      </c>
      <c r="J33" s="73"/>
      <c r="K33" s="73"/>
    </row>
    <row r="34" spans="1:11" ht="111.6" customHeight="1">
      <c r="A34" s="44" t="s">
        <v>4</v>
      </c>
      <c r="B34" s="34" t="s">
        <v>5</v>
      </c>
      <c r="C34" s="47">
        <f>C35+C36</f>
        <v>278412.7</v>
      </c>
      <c r="D34" s="47">
        <f t="shared" ref="D34:I34" si="8">D35+D36</f>
        <v>253002.3</v>
      </c>
      <c r="E34" s="47">
        <f t="shared" si="8"/>
        <v>160036.4</v>
      </c>
      <c r="F34" s="47">
        <f t="shared" si="8"/>
        <v>75684.899999999994</v>
      </c>
      <c r="G34" s="47">
        <f t="shared" si="8"/>
        <v>74008.399999999994</v>
      </c>
      <c r="H34" s="47">
        <f t="shared" si="8"/>
        <v>72155.100000000006</v>
      </c>
      <c r="I34" s="47">
        <f t="shared" si="8"/>
        <v>913299.8</v>
      </c>
      <c r="J34" s="73"/>
      <c r="K34" s="73"/>
    </row>
    <row r="35" spans="1:11" ht="24.6" customHeight="1">
      <c r="A35" s="48"/>
      <c r="B35" s="34" t="s">
        <v>7</v>
      </c>
      <c r="C35" s="47">
        <f>C38+C49+C68+C71</f>
        <v>7729.3</v>
      </c>
      <c r="D35" s="47">
        <f t="shared" ref="D35:I35" si="9">D38+D49+D68+D71</f>
        <v>10302.200000000001</v>
      </c>
      <c r="E35" s="47">
        <f t="shared" si="9"/>
        <v>4449</v>
      </c>
      <c r="F35" s="47">
        <f t="shared" si="9"/>
        <v>5238.6000000000004</v>
      </c>
      <c r="G35" s="47">
        <f t="shared" si="9"/>
        <v>5081.8</v>
      </c>
      <c r="H35" s="47">
        <f t="shared" si="9"/>
        <v>4920.8999999999996</v>
      </c>
      <c r="I35" s="47">
        <f t="shared" si="9"/>
        <v>37721.800000000003</v>
      </c>
      <c r="J35" s="47" t="e">
        <f>J38+J49+J68+J71+#REF!</f>
        <v>#REF!</v>
      </c>
      <c r="K35" s="73"/>
    </row>
    <row r="36" spans="1:11" ht="20.45" customHeight="1">
      <c r="A36" s="48"/>
      <c r="B36" s="34" t="s">
        <v>8</v>
      </c>
      <c r="C36" s="47">
        <f>C39+C50+C69+C72</f>
        <v>270683.40000000002</v>
      </c>
      <c r="D36" s="47">
        <f t="shared" ref="D36:I36" si="10">D39+D50+D69+D72</f>
        <v>242700.1</v>
      </c>
      <c r="E36" s="47">
        <f t="shared" si="10"/>
        <v>155587.4</v>
      </c>
      <c r="F36" s="47">
        <f t="shared" si="10"/>
        <v>70446.3</v>
      </c>
      <c r="G36" s="47">
        <f t="shared" si="10"/>
        <v>68926.600000000006</v>
      </c>
      <c r="H36" s="47">
        <f t="shared" si="10"/>
        <v>67234.2</v>
      </c>
      <c r="I36" s="47">
        <f t="shared" si="10"/>
        <v>875578</v>
      </c>
      <c r="J36" s="73"/>
      <c r="K36" s="73"/>
    </row>
    <row r="37" spans="1:11" ht="61.15" customHeight="1">
      <c r="A37" s="68" t="s">
        <v>9</v>
      </c>
      <c r="B37" s="49" t="s">
        <v>10</v>
      </c>
      <c r="C37" s="50">
        <f>C38+C39</f>
        <v>80499</v>
      </c>
      <c r="D37" s="50">
        <f t="shared" ref="D37:H37" si="11">D38+D39</f>
        <v>152044.4</v>
      </c>
      <c r="E37" s="50">
        <f t="shared" si="11"/>
        <v>77272.7</v>
      </c>
      <c r="F37" s="50">
        <f t="shared" si="11"/>
        <v>0</v>
      </c>
      <c r="G37" s="50">
        <f t="shared" si="11"/>
        <v>0</v>
      </c>
      <c r="H37" s="50">
        <f t="shared" si="11"/>
        <v>0</v>
      </c>
      <c r="I37" s="35">
        <f t="shared" si="3"/>
        <v>309816.09999999998</v>
      </c>
      <c r="J37" s="73"/>
      <c r="K37" s="73"/>
    </row>
    <row r="38" spans="1:11" ht="21.6" customHeight="1">
      <c r="A38" s="48"/>
      <c r="B38" s="49" t="s">
        <v>7</v>
      </c>
      <c r="C38" s="50">
        <f>C43+C46</f>
        <v>805</v>
      </c>
      <c r="D38" s="50">
        <f>D43+D46</f>
        <v>1520.4</v>
      </c>
      <c r="E38" s="50">
        <f t="shared" ref="E38:I38" si="12">E43+E46</f>
        <v>772.7</v>
      </c>
      <c r="F38" s="50">
        <f t="shared" si="12"/>
        <v>0</v>
      </c>
      <c r="G38" s="50">
        <f t="shared" si="12"/>
        <v>0</v>
      </c>
      <c r="H38" s="50">
        <f t="shared" si="12"/>
        <v>0</v>
      </c>
      <c r="I38" s="50">
        <f t="shared" si="12"/>
        <v>3098.1</v>
      </c>
      <c r="J38" s="73"/>
      <c r="K38" s="73"/>
    </row>
    <row r="39" spans="1:11" ht="24" customHeight="1">
      <c r="A39" s="48"/>
      <c r="B39" s="49" t="s">
        <v>8</v>
      </c>
      <c r="C39" s="50">
        <f>C44+C47</f>
        <v>79694</v>
      </c>
      <c r="D39" s="50">
        <f>D44+D47</f>
        <v>150524</v>
      </c>
      <c r="E39" s="50">
        <f>E44+E47</f>
        <v>76500</v>
      </c>
      <c r="F39" s="50">
        <f>F44+F47</f>
        <v>0</v>
      </c>
      <c r="G39" s="50">
        <f>G44+G47</f>
        <v>0</v>
      </c>
      <c r="H39" s="50">
        <f>H44+H47</f>
        <v>0</v>
      </c>
      <c r="I39" s="35">
        <f t="shared" si="3"/>
        <v>306718</v>
      </c>
      <c r="J39" s="73"/>
      <c r="K39" s="73"/>
    </row>
    <row r="40" spans="1:11" ht="22.9" customHeight="1">
      <c r="A40" s="48"/>
      <c r="B40" s="39" t="s">
        <v>60</v>
      </c>
      <c r="C40" s="51"/>
      <c r="D40" s="51"/>
      <c r="E40" s="51"/>
      <c r="F40" s="51"/>
      <c r="G40" s="51"/>
      <c r="H40" s="51"/>
      <c r="I40" s="35">
        <f t="shared" si="3"/>
        <v>0</v>
      </c>
      <c r="J40" s="73"/>
      <c r="K40" s="73"/>
    </row>
    <row r="41" spans="1:11" ht="43.15" customHeight="1">
      <c r="A41" s="105" t="s">
        <v>61</v>
      </c>
      <c r="B41" s="39" t="s">
        <v>62</v>
      </c>
      <c r="C41" s="103">
        <v>74771.7</v>
      </c>
      <c r="D41" s="103">
        <v>74771.7</v>
      </c>
      <c r="E41" s="103">
        <v>0</v>
      </c>
      <c r="F41" s="103">
        <v>0</v>
      </c>
      <c r="G41" s="103">
        <v>0</v>
      </c>
      <c r="H41" s="103">
        <v>0</v>
      </c>
      <c r="I41" s="104">
        <f t="shared" si="3"/>
        <v>149543.4</v>
      </c>
      <c r="J41" s="73"/>
      <c r="K41" s="99" t="s">
        <v>94</v>
      </c>
    </row>
    <row r="42" spans="1:11" ht="12.6" customHeight="1">
      <c r="A42" s="105"/>
      <c r="B42" s="39" t="s">
        <v>14</v>
      </c>
      <c r="C42" s="103"/>
      <c r="D42" s="103"/>
      <c r="E42" s="103"/>
      <c r="F42" s="103"/>
      <c r="G42" s="103"/>
      <c r="H42" s="103"/>
      <c r="I42" s="104"/>
      <c r="J42" s="73"/>
      <c r="K42" s="100"/>
    </row>
    <row r="43" spans="1:11" ht="21" customHeight="1">
      <c r="A43" s="48"/>
      <c r="B43" s="49" t="s">
        <v>7</v>
      </c>
      <c r="C43" s="69">
        <v>747.7</v>
      </c>
      <c r="D43" s="69">
        <v>747.7</v>
      </c>
      <c r="E43" s="69">
        <v>0</v>
      </c>
      <c r="F43" s="69">
        <v>0</v>
      </c>
      <c r="G43" s="69">
        <v>0</v>
      </c>
      <c r="H43" s="46">
        <v>0</v>
      </c>
      <c r="I43" s="35">
        <f t="shared" si="3"/>
        <v>1495.4</v>
      </c>
      <c r="J43" s="73"/>
      <c r="K43" s="73"/>
    </row>
    <row r="44" spans="1:11" ht="21.6" customHeight="1">
      <c r="A44" s="48"/>
      <c r="B44" s="49" t="s">
        <v>8</v>
      </c>
      <c r="C44" s="69">
        <v>74024</v>
      </c>
      <c r="D44" s="69">
        <v>74024</v>
      </c>
      <c r="E44" s="69">
        <v>0</v>
      </c>
      <c r="F44" s="69">
        <v>0</v>
      </c>
      <c r="G44" s="69">
        <v>0</v>
      </c>
      <c r="H44" s="46">
        <v>0</v>
      </c>
      <c r="I44" s="35">
        <f t="shared" si="3"/>
        <v>148048</v>
      </c>
      <c r="J44" s="73"/>
      <c r="K44" s="73"/>
    </row>
    <row r="45" spans="1:11" ht="45.6" customHeight="1">
      <c r="A45" s="72" t="s">
        <v>63</v>
      </c>
      <c r="B45" s="39" t="s">
        <v>64</v>
      </c>
      <c r="C45" s="69">
        <v>5727.3</v>
      </c>
      <c r="D45" s="69">
        <v>77272.7</v>
      </c>
      <c r="E45" s="69">
        <v>77272.7</v>
      </c>
      <c r="F45" s="69">
        <v>0</v>
      </c>
      <c r="G45" s="69">
        <v>0</v>
      </c>
      <c r="H45" s="46">
        <v>0</v>
      </c>
      <c r="I45" s="35">
        <f t="shared" si="3"/>
        <v>160272.70000000001</v>
      </c>
      <c r="J45" s="73"/>
      <c r="K45" s="73" t="s">
        <v>94</v>
      </c>
    </row>
    <row r="46" spans="1:11" ht="13.9" customHeight="1">
      <c r="A46" s="48"/>
      <c r="B46" s="49" t="s">
        <v>7</v>
      </c>
      <c r="C46" s="69">
        <v>57.3</v>
      </c>
      <c r="D46" s="69">
        <v>772.7</v>
      </c>
      <c r="E46" s="69">
        <v>772.7</v>
      </c>
      <c r="F46" s="69">
        <v>0</v>
      </c>
      <c r="G46" s="69">
        <v>0</v>
      </c>
      <c r="H46" s="46">
        <v>0</v>
      </c>
      <c r="I46" s="35">
        <f t="shared" si="3"/>
        <v>1602.7</v>
      </c>
      <c r="J46" s="73"/>
      <c r="K46" s="73"/>
    </row>
    <row r="47" spans="1:11" ht="18" customHeight="1">
      <c r="A47" s="48"/>
      <c r="B47" s="49" t="s">
        <v>8</v>
      </c>
      <c r="C47" s="69">
        <v>5670</v>
      </c>
      <c r="D47" s="69">
        <v>76500</v>
      </c>
      <c r="E47" s="69">
        <v>76500</v>
      </c>
      <c r="F47" s="69">
        <v>0</v>
      </c>
      <c r="G47" s="69">
        <v>0</v>
      </c>
      <c r="H47" s="46">
        <v>0</v>
      </c>
      <c r="I47" s="35">
        <f t="shared" si="3"/>
        <v>158670</v>
      </c>
      <c r="J47" s="73"/>
      <c r="K47" s="73"/>
    </row>
    <row r="48" spans="1:11" ht="30" customHeight="1">
      <c r="A48" s="68" t="s">
        <v>17</v>
      </c>
      <c r="B48" s="49" t="s">
        <v>95</v>
      </c>
      <c r="C48" s="50">
        <f>C49+C50</f>
        <v>36777.800000000003</v>
      </c>
      <c r="D48" s="50">
        <f t="shared" ref="D48:G48" si="13">D49+D50</f>
        <v>73000</v>
      </c>
      <c r="E48" s="50">
        <f t="shared" si="13"/>
        <v>14000</v>
      </c>
      <c r="F48" s="50">
        <f t="shared" si="13"/>
        <v>26111.200000000001</v>
      </c>
      <c r="G48" s="50">
        <f t="shared" si="13"/>
        <v>24666.7</v>
      </c>
      <c r="H48" s="50">
        <f>H50+H49</f>
        <v>23333.3</v>
      </c>
      <c r="I48" s="35">
        <f t="shared" si="3"/>
        <v>197889</v>
      </c>
      <c r="J48" s="73"/>
      <c r="K48" s="73"/>
    </row>
    <row r="49" spans="1:11" ht="27" customHeight="1">
      <c r="A49" s="48"/>
      <c r="B49" s="49" t="s">
        <v>7</v>
      </c>
      <c r="C49" s="50">
        <f>C53+C56+C59+C62+C65</f>
        <v>3677.8</v>
      </c>
      <c r="D49" s="50">
        <f t="shared" ref="D49:G49" si="14">D53+D56+D59+D62+D65</f>
        <v>7300</v>
      </c>
      <c r="E49" s="50">
        <f t="shared" si="14"/>
        <v>1400</v>
      </c>
      <c r="F49" s="50">
        <f t="shared" si="14"/>
        <v>2611.1999999999998</v>
      </c>
      <c r="G49" s="50">
        <f t="shared" si="14"/>
        <v>2466.6999999999998</v>
      </c>
      <c r="H49" s="50">
        <f>H53+H56+H59+H62+H65</f>
        <v>2333.3000000000002</v>
      </c>
      <c r="I49" s="35">
        <f t="shared" si="3"/>
        <v>19789</v>
      </c>
      <c r="J49" s="73"/>
      <c r="K49" s="73"/>
    </row>
    <row r="50" spans="1:11" ht="25.9" customHeight="1">
      <c r="A50" s="48"/>
      <c r="B50" s="49" t="s">
        <v>8</v>
      </c>
      <c r="C50" s="52">
        <f>C54+C57+C60+C63+C66</f>
        <v>33100</v>
      </c>
      <c r="D50" s="52">
        <f t="shared" ref="D50:H50" si="15">D54+D57+D60+D63+D66</f>
        <v>65700</v>
      </c>
      <c r="E50" s="52">
        <f t="shared" si="15"/>
        <v>12600</v>
      </c>
      <c r="F50" s="52">
        <f t="shared" si="15"/>
        <v>23500</v>
      </c>
      <c r="G50" s="52">
        <f t="shared" si="15"/>
        <v>22200</v>
      </c>
      <c r="H50" s="52">
        <f t="shared" si="15"/>
        <v>21000</v>
      </c>
      <c r="I50" s="35">
        <f t="shared" si="3"/>
        <v>178100</v>
      </c>
      <c r="J50" s="73"/>
      <c r="K50" s="73"/>
    </row>
    <row r="51" spans="1:11" ht="18.600000000000001" customHeight="1">
      <c r="A51" s="48"/>
      <c r="B51" s="39" t="s">
        <v>60</v>
      </c>
      <c r="C51" s="53"/>
      <c r="D51" s="53"/>
      <c r="E51" s="53"/>
      <c r="F51" s="53"/>
      <c r="G51" s="53"/>
      <c r="H51" s="53"/>
      <c r="I51" s="35">
        <f t="shared" si="3"/>
        <v>0</v>
      </c>
      <c r="J51" s="73"/>
      <c r="K51" s="73"/>
    </row>
    <row r="52" spans="1:11" ht="35.450000000000003" customHeight="1">
      <c r="A52" s="54" t="s">
        <v>73</v>
      </c>
      <c r="B52" s="39" t="s">
        <v>21</v>
      </c>
      <c r="C52" s="55">
        <v>2000</v>
      </c>
      <c r="D52" s="55">
        <v>2000</v>
      </c>
      <c r="E52" s="55">
        <v>0</v>
      </c>
      <c r="F52" s="55">
        <v>0</v>
      </c>
      <c r="G52" s="55">
        <v>0</v>
      </c>
      <c r="H52" s="56">
        <v>0</v>
      </c>
      <c r="I52" s="35">
        <f t="shared" si="3"/>
        <v>4000</v>
      </c>
      <c r="J52" s="73"/>
      <c r="K52" s="73" t="s">
        <v>90</v>
      </c>
    </row>
    <row r="53" spans="1:11" ht="24.6" customHeight="1">
      <c r="A53" s="48"/>
      <c r="B53" s="49" t="s">
        <v>7</v>
      </c>
      <c r="C53" s="55">
        <v>200</v>
      </c>
      <c r="D53" s="55">
        <v>200</v>
      </c>
      <c r="E53" s="55">
        <v>0</v>
      </c>
      <c r="F53" s="55">
        <v>0</v>
      </c>
      <c r="G53" s="55">
        <v>0</v>
      </c>
      <c r="H53" s="56">
        <v>0</v>
      </c>
      <c r="I53" s="35">
        <f t="shared" si="3"/>
        <v>400</v>
      </c>
      <c r="J53" s="73"/>
      <c r="K53" s="73"/>
    </row>
    <row r="54" spans="1:11" ht="22.15" customHeight="1">
      <c r="A54" s="48"/>
      <c r="B54" s="49" t="s">
        <v>8</v>
      </c>
      <c r="C54" s="55">
        <v>1800</v>
      </c>
      <c r="D54" s="55">
        <v>1800</v>
      </c>
      <c r="E54" s="55">
        <v>0</v>
      </c>
      <c r="F54" s="55">
        <v>0</v>
      </c>
      <c r="G54" s="55">
        <v>0</v>
      </c>
      <c r="H54" s="56">
        <v>0</v>
      </c>
      <c r="I54" s="35">
        <f t="shared" si="3"/>
        <v>3600</v>
      </c>
      <c r="J54" s="73"/>
      <c r="K54" s="73"/>
    </row>
    <row r="55" spans="1:11" ht="81" customHeight="1">
      <c r="A55" s="71" t="s">
        <v>22</v>
      </c>
      <c r="B55" s="39" t="s">
        <v>23</v>
      </c>
      <c r="C55" s="55">
        <v>16666.7</v>
      </c>
      <c r="D55" s="55">
        <v>65111.1</v>
      </c>
      <c r="E55" s="55">
        <v>0</v>
      </c>
      <c r="F55" s="55">
        <v>0</v>
      </c>
      <c r="G55" s="55">
        <v>0</v>
      </c>
      <c r="H55" s="56">
        <v>0</v>
      </c>
      <c r="I55" s="35">
        <f t="shared" si="3"/>
        <v>81777.8</v>
      </c>
      <c r="J55" s="73"/>
      <c r="K55" s="73" t="s">
        <v>94</v>
      </c>
    </row>
    <row r="56" spans="1:11" ht="21" customHeight="1">
      <c r="A56" s="48"/>
      <c r="B56" s="49" t="s">
        <v>7</v>
      </c>
      <c r="C56" s="55">
        <v>1666.7</v>
      </c>
      <c r="D56" s="55">
        <v>6511.1</v>
      </c>
      <c r="E56" s="55">
        <v>0</v>
      </c>
      <c r="F56" s="55">
        <v>0</v>
      </c>
      <c r="G56" s="55">
        <v>0</v>
      </c>
      <c r="H56" s="56">
        <v>0</v>
      </c>
      <c r="I56" s="35">
        <f t="shared" si="3"/>
        <v>8177.8</v>
      </c>
      <c r="J56" s="73"/>
      <c r="K56" s="73"/>
    </row>
    <row r="57" spans="1:11" ht="21" customHeight="1">
      <c r="A57" s="48"/>
      <c r="B57" s="49" t="s">
        <v>8</v>
      </c>
      <c r="C57" s="55">
        <v>15000</v>
      </c>
      <c r="D57" s="55">
        <v>58600</v>
      </c>
      <c r="E57" s="55">
        <v>0</v>
      </c>
      <c r="F57" s="55">
        <v>0</v>
      </c>
      <c r="G57" s="55">
        <v>0</v>
      </c>
      <c r="H57" s="56">
        <v>0</v>
      </c>
      <c r="I57" s="35">
        <f t="shared" si="3"/>
        <v>73600</v>
      </c>
      <c r="J57" s="73"/>
      <c r="K57" s="73"/>
    </row>
    <row r="58" spans="1:11" ht="40.15" customHeight="1">
      <c r="A58" s="71" t="s">
        <v>24</v>
      </c>
      <c r="B58" s="39" t="s">
        <v>25</v>
      </c>
      <c r="C58" s="55">
        <v>18111.099999999999</v>
      </c>
      <c r="D58" s="55">
        <v>5888.9</v>
      </c>
      <c r="E58" s="55">
        <v>8444.4</v>
      </c>
      <c r="F58" s="55">
        <v>0</v>
      </c>
      <c r="G58" s="55">
        <v>0</v>
      </c>
      <c r="H58" s="56">
        <v>0</v>
      </c>
      <c r="I58" s="35">
        <f t="shared" si="3"/>
        <v>32444.400000000001</v>
      </c>
      <c r="J58" s="73"/>
      <c r="K58" s="73" t="s">
        <v>91</v>
      </c>
    </row>
    <row r="59" spans="1:11" ht="20.45" customHeight="1">
      <c r="A59" s="48"/>
      <c r="B59" s="49" t="s">
        <v>7</v>
      </c>
      <c r="C59" s="55">
        <v>1811.1</v>
      </c>
      <c r="D59" s="55">
        <v>588.9</v>
      </c>
      <c r="E59" s="55">
        <v>844.4</v>
      </c>
      <c r="F59" s="55">
        <v>0</v>
      </c>
      <c r="G59" s="55">
        <v>0</v>
      </c>
      <c r="H59" s="56">
        <v>0</v>
      </c>
      <c r="I59" s="35">
        <f t="shared" si="3"/>
        <v>3244.4</v>
      </c>
      <c r="J59" s="73"/>
      <c r="K59" s="73"/>
    </row>
    <row r="60" spans="1:11" ht="20.45" customHeight="1">
      <c r="A60" s="48"/>
      <c r="B60" s="49" t="s">
        <v>8</v>
      </c>
      <c r="C60" s="55">
        <v>16300</v>
      </c>
      <c r="D60" s="55">
        <v>5300</v>
      </c>
      <c r="E60" s="55">
        <v>7600</v>
      </c>
      <c r="F60" s="55"/>
      <c r="G60" s="55">
        <v>0</v>
      </c>
      <c r="H60" s="56">
        <v>0</v>
      </c>
      <c r="I60" s="35">
        <f t="shared" si="3"/>
        <v>29200</v>
      </c>
      <c r="J60" s="73"/>
      <c r="K60" s="73"/>
    </row>
    <row r="61" spans="1:11" ht="56.45" customHeight="1">
      <c r="A61" s="71" t="s">
        <v>26</v>
      </c>
      <c r="B61" s="39" t="s">
        <v>27</v>
      </c>
      <c r="C61" s="69">
        <v>0</v>
      </c>
      <c r="D61" s="69">
        <v>0</v>
      </c>
      <c r="E61" s="69">
        <v>5555.6</v>
      </c>
      <c r="F61" s="69">
        <v>5555.6</v>
      </c>
      <c r="G61" s="69">
        <v>0</v>
      </c>
      <c r="H61" s="46">
        <v>0</v>
      </c>
      <c r="I61" s="35">
        <f t="shared" si="3"/>
        <v>11111.2</v>
      </c>
      <c r="J61" s="73"/>
      <c r="K61" s="73" t="s">
        <v>92</v>
      </c>
    </row>
    <row r="62" spans="1:11" ht="16.149999999999999" customHeight="1">
      <c r="A62" s="48"/>
      <c r="B62" s="49" t="s">
        <v>7</v>
      </c>
      <c r="C62" s="69">
        <v>0</v>
      </c>
      <c r="D62" s="69">
        <v>0</v>
      </c>
      <c r="E62" s="69">
        <v>555.6</v>
      </c>
      <c r="F62" s="69">
        <v>555.6</v>
      </c>
      <c r="G62" s="69">
        <v>0</v>
      </c>
      <c r="H62" s="46">
        <v>0</v>
      </c>
      <c r="I62" s="35">
        <f t="shared" si="3"/>
        <v>1111.2</v>
      </c>
      <c r="J62" s="73"/>
      <c r="K62" s="73"/>
    </row>
    <row r="63" spans="1:11" ht="16.149999999999999" customHeight="1">
      <c r="A63" s="48"/>
      <c r="B63" s="49" t="s">
        <v>8</v>
      </c>
      <c r="C63" s="69">
        <v>0</v>
      </c>
      <c r="D63" s="69">
        <v>0</v>
      </c>
      <c r="E63" s="69">
        <v>5000</v>
      </c>
      <c r="F63" s="69">
        <v>5000</v>
      </c>
      <c r="G63" s="69">
        <v>0</v>
      </c>
      <c r="H63" s="46">
        <v>0</v>
      </c>
      <c r="I63" s="35">
        <f t="shared" si="3"/>
        <v>10000</v>
      </c>
      <c r="J63" s="73"/>
      <c r="K63" s="73"/>
    </row>
    <row r="64" spans="1:11" s="65" customFormat="1" ht="34.15" customHeight="1">
      <c r="A64" s="63" t="s">
        <v>28</v>
      </c>
      <c r="B64" s="76" t="s">
        <v>72</v>
      </c>
      <c r="C64" s="55">
        <v>0</v>
      </c>
      <c r="D64" s="55">
        <v>0</v>
      </c>
      <c r="E64" s="55">
        <v>0</v>
      </c>
      <c r="F64" s="55">
        <f>F65+F66</f>
        <v>20555.599999999999</v>
      </c>
      <c r="G64" s="55">
        <f>G65+G66</f>
        <v>24666.7</v>
      </c>
      <c r="H64" s="55">
        <f>H65+H66</f>
        <v>23333.3</v>
      </c>
      <c r="I64" s="64">
        <f t="shared" si="3"/>
        <v>68555.600000000006</v>
      </c>
      <c r="J64" s="66"/>
      <c r="K64" s="66" t="s">
        <v>90</v>
      </c>
    </row>
    <row r="65" spans="1:11" s="65" customFormat="1" ht="26.45" customHeight="1">
      <c r="A65" s="66"/>
      <c r="B65" s="67" t="s">
        <v>7</v>
      </c>
      <c r="C65" s="55">
        <v>0</v>
      </c>
      <c r="D65" s="55">
        <v>0</v>
      </c>
      <c r="E65" s="55">
        <v>0</v>
      </c>
      <c r="F65" s="55">
        <f>F66*10/90</f>
        <v>2055.6</v>
      </c>
      <c r="G65" s="55">
        <f>G66*10/90</f>
        <v>2466.6999999999998</v>
      </c>
      <c r="H65" s="55">
        <f>H66*10/90</f>
        <v>2333.3000000000002</v>
      </c>
      <c r="I65" s="64">
        <f t="shared" si="3"/>
        <v>6855.6</v>
      </c>
      <c r="J65" s="66"/>
      <c r="K65" s="66"/>
    </row>
    <row r="66" spans="1:11" s="65" customFormat="1" ht="21.6" customHeight="1">
      <c r="A66" s="66"/>
      <c r="B66" s="67" t="s">
        <v>8</v>
      </c>
      <c r="C66" s="55">
        <v>0</v>
      </c>
      <c r="D66" s="55">
        <v>0</v>
      </c>
      <c r="E66" s="55">
        <v>0</v>
      </c>
      <c r="F66" s="55">
        <v>18500</v>
      </c>
      <c r="G66" s="55">
        <v>22200</v>
      </c>
      <c r="H66" s="56">
        <v>21000</v>
      </c>
      <c r="I66" s="64">
        <f t="shared" si="3"/>
        <v>61700</v>
      </c>
      <c r="J66" s="66"/>
      <c r="K66" s="66"/>
    </row>
    <row r="67" spans="1:11" ht="61.15" customHeight="1">
      <c r="A67" s="68" t="s">
        <v>30</v>
      </c>
      <c r="B67" s="39" t="s">
        <v>31</v>
      </c>
      <c r="C67" s="50">
        <v>38026.800000000003</v>
      </c>
      <c r="D67" s="50">
        <v>27957.9</v>
      </c>
      <c r="E67" s="50">
        <v>36945.5</v>
      </c>
      <c r="F67" s="50">
        <v>49573.7</v>
      </c>
      <c r="G67" s="50">
        <v>49341.7</v>
      </c>
      <c r="H67" s="57">
        <v>48821.8</v>
      </c>
      <c r="I67" s="35">
        <f t="shared" si="3"/>
        <v>250667.4</v>
      </c>
      <c r="J67" s="73"/>
      <c r="K67" s="73" t="s">
        <v>90</v>
      </c>
    </row>
    <row r="68" spans="1:11" ht="15" customHeight="1">
      <c r="A68" s="48"/>
      <c r="B68" s="49" t="s">
        <v>7</v>
      </c>
      <c r="C68" s="50">
        <v>2015.4</v>
      </c>
      <c r="D68" s="50">
        <v>1481.8</v>
      </c>
      <c r="E68" s="50">
        <v>1958.1</v>
      </c>
      <c r="F68" s="50">
        <v>2627.4</v>
      </c>
      <c r="G68" s="50">
        <v>2615.1</v>
      </c>
      <c r="H68" s="57">
        <v>2587.6</v>
      </c>
      <c r="I68" s="35">
        <f t="shared" si="3"/>
        <v>13285.4</v>
      </c>
      <c r="J68" s="73"/>
      <c r="K68" s="73"/>
    </row>
    <row r="69" spans="1:11" ht="16.149999999999999" customHeight="1">
      <c r="A69" s="48"/>
      <c r="B69" s="49" t="s">
        <v>8</v>
      </c>
      <c r="C69" s="50">
        <v>36011.4</v>
      </c>
      <c r="D69" s="50">
        <v>26476.1</v>
      </c>
      <c r="E69" s="50">
        <v>34987.4</v>
      </c>
      <c r="F69" s="50">
        <v>46946.3</v>
      </c>
      <c r="G69" s="50">
        <v>46726.6</v>
      </c>
      <c r="H69" s="57">
        <v>46234.2</v>
      </c>
      <c r="I69" s="35">
        <f t="shared" si="3"/>
        <v>237382</v>
      </c>
      <c r="J69" s="73"/>
      <c r="K69" s="73"/>
    </row>
    <row r="70" spans="1:11" ht="21" customHeight="1">
      <c r="A70" s="68" t="s">
        <v>32</v>
      </c>
      <c r="B70" s="39" t="s">
        <v>33</v>
      </c>
      <c r="C70" s="50">
        <v>123109.1</v>
      </c>
      <c r="D70" s="50">
        <v>0</v>
      </c>
      <c r="E70" s="50">
        <v>31818.2</v>
      </c>
      <c r="F70" s="50">
        <v>0</v>
      </c>
      <c r="G70" s="50">
        <v>0</v>
      </c>
      <c r="H70" s="50">
        <v>0</v>
      </c>
      <c r="I70" s="35">
        <f t="shared" si="3"/>
        <v>154927.29999999999</v>
      </c>
      <c r="J70" s="73"/>
      <c r="K70" s="73" t="s">
        <v>94</v>
      </c>
    </row>
    <row r="71" spans="1:11" ht="21" customHeight="1">
      <c r="A71" s="48"/>
      <c r="B71" s="49" t="s">
        <v>7</v>
      </c>
      <c r="C71" s="50">
        <v>1231.0999999999999</v>
      </c>
      <c r="D71" s="50">
        <v>0</v>
      </c>
      <c r="E71" s="50">
        <v>318.2</v>
      </c>
      <c r="F71" s="50">
        <v>0</v>
      </c>
      <c r="G71" s="50">
        <v>0</v>
      </c>
      <c r="H71" s="50">
        <v>0</v>
      </c>
      <c r="I71" s="35">
        <f t="shared" si="3"/>
        <v>1549.3</v>
      </c>
      <c r="J71" s="73"/>
      <c r="K71" s="73"/>
    </row>
    <row r="72" spans="1:11" ht="21" customHeight="1">
      <c r="A72" s="48"/>
      <c r="B72" s="49" t="s">
        <v>8</v>
      </c>
      <c r="C72" s="50">
        <v>121878</v>
      </c>
      <c r="D72" s="50">
        <v>0</v>
      </c>
      <c r="E72" s="50">
        <v>31500</v>
      </c>
      <c r="F72" s="50">
        <v>0</v>
      </c>
      <c r="G72" s="50">
        <v>0</v>
      </c>
      <c r="H72" s="50">
        <v>0</v>
      </c>
      <c r="I72" s="35">
        <f t="shared" si="3"/>
        <v>153378</v>
      </c>
      <c r="J72" s="73"/>
      <c r="K72" s="73"/>
    </row>
    <row r="73" spans="1:11" ht="178.9" customHeight="1">
      <c r="A73" s="44" t="s">
        <v>34</v>
      </c>
      <c r="B73" s="34" t="s">
        <v>96</v>
      </c>
      <c r="C73" s="47">
        <f>C74+C75</f>
        <v>19789.5</v>
      </c>
      <c r="D73" s="47">
        <f t="shared" ref="D73:H73" si="16">D74+D75</f>
        <v>18329.400000000001</v>
      </c>
      <c r="E73" s="47">
        <f t="shared" si="16"/>
        <v>17855.3</v>
      </c>
      <c r="F73" s="47">
        <f t="shared" si="16"/>
        <v>17340.599999999999</v>
      </c>
      <c r="G73" s="47">
        <f t="shared" si="16"/>
        <v>16737</v>
      </c>
      <c r="H73" s="47">
        <f t="shared" si="16"/>
        <v>16039.3</v>
      </c>
      <c r="I73" s="35">
        <f t="shared" si="3"/>
        <v>106091.1</v>
      </c>
      <c r="J73" s="73"/>
      <c r="K73" s="73"/>
    </row>
    <row r="74" spans="1:11" ht="19.149999999999999" customHeight="1">
      <c r="A74" s="48"/>
      <c r="B74" s="34" t="s">
        <v>7</v>
      </c>
      <c r="C74" s="47">
        <f>C77+C80+C83+C86+C89</f>
        <v>18794.5</v>
      </c>
      <c r="D74" s="47">
        <f t="shared" ref="D74:G74" si="17">D77+D80+D83+D86+D89</f>
        <v>17289.400000000001</v>
      </c>
      <c r="E74" s="47">
        <f t="shared" si="17"/>
        <v>16765.3</v>
      </c>
      <c r="F74" s="47">
        <f t="shared" si="17"/>
        <v>16200.6</v>
      </c>
      <c r="G74" s="47">
        <f t="shared" si="17"/>
        <v>15557</v>
      </c>
      <c r="H74" s="47">
        <f>H77+H80+H83+H86+H89</f>
        <v>14819.3</v>
      </c>
      <c r="I74" s="35">
        <f t="shared" si="3"/>
        <v>99426.1</v>
      </c>
      <c r="J74" s="73"/>
      <c r="K74" s="73"/>
    </row>
    <row r="75" spans="1:11" ht="19.149999999999999" customHeight="1">
      <c r="A75" s="48"/>
      <c r="B75" s="34" t="s">
        <v>8</v>
      </c>
      <c r="C75" s="47">
        <f>C78+C81+C84+C87+C90</f>
        <v>995</v>
      </c>
      <c r="D75" s="47">
        <f t="shared" ref="D75:G75" si="18">D78+D81+D84+D87+D90</f>
        <v>1040</v>
      </c>
      <c r="E75" s="47">
        <f t="shared" si="18"/>
        <v>1090</v>
      </c>
      <c r="F75" s="47">
        <f t="shared" si="18"/>
        <v>1140</v>
      </c>
      <c r="G75" s="47">
        <f t="shared" si="18"/>
        <v>1180</v>
      </c>
      <c r="H75" s="47">
        <f t="shared" ref="H75" si="19">H78+H81+H84+H87+H90</f>
        <v>1220</v>
      </c>
      <c r="I75" s="35">
        <f t="shared" si="3"/>
        <v>6665</v>
      </c>
      <c r="J75" s="73"/>
      <c r="K75" s="73"/>
    </row>
    <row r="76" spans="1:11" ht="43.15" customHeight="1">
      <c r="A76" s="68" t="s">
        <v>40</v>
      </c>
      <c r="B76" s="49" t="s">
        <v>65</v>
      </c>
      <c r="C76" s="50">
        <v>9581.6</v>
      </c>
      <c r="D76" s="50">
        <v>8252.6</v>
      </c>
      <c r="E76" s="50">
        <v>7898.6</v>
      </c>
      <c r="F76" s="50">
        <v>7484.4</v>
      </c>
      <c r="G76" s="50">
        <v>6993.7</v>
      </c>
      <c r="H76" s="57">
        <f>H77</f>
        <v>6433.1</v>
      </c>
      <c r="I76" s="35">
        <f t="shared" si="3"/>
        <v>46644</v>
      </c>
      <c r="J76" s="73"/>
      <c r="K76" s="73" t="s">
        <v>90</v>
      </c>
    </row>
    <row r="77" spans="1:11" ht="25.15" customHeight="1">
      <c r="A77" s="48"/>
      <c r="B77" s="49" t="s">
        <v>7</v>
      </c>
      <c r="C77" s="50">
        <v>9581.6</v>
      </c>
      <c r="D77" s="50">
        <v>8252.6</v>
      </c>
      <c r="E77" s="50">
        <v>7898.6</v>
      </c>
      <c r="F77" s="50">
        <v>7484.4</v>
      </c>
      <c r="G77" s="50">
        <v>6993.7</v>
      </c>
      <c r="H77" s="57">
        <f>4738.4+1694.66</f>
        <v>6433.1</v>
      </c>
      <c r="I77" s="35">
        <f t="shared" si="3"/>
        <v>46644</v>
      </c>
      <c r="J77" s="73"/>
      <c r="K77" s="73"/>
    </row>
    <row r="78" spans="1:11" ht="25.9" customHeight="1">
      <c r="A78" s="48"/>
      <c r="B78" s="49" t="s">
        <v>8</v>
      </c>
      <c r="C78" s="50">
        <v>0</v>
      </c>
      <c r="D78" s="50">
        <v>0</v>
      </c>
      <c r="E78" s="50">
        <v>0</v>
      </c>
      <c r="F78" s="50">
        <v>0</v>
      </c>
      <c r="G78" s="50">
        <v>0</v>
      </c>
      <c r="H78" s="57">
        <v>0</v>
      </c>
      <c r="I78" s="35">
        <f t="shared" si="3"/>
        <v>0</v>
      </c>
      <c r="J78" s="73"/>
      <c r="K78" s="73"/>
    </row>
    <row r="79" spans="1:11" ht="49.15" customHeight="1">
      <c r="A79" s="58" t="s">
        <v>66</v>
      </c>
      <c r="B79" s="49" t="s">
        <v>43</v>
      </c>
      <c r="C79" s="50">
        <v>643.29999999999995</v>
      </c>
      <c r="D79" s="50">
        <v>673.4</v>
      </c>
      <c r="E79" s="50">
        <v>705.8</v>
      </c>
      <c r="F79" s="50">
        <v>738.9</v>
      </c>
      <c r="G79" s="50">
        <v>771.5</v>
      </c>
      <c r="H79" s="57">
        <v>805</v>
      </c>
      <c r="I79" s="35">
        <f t="shared" si="3"/>
        <v>4337.8999999999996</v>
      </c>
      <c r="J79" s="73"/>
      <c r="K79" s="73" t="s">
        <v>91</v>
      </c>
    </row>
    <row r="80" spans="1:11" ht="28.9" customHeight="1">
      <c r="A80" s="48"/>
      <c r="B80" s="49" t="s">
        <v>7</v>
      </c>
      <c r="C80" s="50">
        <v>643.29999999999995</v>
      </c>
      <c r="D80" s="50">
        <v>673.4</v>
      </c>
      <c r="E80" s="50">
        <v>705.8</v>
      </c>
      <c r="F80" s="50">
        <v>738.9</v>
      </c>
      <c r="G80" s="50">
        <v>771.5</v>
      </c>
      <c r="H80" s="50">
        <v>805</v>
      </c>
      <c r="I80" s="35">
        <f t="shared" si="3"/>
        <v>4337.8999999999996</v>
      </c>
      <c r="J80" s="73"/>
      <c r="K80" s="73"/>
    </row>
    <row r="81" spans="1:11" ht="26.45" customHeight="1">
      <c r="A81" s="48"/>
      <c r="B81" s="49" t="s">
        <v>8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7">
        <v>0</v>
      </c>
      <c r="I81" s="35">
        <f t="shared" si="3"/>
        <v>0</v>
      </c>
      <c r="J81" s="73"/>
      <c r="K81" s="73"/>
    </row>
    <row r="82" spans="1:11" ht="30.6" customHeight="1">
      <c r="A82" s="58" t="s">
        <v>67</v>
      </c>
      <c r="B82" s="49" t="s">
        <v>68</v>
      </c>
      <c r="C82" s="50">
        <v>249.7</v>
      </c>
      <c r="D82" s="50">
        <v>262</v>
      </c>
      <c r="E82" s="50">
        <v>274.5</v>
      </c>
      <c r="F82" s="50">
        <v>287.39999999999998</v>
      </c>
      <c r="G82" s="50">
        <v>300.10000000000002</v>
      </c>
      <c r="H82" s="57">
        <v>312.7</v>
      </c>
      <c r="I82" s="35">
        <f t="shared" ref="I82:I96" si="20">H82+G82+F82+E82+D82+C82</f>
        <v>1686.4</v>
      </c>
      <c r="J82" s="73"/>
      <c r="K82" s="73" t="s">
        <v>90</v>
      </c>
    </row>
    <row r="83" spans="1:11" ht="28.15" customHeight="1">
      <c r="A83" s="48"/>
      <c r="B83" s="49" t="s">
        <v>7</v>
      </c>
      <c r="C83" s="50">
        <v>249.7</v>
      </c>
      <c r="D83" s="50">
        <v>262</v>
      </c>
      <c r="E83" s="50">
        <v>274.5</v>
      </c>
      <c r="F83" s="50">
        <v>287.39999999999998</v>
      </c>
      <c r="G83" s="50">
        <v>300.10000000000002</v>
      </c>
      <c r="H83" s="50">
        <v>312.7</v>
      </c>
      <c r="I83" s="35">
        <f t="shared" si="20"/>
        <v>1686.4</v>
      </c>
      <c r="J83" s="73"/>
      <c r="K83" s="73"/>
    </row>
    <row r="84" spans="1:11" ht="27" customHeight="1">
      <c r="A84" s="48"/>
      <c r="B84" s="49" t="s">
        <v>8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7">
        <v>0</v>
      </c>
      <c r="I84" s="35">
        <f t="shared" si="20"/>
        <v>0</v>
      </c>
      <c r="J84" s="73"/>
      <c r="K84" s="73"/>
    </row>
    <row r="85" spans="1:11" ht="59.45" customHeight="1">
      <c r="A85" s="59" t="s">
        <v>75</v>
      </c>
      <c r="B85" s="49" t="s">
        <v>47</v>
      </c>
      <c r="C85" s="50">
        <v>6544.9</v>
      </c>
      <c r="D85" s="50">
        <v>6241.4</v>
      </c>
      <c r="E85" s="50">
        <v>5946.4</v>
      </c>
      <c r="F85" s="50">
        <v>5659.9</v>
      </c>
      <c r="G85" s="50">
        <v>5371.7</v>
      </c>
      <c r="H85" s="57">
        <v>5088.5</v>
      </c>
      <c r="I85" s="35">
        <f t="shared" si="20"/>
        <v>34852.800000000003</v>
      </c>
      <c r="J85" s="73"/>
      <c r="K85" s="73" t="s">
        <v>90</v>
      </c>
    </row>
    <row r="86" spans="1:11" ht="22.15" customHeight="1">
      <c r="A86" s="48"/>
      <c r="B86" s="49" t="s">
        <v>7</v>
      </c>
      <c r="C86" s="50">
        <v>6544.9</v>
      </c>
      <c r="D86" s="50">
        <v>6241.4</v>
      </c>
      <c r="E86" s="50">
        <v>5946.4</v>
      </c>
      <c r="F86" s="50">
        <v>5659.9</v>
      </c>
      <c r="G86" s="50">
        <v>5371.7</v>
      </c>
      <c r="H86" s="57">
        <v>5088.5</v>
      </c>
      <c r="I86" s="35">
        <f t="shared" si="20"/>
        <v>34852.800000000003</v>
      </c>
      <c r="J86" s="73"/>
      <c r="K86" s="73"/>
    </row>
    <row r="87" spans="1:11" ht="25.15" customHeight="1">
      <c r="A87" s="48"/>
      <c r="B87" s="49" t="s">
        <v>8</v>
      </c>
      <c r="C87" s="50">
        <v>0</v>
      </c>
      <c r="D87" s="50">
        <v>0</v>
      </c>
      <c r="E87" s="50">
        <v>0</v>
      </c>
      <c r="F87" s="50">
        <v>0</v>
      </c>
      <c r="G87" s="50">
        <v>0</v>
      </c>
      <c r="H87" s="57">
        <v>0</v>
      </c>
      <c r="I87" s="35">
        <f t="shared" si="20"/>
        <v>0</v>
      </c>
      <c r="J87" s="73"/>
      <c r="K87" s="73"/>
    </row>
    <row r="88" spans="1:11" ht="72" customHeight="1">
      <c r="A88" s="59" t="s">
        <v>48</v>
      </c>
      <c r="B88" s="49" t="s">
        <v>69</v>
      </c>
      <c r="C88" s="50">
        <v>2770</v>
      </c>
      <c r="D88" s="50">
        <v>2900</v>
      </c>
      <c r="E88" s="50">
        <v>3030</v>
      </c>
      <c r="F88" s="50">
        <v>3170</v>
      </c>
      <c r="G88" s="50">
        <v>3300</v>
      </c>
      <c r="H88" s="57">
        <v>3400</v>
      </c>
      <c r="I88" s="35">
        <f t="shared" si="20"/>
        <v>18570</v>
      </c>
      <c r="J88" s="73"/>
      <c r="K88" s="73" t="s">
        <v>93</v>
      </c>
    </row>
    <row r="89" spans="1:11" ht="26.45" customHeight="1">
      <c r="A89" s="48"/>
      <c r="B89" s="49" t="s">
        <v>7</v>
      </c>
      <c r="C89" s="50">
        <v>1775</v>
      </c>
      <c r="D89" s="50">
        <v>1860</v>
      </c>
      <c r="E89" s="50">
        <v>1940</v>
      </c>
      <c r="F89" s="50">
        <v>2030</v>
      </c>
      <c r="G89" s="50">
        <v>2120</v>
      </c>
      <c r="H89" s="57">
        <v>2180</v>
      </c>
      <c r="I89" s="35">
        <f t="shared" si="20"/>
        <v>11905</v>
      </c>
      <c r="J89" s="73"/>
      <c r="K89" s="73"/>
    </row>
    <row r="90" spans="1:11" ht="25.15" customHeight="1">
      <c r="A90" s="48"/>
      <c r="B90" s="49" t="s">
        <v>8</v>
      </c>
      <c r="C90" s="50">
        <v>995</v>
      </c>
      <c r="D90" s="50">
        <v>1040</v>
      </c>
      <c r="E90" s="50">
        <v>1090</v>
      </c>
      <c r="F90" s="50">
        <v>1140</v>
      </c>
      <c r="G90" s="50">
        <v>1180</v>
      </c>
      <c r="H90" s="57">
        <v>1220</v>
      </c>
      <c r="I90" s="35">
        <f t="shared" si="20"/>
        <v>6665</v>
      </c>
      <c r="J90" s="73"/>
      <c r="K90" s="73"/>
    </row>
    <row r="91" spans="1:11" ht="65.45" customHeight="1">
      <c r="A91" s="44" t="s">
        <v>70</v>
      </c>
      <c r="B91" s="34" t="s">
        <v>37</v>
      </c>
      <c r="C91" s="47">
        <v>500</v>
      </c>
      <c r="D91" s="47">
        <v>500</v>
      </c>
      <c r="E91" s="47">
        <v>0</v>
      </c>
      <c r="F91" s="47">
        <v>0</v>
      </c>
      <c r="G91" s="47">
        <v>0</v>
      </c>
      <c r="H91" s="70">
        <v>0</v>
      </c>
      <c r="I91" s="35">
        <f t="shared" si="20"/>
        <v>1000</v>
      </c>
      <c r="J91" s="73"/>
      <c r="K91" s="73"/>
    </row>
    <row r="92" spans="1:11" ht="27" customHeight="1">
      <c r="A92" s="48"/>
      <c r="B92" s="34" t="s">
        <v>7</v>
      </c>
      <c r="C92" s="47">
        <v>0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35">
        <f t="shared" si="20"/>
        <v>0</v>
      </c>
      <c r="J92" s="73"/>
      <c r="K92" s="73"/>
    </row>
    <row r="93" spans="1:11" ht="25.9" customHeight="1">
      <c r="A93" s="48"/>
      <c r="B93" s="34" t="s">
        <v>8</v>
      </c>
      <c r="C93" s="47">
        <v>500</v>
      </c>
      <c r="D93" s="47">
        <v>500</v>
      </c>
      <c r="E93" s="47">
        <v>0</v>
      </c>
      <c r="F93" s="47">
        <v>0</v>
      </c>
      <c r="G93" s="47">
        <v>0</v>
      </c>
      <c r="H93" s="70">
        <v>0</v>
      </c>
      <c r="I93" s="35">
        <f t="shared" si="20"/>
        <v>1000</v>
      </c>
      <c r="J93" s="73"/>
      <c r="K93" s="73"/>
    </row>
    <row r="94" spans="1:11" ht="31.9" customHeight="1">
      <c r="A94" s="60" t="s">
        <v>74</v>
      </c>
      <c r="B94" s="49" t="s">
        <v>71</v>
      </c>
      <c r="C94" s="50">
        <v>500</v>
      </c>
      <c r="D94" s="50">
        <v>500</v>
      </c>
      <c r="E94" s="50">
        <v>0</v>
      </c>
      <c r="F94" s="50">
        <v>0</v>
      </c>
      <c r="G94" s="50">
        <v>0</v>
      </c>
      <c r="H94" s="57">
        <v>0</v>
      </c>
      <c r="I94" s="35">
        <f t="shared" si="20"/>
        <v>1000</v>
      </c>
      <c r="J94" s="73"/>
      <c r="K94" s="73" t="s">
        <v>90</v>
      </c>
    </row>
    <row r="95" spans="1:11" ht="24" customHeight="1">
      <c r="A95" s="48"/>
      <c r="B95" s="49" t="s">
        <v>7</v>
      </c>
      <c r="C95" s="50">
        <v>0</v>
      </c>
      <c r="D95" s="50">
        <v>0</v>
      </c>
      <c r="E95" s="50">
        <v>0</v>
      </c>
      <c r="F95" s="50">
        <v>0</v>
      </c>
      <c r="G95" s="50">
        <v>0</v>
      </c>
      <c r="H95" s="57">
        <v>0</v>
      </c>
      <c r="I95" s="35">
        <f t="shared" si="20"/>
        <v>0</v>
      </c>
      <c r="J95" s="73"/>
      <c r="K95" s="73"/>
    </row>
    <row r="96" spans="1:11" ht="21" customHeight="1">
      <c r="A96" s="48"/>
      <c r="B96" s="49" t="s">
        <v>8</v>
      </c>
      <c r="C96" s="50">
        <v>500</v>
      </c>
      <c r="D96" s="50">
        <v>500</v>
      </c>
      <c r="E96" s="50">
        <v>0</v>
      </c>
      <c r="F96" s="50">
        <v>0</v>
      </c>
      <c r="G96" s="50">
        <v>0</v>
      </c>
      <c r="H96" s="57">
        <v>0</v>
      </c>
      <c r="I96" s="35">
        <f t="shared" si="20"/>
        <v>1000</v>
      </c>
      <c r="J96" s="73"/>
      <c r="K96" s="73"/>
    </row>
    <row r="97" spans="1:1" ht="16.5">
      <c r="A97" s="31"/>
    </row>
  </sheetData>
  <mergeCells count="16">
    <mergeCell ref="K13:K14"/>
    <mergeCell ref="A10:K10"/>
    <mergeCell ref="A11:K11"/>
    <mergeCell ref="K41:K42"/>
    <mergeCell ref="A13:A14"/>
    <mergeCell ref="B13:B14"/>
    <mergeCell ref="C13:H13"/>
    <mergeCell ref="I13:I14"/>
    <mergeCell ref="H41:H42"/>
    <mergeCell ref="I41:I42"/>
    <mergeCell ref="A41:A42"/>
    <mergeCell ref="C41:C42"/>
    <mergeCell ref="D41:D42"/>
    <mergeCell ref="E41:E42"/>
    <mergeCell ref="F41:F42"/>
    <mergeCell ref="G41:G42"/>
  </mergeCells>
  <pageMargins left="0.70866141732283472" right="0.39370078740157483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Сергей Н. Васильев</cp:lastModifiedBy>
  <cp:lastPrinted>2014-10-24T01:37:02Z</cp:lastPrinted>
  <dcterms:created xsi:type="dcterms:W3CDTF">2014-09-25T23:54:26Z</dcterms:created>
  <dcterms:modified xsi:type="dcterms:W3CDTF">2014-10-31T05:05:30Z</dcterms:modified>
</cp:coreProperties>
</file>