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18\ГОД 2018\Сводный доклад 2018\"/>
    </mc:Choice>
  </mc:AlternateContent>
  <bookViews>
    <workbookView xWindow="240" yWindow="12" windowWidth="12252" windowHeight="4560" tabRatio="726"/>
  </bookViews>
  <sheets>
    <sheet name="Целевые индикаторы" sheetId="5" r:id="rId1"/>
    <sheet name="Перечень МП по списку" sheetId="2" state="hidden" r:id="rId2"/>
    <sheet name="Перечень МП по дате принятия" sheetId="3" state="hidden" r:id="rId3"/>
  </sheets>
  <definedNames>
    <definedName name="_xlnm.Print_Titles" localSheetId="0">'Целевые индикаторы'!$6:$8</definedName>
    <definedName name="_xlnm.Print_Area" localSheetId="0">'Целевые индикаторы'!$A$2:$H$286</definedName>
  </definedNames>
  <calcPr calcId="152511"/>
</workbook>
</file>

<file path=xl/calcChain.xml><?xml version="1.0" encoding="utf-8"?>
<calcChain xmlns="http://schemas.openxmlformats.org/spreadsheetml/2006/main">
  <c r="H97" i="5" l="1"/>
  <c r="G112" i="5" l="1"/>
  <c r="G116" i="5"/>
  <c r="G111" i="5"/>
  <c r="G106" i="5"/>
  <c r="H256" i="5" l="1"/>
  <c r="G275" i="5"/>
  <c r="G257" i="5"/>
  <c r="G171" i="5" l="1"/>
  <c r="H165" i="5" l="1"/>
  <c r="G174" i="5"/>
  <c r="G172" i="5" l="1"/>
  <c r="H117" i="5" l="1"/>
  <c r="G141" i="5"/>
  <c r="G135" i="5"/>
  <c r="G128" i="5"/>
  <c r="G127" i="5"/>
  <c r="G124" i="5"/>
  <c r="G123" i="5"/>
  <c r="G121" i="5"/>
  <c r="G122" i="5"/>
  <c r="G120" i="5"/>
  <c r="G118" i="5"/>
  <c r="H230" i="5"/>
  <c r="H186" i="5" l="1"/>
  <c r="H276" i="5" l="1"/>
  <c r="H291" i="5" l="1"/>
  <c r="H224" i="5" l="1"/>
  <c r="G228" i="5"/>
  <c r="G227" i="5"/>
  <c r="H219" i="5"/>
  <c r="G221" i="5"/>
  <c r="H211" i="5"/>
  <c r="G293" i="5" l="1"/>
  <c r="G294" i="5"/>
  <c r="G292" i="5"/>
  <c r="G183" i="5" l="1"/>
  <c r="G181" i="5"/>
  <c r="H240" i="5" l="1"/>
  <c r="G255" i="5"/>
  <c r="G253" i="5"/>
  <c r="H287" i="5" l="1"/>
  <c r="F290" i="5"/>
  <c r="G290" i="5" s="1"/>
  <c r="H55" i="5" l="1"/>
  <c r="G206" i="5" l="1"/>
  <c r="H180" i="5" l="1"/>
  <c r="G173" i="5" l="1"/>
  <c r="G125" i="5" l="1"/>
  <c r="G236" i="5" l="1"/>
  <c r="G164" i="5" l="1"/>
  <c r="G130" i="5"/>
  <c r="G129" i="5"/>
  <c r="G104" i="5" l="1"/>
  <c r="H9" i="5" l="1"/>
  <c r="G271" i="5" l="1"/>
  <c r="G272" i="5"/>
  <c r="G166" i="5" l="1"/>
  <c r="G225" i="5" l="1"/>
  <c r="G226" i="5"/>
  <c r="G215" i="5" l="1"/>
  <c r="G218" i="5"/>
  <c r="G214" i="5"/>
  <c r="G216" i="5"/>
  <c r="G213" i="5"/>
  <c r="G212" i="5"/>
  <c r="G182" i="5"/>
  <c r="G59" i="5" l="1"/>
  <c r="G60" i="5"/>
  <c r="G61" i="5"/>
  <c r="G62" i="5"/>
  <c r="G63" i="5"/>
  <c r="G64" i="5"/>
  <c r="G65" i="5"/>
  <c r="G58" i="5"/>
  <c r="G98" i="5" l="1"/>
  <c r="G101" i="5"/>
  <c r="G177" i="5" l="1"/>
  <c r="G239" i="5"/>
  <c r="G238" i="5"/>
  <c r="G232" i="5"/>
  <c r="G235" i="5"/>
  <c r="G237" i="5"/>
  <c r="G231" i="5"/>
  <c r="G103" i="5" l="1"/>
  <c r="G108" i="5"/>
  <c r="G107" i="5"/>
  <c r="G105" i="5"/>
  <c r="G139" i="5" l="1"/>
  <c r="G170" i="5"/>
  <c r="G175" i="5"/>
  <c r="G288" i="5" l="1"/>
  <c r="G133" i="5" l="1"/>
  <c r="G132" i="5"/>
  <c r="G126" i="5"/>
  <c r="G252" i="5" l="1"/>
  <c r="G247" i="5"/>
  <c r="G248" i="5"/>
  <c r="G249" i="5"/>
  <c r="G250" i="5"/>
  <c r="G251" i="5"/>
  <c r="G244" i="5"/>
  <c r="G242" i="5"/>
  <c r="G243" i="5"/>
  <c r="G241" i="5"/>
  <c r="G223" i="5"/>
  <c r="G222" i="5"/>
  <c r="G220" i="5"/>
  <c r="G76" i="5"/>
  <c r="H283" i="5" l="1"/>
  <c r="H278" i="5"/>
  <c r="H205" i="5"/>
  <c r="G204" i="5" l="1"/>
  <c r="G203" i="5"/>
  <c r="G198" i="5"/>
  <c r="G196" i="5"/>
  <c r="G193" i="5"/>
  <c r="G190" i="5"/>
  <c r="G189" i="5"/>
  <c r="G188" i="5"/>
  <c r="G185" i="5"/>
  <c r="G184" i="5"/>
  <c r="G52" i="5" l="1"/>
  <c r="G53" i="5"/>
  <c r="G54" i="5"/>
  <c r="G50" i="5"/>
  <c r="G51" i="5"/>
  <c r="G47" i="5"/>
  <c r="G49" i="5"/>
  <c r="G43" i="5"/>
  <c r="G44" i="5"/>
  <c r="G46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11" i="5"/>
  <c r="G12" i="5"/>
  <c r="G13" i="5"/>
  <c r="G14" i="5"/>
  <c r="G15" i="5"/>
  <c r="G16" i="5"/>
  <c r="G17" i="5"/>
  <c r="G10" i="5"/>
  <c r="G67" i="5" l="1"/>
  <c r="G68" i="5"/>
  <c r="G69" i="5"/>
  <c r="G207" i="5" l="1"/>
  <c r="G208" i="5"/>
  <c r="G167" i="5"/>
  <c r="G168" i="5"/>
  <c r="G169" i="5"/>
  <c r="H75" i="5" l="1"/>
  <c r="G77" i="5"/>
  <c r="G78" i="5"/>
  <c r="G79" i="5"/>
  <c r="G80" i="5"/>
  <c r="G81" i="5"/>
  <c r="G82" i="5"/>
  <c r="G83" i="5"/>
  <c r="G84" i="5"/>
  <c r="G85" i="5"/>
  <c r="G86" i="5"/>
  <c r="G87" i="5"/>
  <c r="G88" i="5"/>
  <c r="G274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3" i="5"/>
</calcChain>
</file>

<file path=xl/sharedStrings.xml><?xml version="1.0" encoding="utf-8"?>
<sst xmlns="http://schemas.openxmlformats.org/spreadsheetml/2006/main" count="727" uniqueCount="497">
  <si>
    <t xml:space="preserve">Наименование муниципальной программы </t>
  </si>
  <si>
    <t>Обеспечение безопасности жизнедеятельности  населения в муниципальном   образовании "Городской округ Ногликский"</t>
  </si>
  <si>
    <t>2.</t>
  </si>
  <si>
    <t xml:space="preserve">1. </t>
  </si>
  <si>
    <t>Развитие физической культуры, спорта и молодежной политики  в муниципальном образовании "Городской округ Ногликский"</t>
  </si>
  <si>
    <t>Развитие культуры  в муниципальном образовании "Городской округ Ногликский"</t>
  </si>
  <si>
    <t>Обеспечение населения муниципального образовании "Городской округ Ногликский" качественными  услугами  жилищно-коммунального  хозяйства</t>
  </si>
  <si>
    <t>в том числе:</t>
  </si>
  <si>
    <t>Развитие малого и среднего  предпринимательства</t>
  </si>
  <si>
    <t>Развитие инфраструктуры и благоустройство населенных пунктов  муниципального образования "Городской округ Ногликский"</t>
  </si>
  <si>
    <t>4.1.</t>
  </si>
  <si>
    <t>№ п/п</t>
  </si>
  <si>
    <t>3.</t>
  </si>
  <si>
    <t>4.</t>
  </si>
  <si>
    <t>4.2.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</si>
  <si>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</si>
  <si>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</si>
  <si>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</si>
  <si>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</si>
  <si>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</si>
  <si>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</si>
  <si>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</si>
  <si>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</si>
  <si>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</si>
  <si>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</si>
  <si>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</si>
  <si>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8.</t>
  </si>
  <si>
    <t>8.1.</t>
  </si>
  <si>
    <t>9.</t>
  </si>
  <si>
    <t>Совершенствование  системы муниципального управления в муниципальном  образовании "Городской округ Ногликский"</t>
  </si>
  <si>
    <t>Мероприятия, направления реализации  программы (5 позиций)</t>
  </si>
  <si>
    <t>9.2.</t>
  </si>
  <si>
    <t>Всего</t>
  </si>
  <si>
    <t>Обеспечение  беспрепятственного доступа инвалидов к информации</t>
  </si>
  <si>
    <t>в том числе по мероприятиям:</t>
  </si>
  <si>
    <t>Обучение и воспитание  детей- инвалидов</t>
  </si>
  <si>
    <t>Привлечение инвалидов к культурно-массовым, спортивным мероприятиям</t>
  </si>
  <si>
    <t>Взаимодействие органов местного самоуправления с общественной организацией инвалидов</t>
  </si>
  <si>
    <t xml:space="preserve">Программа "Доступная среда в муниципальном образовании "Городской округ Ногликский"" </t>
  </si>
  <si>
    <t>11.</t>
  </si>
  <si>
    <t>11.1.</t>
  </si>
  <si>
    <t>11.2.</t>
  </si>
  <si>
    <t>11.3.</t>
  </si>
  <si>
    <t>1.1.</t>
  </si>
  <si>
    <t>2.1.</t>
  </si>
  <si>
    <t>3.1.</t>
  </si>
  <si>
    <t>4.3.</t>
  </si>
  <si>
    <t>4.5.</t>
  </si>
  <si>
    <t>4.6.</t>
  </si>
  <si>
    <t xml:space="preserve">Обеспечение качества  и доступности дошкольного образования </t>
  </si>
  <si>
    <t>1.2.</t>
  </si>
  <si>
    <t>1.3.</t>
  </si>
  <si>
    <t>1.4.</t>
  </si>
  <si>
    <t>1.5.</t>
  </si>
  <si>
    <t>1.6.</t>
  </si>
  <si>
    <t xml:space="preserve"> Развитие кадрового потенциала</t>
  </si>
  <si>
    <t>5.4.</t>
  </si>
  <si>
    <t>5.5.</t>
  </si>
  <si>
    <t>Мероприятия по реконструкции  и капитальному ремонту  объектов  жилищно-коммунального  хозяйства</t>
  </si>
  <si>
    <t xml:space="preserve"> Мероприятия по  формированию  в коммунальном  секторе  благоприятных  условий для реализации  инвестиционных  проектов</t>
  </si>
  <si>
    <t>Мероприятия  реализации  программы (5 позиций)</t>
  </si>
  <si>
    <t>Развитие  сельского  хозяйства и  регулирования рынков сельскохозяйственной  продукции, сырья и продовольствия</t>
  </si>
  <si>
    <t>Обеспечение капитального  ремонта,  содержания  и ремонта автодорог местного значения</t>
  </si>
  <si>
    <t>Капитальный ремонт и ремонт дворовых территорий и проездов к  ним</t>
  </si>
  <si>
    <t xml:space="preserve"> Благоустройство населенных пунктов</t>
  </si>
  <si>
    <t>9.1.</t>
  </si>
  <si>
    <t>в том числе по мероприятиям :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</si>
  <si>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</si>
  <si>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</si>
  <si>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>10.1.</t>
  </si>
  <si>
    <t>10.2.</t>
  </si>
  <si>
    <t>10.3.</t>
  </si>
  <si>
    <t>в том числе подпрограммы :</t>
  </si>
  <si>
    <t>Долгосрочное финансовое планирование</t>
  </si>
  <si>
    <t>Нормативно- методическое обеспечение и организация бюджетного процесса</t>
  </si>
  <si>
    <t>Мероприятие 1: Развитие систем  газификации</t>
  </si>
  <si>
    <t xml:space="preserve"> Развитие ресурсной и материально-технической базы  образовательных учреждений</t>
  </si>
  <si>
    <t xml:space="preserve">Подпрограмма 1 "Развитие жилищного строительства" </t>
  </si>
  <si>
    <t>4.4.</t>
  </si>
  <si>
    <t>4.7.</t>
  </si>
  <si>
    <t>4.8.</t>
  </si>
  <si>
    <t>Осуществление функций  технического  заказчика, включая осуществление строительного контроля</t>
  </si>
  <si>
    <t>Осуществление авторского  надзора за строительством  объектов капитального строительства</t>
  </si>
  <si>
    <t>Мероприятия по реконструкции, капитальному ремонту социально значимых  объектов муниципального  образования "Городской округ Ногликский" на 2014 - 2016 годы</t>
  </si>
  <si>
    <t xml:space="preserve"> Мероприятия по  реконструкции  и строительству объектов инженерной  инфраструктуры</t>
  </si>
  <si>
    <t>План мероприятий по  развитию муниципальных  образований</t>
  </si>
  <si>
    <t xml:space="preserve"> Мероприятия на обеспечение  безаварийной работы  жилищно-коммунального комплекса</t>
  </si>
  <si>
    <t>Мероприятия "Чистая вода"</t>
  </si>
  <si>
    <t xml:space="preserve"> Мероприятия  по возмещению  затрат (убытков) или  недополученных  доходов  предприятиям ЖКХ</t>
  </si>
  <si>
    <t>Мероприятия, направления реализации  программы (7 позиций)</t>
  </si>
  <si>
    <t>Подпрограмма 2 "Повышение сейсмоустойчивости жилых домов, основных объектов и систем жизнеобеспечения"</t>
  </si>
  <si>
    <t>Подпрограмма 3 "Переселение  граждан из  аварийного и  ветхого жилья"</t>
  </si>
  <si>
    <t>Мероприятие 2: " Поддержка на улучшение жилищных условий  молодых семей"</t>
  </si>
  <si>
    <t>Подпрограмма 3 :  "Комплексный капитальный ремонт и реконструкция  жилищного фонда"</t>
  </si>
  <si>
    <t>Мероприятие 2:  Поддержка населения  МО  "Городской округ Ногликский"  при газификации  жилищного фонда</t>
  </si>
  <si>
    <t>Мероприятие 3: Газификация  автотранспорта (без участия местного бюджета;  ОБ и  привлеченные средства)</t>
  </si>
  <si>
    <t>Подпрограмма 1: "Повышение безопасности дорожного  движения"</t>
  </si>
  <si>
    <t>10.</t>
  </si>
  <si>
    <t>Сохранение и развитие традиционного образа жизни коренных малочисленных народов Севера</t>
  </si>
  <si>
    <t xml:space="preserve">12. </t>
  </si>
  <si>
    <t xml:space="preserve">Управление муниципальным долгом </t>
  </si>
  <si>
    <t>12.1.</t>
  </si>
  <si>
    <t>12.2.</t>
  </si>
  <si>
    <t>12.3.</t>
  </si>
  <si>
    <t>13.</t>
  </si>
  <si>
    <t>13.1.</t>
  </si>
  <si>
    <t>в том числе: мероприятия  реализации  программы (3 позиции):</t>
  </si>
  <si>
    <t>8.2.</t>
  </si>
  <si>
    <t>8.3.</t>
  </si>
  <si>
    <t>Подготовка и переподготовка специалистов в области профилактики нарокомании</t>
  </si>
  <si>
    <t>Профилактика злоупотребления наркотическим средствами и психотропными веществами</t>
  </si>
  <si>
    <t>Меры по пресечению незаконного оборота наркотиков и их потребления</t>
  </si>
  <si>
    <t xml:space="preserve">Перечень муниципальных программ </t>
  </si>
  <si>
    <t xml:space="preserve">муниципального образования "Городской округ Ногликский" </t>
  </si>
  <si>
    <t>на период 2015-2020 годы</t>
  </si>
  <si>
    <t>дата</t>
  </si>
  <si>
    <t>номер</t>
  </si>
  <si>
    <t>Дата и номер постановления администрации МО</t>
  </si>
  <si>
    <r>
      <t>Обеспечение доступности и качества общего образования</t>
    </r>
    <r>
      <rPr>
        <strike/>
        <sz val="12"/>
        <color theme="1"/>
        <rFont val="Times New Roman"/>
        <family val="1"/>
        <charset val="204"/>
      </rPr>
      <t>, в том числе в сельской местности</t>
    </r>
  </si>
  <si>
    <r>
      <t xml:space="preserve"> Развитие системы воспитания, дополнительного образования и социальной защиты детей</t>
    </r>
    <r>
      <rPr>
        <strike/>
        <sz val="12"/>
        <color theme="1"/>
        <rFont val="Times New Roman"/>
        <family val="1"/>
        <charset val="204"/>
      </rPr>
      <t>,  в том числе профилактика социального сиротства и жестокого обращения с детьми</t>
    </r>
  </si>
  <si>
    <r>
      <t xml:space="preserve"> Летний  отдых и  оздоровление </t>
    </r>
    <r>
      <rPr>
        <strike/>
        <sz val="12"/>
        <color theme="1"/>
        <rFont val="Times New Roman"/>
        <family val="1"/>
        <charset val="204"/>
      </rPr>
      <t>и занятость</t>
    </r>
    <r>
      <rPr>
        <sz val="12"/>
        <color theme="1"/>
        <rFont val="Times New Roman"/>
        <family val="1"/>
        <charset val="204"/>
      </rPr>
      <t xml:space="preserve">  детей </t>
    </r>
    <r>
      <rPr>
        <strike/>
        <sz val="12"/>
        <color theme="1"/>
        <rFont val="Times New Roman"/>
        <family val="1"/>
        <charset val="204"/>
      </rPr>
      <t>и молодежи</t>
    </r>
  </si>
  <si>
    <r>
      <t xml:space="preserve">Мероприятие 1: "Ликвидация аварийного и ветхого жилья, неиспользуемых  и бесхозяйственных  объектов производственного </t>
    </r>
    <r>
      <rPr>
        <strike/>
        <sz val="12"/>
        <rFont val="Times New Roman"/>
        <family val="1"/>
        <charset val="204"/>
      </rPr>
      <t xml:space="preserve"> и непроизводственного</t>
    </r>
    <r>
      <rPr>
        <sz val="12"/>
        <rFont val="Times New Roman"/>
        <family val="1"/>
        <charset val="204"/>
      </rPr>
      <t xml:space="preserve"> назначения" </t>
    </r>
  </si>
  <si>
    <r>
      <t xml:space="preserve">в том числе: **Стоимостные показатели </t>
    </r>
    <r>
      <rPr>
        <sz val="12"/>
        <color rgb="FFFF0000"/>
        <rFont val="Times New Roman"/>
        <family val="1"/>
        <charset val="204"/>
      </rPr>
      <t xml:space="preserve"> указаны по данным Концепции; направления не соответствуют  Перечню</t>
    </r>
  </si>
  <si>
    <r>
      <t xml:space="preserve">Подпрограмма 1: "Энергосбережение и повышение  энергетической  эффективности "  </t>
    </r>
    <r>
      <rPr>
        <sz val="12"/>
        <color rgb="FFFF0000"/>
        <rFont val="Times New Roman"/>
        <family val="1"/>
        <charset val="204"/>
      </rPr>
      <t>(не указаны  средства за счет внебюджетных  источников в сумме  61  804,9 т.р.)</t>
    </r>
  </si>
  <si>
    <r>
      <rPr>
        <sz val="12"/>
        <color rgb="FFFF0000"/>
        <rFont val="Times New Roman"/>
        <family val="1"/>
        <charset val="204"/>
      </rPr>
      <t xml:space="preserve">Подпрограмма 2 : "Модернизация  объектов  коммунальной инфраструктуры" ? </t>
    </r>
    <r>
      <rPr>
        <sz val="12"/>
        <color theme="1"/>
        <rFont val="Times New Roman"/>
        <family val="1"/>
        <charset val="204"/>
      </rPr>
      <t xml:space="preserve">Мероприятия по повышению  надежности и эффективности производства и поставки  коммунальных  ресурсов на базе модернизации систем коммунальной  инфраструктуры </t>
    </r>
  </si>
  <si>
    <r>
      <t xml:space="preserve">в том числе подпрограммы: </t>
    </r>
    <r>
      <rPr>
        <sz val="12"/>
        <color rgb="FFFF0000"/>
        <rFont val="Times New Roman"/>
        <family val="1"/>
        <charset val="204"/>
      </rPr>
      <t>+ 5500 ОБ</t>
    </r>
  </si>
  <si>
    <r>
      <t xml:space="preserve">в том числе по мероприятиям:  </t>
    </r>
    <r>
      <rPr>
        <i/>
        <sz val="12"/>
        <color rgb="FFFF0000"/>
        <rFont val="Times New Roman"/>
        <family val="1"/>
        <charset val="204"/>
      </rPr>
      <t xml:space="preserve">            указано в проекте</t>
    </r>
  </si>
  <si>
    <r>
      <t xml:space="preserve">Обеспечение  </t>
    </r>
    <r>
      <rPr>
        <strike/>
        <sz val="12"/>
        <rFont val="Times New Roman"/>
        <family val="1"/>
        <charset val="204"/>
      </rPr>
      <t>беспрепятственного</t>
    </r>
    <r>
      <rPr>
        <sz val="12"/>
        <rFont val="Times New Roman"/>
        <family val="1"/>
        <charset val="204"/>
      </rPr>
      <t xml:space="preserve"> доступа инвалидов к  объектам социальной инффраструктуры </t>
    </r>
    <r>
      <rPr>
        <strike/>
        <sz val="12"/>
        <rFont val="Times New Roman"/>
        <family val="1"/>
        <charset val="204"/>
      </rPr>
      <t>культуры</t>
    </r>
  </si>
  <si>
    <t>Стимулирование  экономической  активности  в муниципальном образовании  "Городской округ Ногликский" на период 2015-2020 годы</t>
  </si>
  <si>
    <t>Управление  муниципальными финансами муниципального образования "Городской  округ Ногликский" на 2015-2020 годы</t>
  </si>
  <si>
    <t>Газификация муниципального образования  "Городской округ Ногликский" на период 2015-2020 годы</t>
  </si>
  <si>
    <t>Обеспечение населения муниципального образовании "Городской округ Ногликский" качественным жильем на 2015-2020 годы</t>
  </si>
  <si>
    <t>Развитие образования в муниципальном образовании "Городской округ Ногликский" на период 2015-2020 годы</t>
  </si>
  <si>
    <t>Комплексные меры  противодействия злоупотреблению наркотиками  и их  незаконному обороту в муниципальном образовании "Городской округ Ногликский" на 2015 -2020 годы</t>
  </si>
  <si>
    <t>1.</t>
  </si>
  <si>
    <t>Доступная среда в муниципальном образовании "Городской округ Ногликский" на 2015-2020 годы</t>
  </si>
  <si>
    <t>№ п/п согласно пост. АМО 17.03.14 № 24-р</t>
  </si>
  <si>
    <t>№ п/п по дате приня-тия</t>
  </si>
  <si>
    <t>Обеспечение  безаварийной работы  жилищно-коммунального комплекса</t>
  </si>
  <si>
    <t>Мероприятия по регулированию численности безнадзорных животных</t>
  </si>
  <si>
    <t>2.2.1.</t>
  </si>
  <si>
    <t>2.2.2.</t>
  </si>
  <si>
    <t>2.2.3.</t>
  </si>
  <si>
    <t>2.2.4.</t>
  </si>
  <si>
    <t>2.2.5.</t>
  </si>
  <si>
    <t>Подпрограмма 1: "Повышение безопасности дорожного  движения в муниципальном образовании "Городской округ Ногликский"  на 2015-2020 годы"</t>
  </si>
  <si>
    <t>ДЮСШ</t>
  </si>
  <si>
    <t>Развитие потенциала молодежи (конкурсы, игры, участие в форумах, КВН, праздники)</t>
  </si>
  <si>
    <t>Профориентация молодежи (семинары, ярмарки образовательных услуг, трудовая занятость)</t>
  </si>
  <si>
    <t>Совершенствование системы патриотического воспитания и допризывной подготовки молодежи (экскурсии, праздники, памятные даты, встречи)</t>
  </si>
  <si>
    <t>прочие мероприятия (поддержка коллективов, концерты, конкурсы)</t>
  </si>
  <si>
    <t>обеспечение деятельности досуговых учреждений, вкл.дополнительную гарантию молодежи)</t>
  </si>
  <si>
    <t>РЦД</t>
  </si>
  <si>
    <t>Собрание МО</t>
  </si>
  <si>
    <t>ДШИ</t>
  </si>
  <si>
    <t>библиотека</t>
  </si>
  <si>
    <t>Информационное обеспечение муниципальной молодежной политики (информирование по профилактике наркомании, стенды, баннеры, телепередачи, статьи в газете)</t>
  </si>
  <si>
    <t>Обеспечение потребности в педагогических кадрах:</t>
  </si>
  <si>
    <t>обеспечение педагогов служебным жильем (приобретение квартир)</t>
  </si>
  <si>
    <t>выплаты по закону о дополнительной гарантии молодежи</t>
  </si>
  <si>
    <t>социальная поддержка на оплату коммунальных услуг</t>
  </si>
  <si>
    <t>ежемесячные выплаты за звания и госнаграды</t>
  </si>
  <si>
    <t>прочие мероприятия в кадровой политике (погашение части процентов по ипотеке, конкурсы, поощрения, конференции)</t>
  </si>
  <si>
    <t>1.4.1.</t>
  </si>
  <si>
    <t>1.4.2.</t>
  </si>
  <si>
    <t>1.4.3.</t>
  </si>
  <si>
    <t>1.4.4.</t>
  </si>
  <si>
    <t>14.</t>
  </si>
  <si>
    <t>5.4.1.</t>
  </si>
  <si>
    <t>водозабор в с.Ныш (вкл.ПИР)</t>
  </si>
  <si>
    <t>водозабор в с.Вал (вкл.ПИР)</t>
  </si>
  <si>
    <t>5.4.2.</t>
  </si>
  <si>
    <t>РазвитиюЖКХ:</t>
  </si>
  <si>
    <t>капитальный ремонт жилищного фонда</t>
  </si>
  <si>
    <t>строительство банно-прачечного комплекса (вкл.ПИР)</t>
  </si>
  <si>
    <t>приобретение спецтехники</t>
  </si>
  <si>
    <t>инвентаризация и паспортизация линейных объектов коммунального комплекса</t>
  </si>
  <si>
    <t>капитальный ремонт объектов ЖКХ</t>
  </si>
  <si>
    <t>5.4.3.</t>
  </si>
  <si>
    <t>"Чистая вода"</t>
  </si>
  <si>
    <t>5.4.4.</t>
  </si>
  <si>
    <t>5.4.5.</t>
  </si>
  <si>
    <t>сверхнормативные потери энергоресурсов</t>
  </si>
  <si>
    <t>содержание пустующего муниципального жилого фонда</t>
  </si>
  <si>
    <t>недополученные доходы, возникшие в результате регулирования цен на ЖКХ</t>
  </si>
  <si>
    <t>недополученные доходы в связи с предоставлением помывочных услуг в банях и душевых</t>
  </si>
  <si>
    <t>5.4.6.</t>
  </si>
  <si>
    <t>Мероприятия  по возмещению недополученных  доходов  в сфере ЖКХ:</t>
  </si>
  <si>
    <t>Реконструкция  и строительство объектов инженерной  инфраструктуры:</t>
  </si>
  <si>
    <t>12.</t>
  </si>
  <si>
    <t>12.3.1.</t>
  </si>
  <si>
    <t>12.3.2.</t>
  </si>
  <si>
    <t>12.3.3.</t>
  </si>
  <si>
    <t>12.3.4.</t>
  </si>
  <si>
    <t xml:space="preserve">13. </t>
  </si>
  <si>
    <t>капитальный ремонт систем водоотведения</t>
  </si>
  <si>
    <t>капитальный ремонт систем теплоснабжения</t>
  </si>
  <si>
    <t>капитальный ремонт систем электроснабжения</t>
  </si>
  <si>
    <t xml:space="preserve">прочие  </t>
  </si>
  <si>
    <t>Устройство пандусов:</t>
  </si>
  <si>
    <t>Устройство подъемника в библиотеке</t>
  </si>
  <si>
    <t>Приобретение спецтранспорта</t>
  </si>
  <si>
    <t>Приобретение и установка комплекса уличных тренажеров</t>
  </si>
  <si>
    <t>Поддержка и обеспечение эффективного взаимодействия с молодежными объединениями (мероприятия в в молодежных объединениях, конкурсы, акции (ЗОЖ, борьба с наркоманией, проезд на лечение от наркотической зависимости), поддержка молодежных проектов)</t>
  </si>
  <si>
    <t>затраты, не вошедшие в тариф при оказании услуг</t>
  </si>
  <si>
    <t>Наименование муниципальной программы, подпрограммы, основного мероприятия</t>
  </si>
  <si>
    <t>"Развитие инвестиционного потенциала муниципального образования "Городской округ Ногликский" на 2016-2020 годы"</t>
  </si>
  <si>
    <t>Значение целевых индикаторов</t>
  </si>
  <si>
    <t>Ед.        изм.</t>
  </si>
  <si>
    <t>Степень достижения планового значения</t>
  </si>
  <si>
    <t xml:space="preserve">в том числе: </t>
  </si>
  <si>
    <t>ед.</t>
  </si>
  <si>
    <t>тыс.      чел.</t>
  </si>
  <si>
    <t>млн. руб.</t>
  </si>
  <si>
    <t>Подпрограмма 1 Развитие малого и среднего  предпринимательства</t>
  </si>
  <si>
    <t>Подпрограмма 2 Развитие  сельского  хозяйства и  регулирования рынков сельскохозяйственной  продукции, сырья и продовольствия</t>
  </si>
  <si>
    <t>%</t>
  </si>
  <si>
    <t>Количество инвалидов, получивших доступ к информации</t>
  </si>
  <si>
    <t>Доля доступных объектов социальной инфраструктуры, общественных зданий, находящихся в ведении органов местного самоуправления</t>
  </si>
  <si>
    <t>Удельный вес семей с детьми-инвалидами, получивших услуги в учреждениях образования, культуры, спорта в общей численности нуждающихся в услугах семей с детьми-инвалидами</t>
  </si>
  <si>
    <t>Участие инвалидов в социально – культурной жизни района</t>
  </si>
  <si>
    <t>шт.</t>
  </si>
  <si>
    <t>чел.</t>
  </si>
  <si>
    <t xml:space="preserve">Уточненная степень достижения планового значения </t>
  </si>
  <si>
    <t>Комплексные меры  противодействия злоупотреблению наркотиками  и их  незаконному обороту в МО "Городской округ Ногликский" на 2015 -2020 годы</t>
  </si>
  <si>
    <t>Доля численности участников культурно-досуговых мероприятий от общей численности населения округа</t>
  </si>
  <si>
    <t>Доля представленных (во всех формах) зрителю музейных предметов от общего количества музейных предметов основного фонда</t>
  </si>
  <si>
    <t xml:space="preserve">формирований </t>
  </si>
  <si>
    <t>Количество детей, получающих услуги по дополнительному образованию в детской школе искусств</t>
  </si>
  <si>
    <t>библиотечным обслуживанием от общей численности населения округа</t>
  </si>
  <si>
    <t>Количество клубных  формирований</t>
  </si>
  <si>
    <t xml:space="preserve">Охват населения   библиотечным обслуживанием от общей численности населения округа        </t>
  </si>
  <si>
    <t>- городские</t>
  </si>
  <si>
    <t>- сельские</t>
  </si>
  <si>
    <t>Рабочие места в газоснабжении и газификации</t>
  </si>
  <si>
    <t>тыс.куб.м.</t>
  </si>
  <si>
    <t>тыс.км.</t>
  </si>
  <si>
    <t>км.</t>
  </si>
  <si>
    <t>12 105,13</t>
  </si>
  <si>
    <t>Количество специалистов, реализующих программы профилактики наркомании в образовательных учреждениях</t>
  </si>
  <si>
    <t>Вовлечение детей и подростков, в районные, областные антинаркотических культурно массовые спортивные мероприятия</t>
  </si>
  <si>
    <t>Увеличение раскрываемости преступлений по обороту и потреблению наркотиков</t>
  </si>
  <si>
    <t>Ед.</t>
  </si>
  <si>
    <t>Подпрограмма № 1 «Долгосрочное финансовое планирование»</t>
  </si>
  <si>
    <t>Подпрограмма № 3 «Управление муниципальным долгом муниципального образования «Городской округ Ногликский»</t>
  </si>
  <si>
    <t xml:space="preserve">Объем налоговых и неналоговых доходов местного  бюджета </t>
  </si>
  <si>
    <t xml:space="preserve">Доля расходов местного бюджета, формируемых в рамках муниципальных программ, в общем объеме расходов местного бюджета </t>
  </si>
  <si>
    <t xml:space="preserve">Исполнение расходных обязательств муниципального образования </t>
  </si>
  <si>
    <t>Отношение объема муниципального долга муниципального образования к общему годовому объему доходов  местного бюджета без учета объема безвозмездных поступлений</t>
  </si>
  <si>
    <t>Доля расходов на обслуживание муниципального долга муниципального образования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</si>
  <si>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&lt;50</t>
  </si>
  <si>
    <t>&lt;15</t>
  </si>
  <si>
    <t>Общая площадь жилых помещений, приходящаяся на 1 жителя к концу года</t>
  </si>
  <si>
    <t>кв.м.</t>
  </si>
  <si>
    <t>семей</t>
  </si>
  <si>
    <t>Доля граждан муниципального образования, систематически занимающихся физической культурой и спортом от общей численности населения</t>
  </si>
  <si>
    <t>Доля граждан, занимающихся физической культурой и спортом по месту трудовой деятельности от общей численности населения</t>
  </si>
  <si>
    <t>Доля обучающихся, систематически занимающихся физической культурой и спортом, от общей численности обучающихся</t>
  </si>
  <si>
    <t>Доля лиц с ограниченными возможностями и инвалидов, систематически занимающихся физической культурой и спортом от численности людей с ограниченными возможностями</t>
  </si>
  <si>
    <t>Количество спортивных сооружений на 100 тыс. чел. население, единиц</t>
  </si>
  <si>
    <t>Количество присвоенных спортивных разрядов</t>
  </si>
  <si>
    <t>Количество призовых мест спортсменов муниципального образования</t>
  </si>
  <si>
    <t>II Сфера молодежной политики:</t>
  </si>
  <si>
    <t>I Сфера физической культуры и спорта:</t>
  </si>
  <si>
    <t>Доля молодых людей, принимающей участие в добровольческой деятельности, в общем количестве молодежи в возрасте от 14 до 30 лет</t>
  </si>
  <si>
    <t>Количество детских и молодежных объединений, организаций</t>
  </si>
  <si>
    <t>Количество публикаций в СМИ</t>
  </si>
  <si>
    <t>1.7.</t>
  </si>
  <si>
    <t>Удельный вес численности детей в возрасте от 0 до 3 лет, охваченных программами поддержки раннего развития, в общей численности детей соответствующего возраста</t>
  </si>
  <si>
    <t>Обеспеченность детей дошкольного возраста местами в дошкольных образовательных учреждениях (количество мест на 1000 детей)</t>
  </si>
  <si>
    <t>Удельный  вес  численности  населения  в возрасте 6,5  -  18  лет,  охваченного  общим образованием, в общей численности населения в возрасте 6,5  - 18 лет.</t>
  </si>
  <si>
    <t>Удельный  вес  численности  обучающихся, которым предоставлена возможность обучаться в соответствии с современными требованиями, в общей численности обучающихся</t>
  </si>
  <si>
    <t>Отношение численности детей  в возрасте от 3 лет до 7 лет,  получающих  дошкольное образование в текущем году, к сумме  численности детей в возрасте от 3 до 7 лет,  получающих дошкольное образование в текущем году и численности детей в  возрасте от 3 до 7 лет, находящихся  в очереди на получение в текущем году дошкольного образования</t>
  </si>
  <si>
    <t xml:space="preserve">Отношение среднего балла ЕГЭ  по району к среднему баллу ЕГЭ по области </t>
  </si>
  <si>
    <t xml:space="preserve">Доля детей,  обучающихся  по  программам дополнительного образования  от общего числа  обучающихся в общеобразовательных учреждениях </t>
  </si>
  <si>
    <t xml:space="preserve">Удельный вес численности молодых людей в возрасте от 14 до 18 лет, участвующих в деятельности молодежных общественных объединений, в общей численности  обучающихся данного возраста </t>
  </si>
  <si>
    <t xml:space="preserve">Удельный вес обучающихся, участвующих в олимпиадах и конкурсах различного уровня, в общей численности обучающихся </t>
  </si>
  <si>
    <t>Доля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</si>
  <si>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 xml:space="preserve">Доля учреждений реализующих   программы общего образования, здания которых находятся в аварийном состоянии или требуют капитального ремонта, в общей численности  муниципальных образовательных учреждений  </t>
  </si>
  <si>
    <t>Доля педагогов  образовательных учреждений всех типов, прошедших курсы повышение квалификации, от числа педагогов  которым это необходимо.</t>
  </si>
  <si>
    <t>Удельный  вес  численности  учителей  в возрасте до  35  лет  в  общей  численности учителей общеобразовательных организаций</t>
  </si>
  <si>
    <t xml:space="preserve">Количество молодых педагогов  принятых  в образовательные учреждения, из них обеспеченные  жильем </t>
  </si>
  <si>
    <t xml:space="preserve">Доля обучающихся, занимающихся в спортивных секциях и кружках в общеобразовательных учреждениях к общей численности обучающихся </t>
  </si>
  <si>
    <t>Доля  детей охваченных отдыхом в лагерях всех типов, расположенных на  территории  городского  округа к общей численности  обучающихся  в обще образовательных учреждениях без учета  выпускников 9,11 классов</t>
  </si>
  <si>
    <t>Доля муниципальных образовательных учреждений, реализующих программы общего образования, имеющих  физкультурный зал, в общей численности муниципальных общеобразовательных организаций</t>
  </si>
  <si>
    <t>мест на 1000 детей</t>
  </si>
  <si>
    <t xml:space="preserve">% </t>
  </si>
  <si>
    <t>Чел.</t>
  </si>
  <si>
    <t>Доля многоквартирных домов, в которых заменены внутридомовые инженерные сети от общего количества многоквартирных домов муниципального образования</t>
  </si>
  <si>
    <t>Доля обновленной базы спецтехники в общем объеме спецтехники муниципального образования</t>
  </si>
  <si>
    <t>- тепловая энергия</t>
  </si>
  <si>
    <t>- вода</t>
  </si>
  <si>
    <t>- электроэнергия</t>
  </si>
  <si>
    <t>Доля модернизированных и реконструированных объектов коммунальной инфраструктуры в общем количестве объектов коммунальной инфраструктуры муниципального образования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</si>
  <si>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</si>
  <si>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</si>
  <si>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Количество аварий на инженерных сетях</t>
  </si>
  <si>
    <t xml:space="preserve">Количество публикаций в год о деятельности органов местного самоуправления в газете «Знамя труда» </t>
  </si>
  <si>
    <t>Количество выпусков студии телевидения о деятельности органов местного самоуправления</t>
  </si>
  <si>
    <t>Количество информационных материалов в год о деятельности органов местного самоуправления, размещаемых на сайте муниципального образования</t>
  </si>
  <si>
    <t>Количество социальных проектов в год, направленных на поддержку социально-ориентированных некоммерческих организаций</t>
  </si>
  <si>
    <t>Количество зарегистрированных общественных организаций в различных сферах</t>
  </si>
  <si>
    <t>Доля граждан, участвующих в  общественно-полезной деятельности, относящихся к различным социальным группам населения (молодежь, средний возраст, пенсионеры)</t>
  </si>
  <si>
    <t>Количество зарегистрированных общин и родовых хозяйств КМНС</t>
  </si>
  <si>
    <t>Количество представителей КМНС, занятых постоянно в общинах и родовых хозяйствах</t>
  </si>
  <si>
    <t>молодежь</t>
  </si>
  <si>
    <t>средний возраст</t>
  </si>
  <si>
    <t xml:space="preserve"> пенсионеры</t>
  </si>
  <si>
    <t>Единиц</t>
  </si>
  <si>
    <t>Тыс. руб.</t>
  </si>
  <si>
    <t>Доля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</t>
  </si>
  <si>
    <t>Доля протяженности автомобильных дорог общего пользования местного значения отвечающих нормативным требованиям от общей протяженности автомобильным дорогам общего пользования местного значения</t>
  </si>
  <si>
    <t>Доля капитально отремонтированных дворовых территорий от общей площади дворовых территорий</t>
  </si>
  <si>
    <t>Доля населенных пунктов, в которых выполняются мероприятия по содержанию объектов благоустройства от общего количества населенных пунктов</t>
  </si>
  <si>
    <t>Количество зарегистрированных ДТП</t>
  </si>
  <si>
    <t>Число лиц, погибших в ДТП</t>
  </si>
  <si>
    <t>Социальный риск</t>
  </si>
  <si>
    <t>Транспортный риск</t>
  </si>
  <si>
    <t>случаи</t>
  </si>
  <si>
    <t>погибших на 100 тыс. нас.</t>
  </si>
  <si>
    <t>погибших на 100 пострадавших</t>
  </si>
  <si>
    <t>Количество зарегистрированных преступлений на территории муниципального образования</t>
  </si>
  <si>
    <t>Количество субъектов профилактики правонарушений</t>
  </si>
  <si>
    <t>Количество правонарушений, совершаемых на улицах и в других общественных местах</t>
  </si>
  <si>
    <t>Количество регистрируемых террористических и экстремистских  правонарушений в год</t>
  </si>
  <si>
    <t>Количество публикаций в СМИ и проведенных мероприятий антитеррористической и антиэкстремистской направленности в год</t>
  </si>
  <si>
    <t>Количество регистрируемых преступлений коррупционной направленности в год</t>
  </si>
  <si>
    <t>Количество публикаций в СМИ и подготовленных памяток анти-коррупционного содержания в год для муниципальных служащих</t>
  </si>
  <si>
    <t>Удельный вес населения, информируемого о чрезвычайных ситуациях</t>
  </si>
  <si>
    <t>Размер материального ущерба, причиненного чрезвычайными ситуациями</t>
  </si>
  <si>
    <t>Количество погибших людей в результате чрезвычайных ситуаций</t>
  </si>
  <si>
    <t>Доля населения, проживающего на подверженных негативному воздействию вод территориях, защищенного в результате проведения мероприятий по повышению защищенности от негативного воздействия вод, в общем количестве населения, проживающего на таких территориях</t>
  </si>
  <si>
    <t>Снижение количества несанкционированных свалок</t>
  </si>
  <si>
    <t>Удельный вес населения, информируемого о состоянии окружающей среды</t>
  </si>
  <si>
    <t>Мероприятия  программы:</t>
  </si>
  <si>
    <t>единиц</t>
  </si>
  <si>
    <t>Развитие образования в МО "Городской округ Ногликский" на период 2015-2020 годы</t>
  </si>
  <si>
    <t>Тяжесть последствий</t>
  </si>
  <si>
    <t>погибших на 10 тыс. транспортных ед.</t>
  </si>
  <si>
    <t xml:space="preserve">Профилактика правонарушений в МО </t>
  </si>
  <si>
    <t>Профилактика терроризма и экстремизма</t>
  </si>
  <si>
    <t>Противодействие коррупции</t>
  </si>
  <si>
    <t>Охрана окружающей среды</t>
  </si>
  <si>
    <t>Снижение рисков  отЧС, создание и поддержание готовности системы оповещения об угрозе ЧС</t>
  </si>
  <si>
    <t>Совершенствование  системы муниципального управления в МО "Городской округ Ногликский" на 2015-2020 годы</t>
  </si>
  <si>
    <t>Доступная среда в МО "Городской округ Ногликский" на 2015-2020 годы</t>
  </si>
  <si>
    <t>Управление  муниципальными финансами МО "Городской  округ Ногликский" на 2015-2020 годы</t>
  </si>
  <si>
    <t>Стимулирование  экономической  активности  в МО  "Городской округ Ногликский" на период 2015-2020 годы</t>
  </si>
  <si>
    <t>Индекс производства мяса скота и птицы (в живом весе) в КФХ и ЛПХ</t>
  </si>
  <si>
    <t>Индекс производства продукции  растениеводства (в сопоставимых ценах)</t>
  </si>
  <si>
    <t>Развитие культуры  в МО "Городской округ Ногликский" на 2015-2020 годы</t>
  </si>
  <si>
    <t>Обеспечение населения МО "Городской округ Ногликский" качественным жильем на 2015-2020 годы</t>
  </si>
  <si>
    <t>"Обеспечение населения МО "Городской округ Ногликский" качественными  услугами  жилищно-коммунального  хозяйства на 2015-2020 годы"</t>
  </si>
  <si>
    <t>Газификация МО  "Городской округ Ногликский" на период 2015-2020 годы</t>
  </si>
  <si>
    <t>Обеспечение безопасности жизнедеятельности  населения в МО "Городской округ Ногликский" на 2015-2020 годы</t>
  </si>
  <si>
    <t>В рамках реализации подпрограммы "Чистая вода"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2014-2020 гг"</t>
  </si>
  <si>
    <t>Подпрограмма № 2 «Нормативно-методическое обеспечение и организация бюджетного процесса»</t>
  </si>
  <si>
    <t>Развитие инвестиционного потенциала МО  "Городской  округ Ногликский" на 2016-2020 годы, ВСЕГО, в том числе:</t>
  </si>
  <si>
    <t xml:space="preserve"> на душу населения</t>
  </si>
  <si>
    <t xml:space="preserve">Количество получателей муниципальной поддержки </t>
  </si>
  <si>
    <t>Объем инвестиций по проектам, реализуемым при муниципальной поддержке</t>
  </si>
  <si>
    <t>млн.руб.</t>
  </si>
  <si>
    <t>млн.руб./чел.</t>
  </si>
  <si>
    <t>14.2.</t>
  </si>
  <si>
    <t>14.3.</t>
  </si>
  <si>
    <t>Колличество введенных в эксплуатацию спортивных объектов</t>
  </si>
  <si>
    <t>Приобретение служебного жилья для врачей - специалистов ГБУЗ "Ногликская ЦРБ"</t>
  </si>
  <si>
    <t>квартир</t>
  </si>
  <si>
    <t>чел.            %</t>
  </si>
  <si>
    <t>≥ 100</t>
  </si>
  <si>
    <t>≥ 95</t>
  </si>
  <si>
    <t>Трудоустройство безработных и незянятых граждан на оплачиваемые общественные работы</t>
  </si>
  <si>
    <t>Количество дворовых территорий</t>
  </si>
  <si>
    <t>Развитие физической культуры, спорта и молодежной политики  в МО "Городской округ Ногликский" на 2015-2020 гг</t>
  </si>
  <si>
    <t>Развитие инфраструктуры и благоустройство населенных пунктов  МО "Городской округ Ногликский" на 2015-2020 гг</t>
  </si>
  <si>
    <r>
      <t>Объем инвестиций в основной капитал за счет всех источников финансирования/  (</t>
    </r>
    <r>
      <rPr>
        <i/>
        <sz val="12"/>
        <rFont val="Times New Roman"/>
        <family val="1"/>
        <charset val="204"/>
      </rPr>
      <t>численность постоянного населения – тыс.чел.)</t>
    </r>
  </si>
  <si>
    <t>Основные мероприятия</t>
  </si>
  <si>
    <t>Уровень обеспеченности населения площадью торговых объектов к нормативу  с 432 кв.м. до 615 кв.м.</t>
  </si>
  <si>
    <t>кв.м./      чел.</t>
  </si>
  <si>
    <t>Увеличение ярмарочной торговли в общем объеме товарооборота с 1% до 2%</t>
  </si>
  <si>
    <t>следует подкорректировать . Идет снижение, а не рост</t>
  </si>
  <si>
    <t>внести изм. В индикатор. Уровень достигнут</t>
  </si>
  <si>
    <t>Тесное взаимодействие с общественной организацией инвалидов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</si>
  <si>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</si>
  <si>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r>
      <t xml:space="preserve">Отношение среднемесячной  заработной платы  педагогических работников  образовательных учреждений  </t>
    </r>
    <r>
      <rPr>
        <b/>
        <sz val="12"/>
        <rFont val="Times New Roman"/>
        <family val="1"/>
        <charset val="204"/>
      </rPr>
      <t>дошкольного образования</t>
    </r>
    <r>
      <rPr>
        <sz val="12"/>
        <rFont val="Times New Roman"/>
        <family val="1"/>
        <charset val="204"/>
      </rPr>
      <t xml:space="preserve"> к среднемесячной заработной плате  учреждений общего образования  в Сахалинской области </t>
    </r>
  </si>
  <si>
    <r>
      <t xml:space="preserve">Отношение среднемесячной  заработной платы  педагогических работников  образовательных </t>
    </r>
    <r>
      <rPr>
        <b/>
        <sz val="12"/>
        <rFont val="Times New Roman"/>
        <family val="1"/>
        <charset val="204"/>
      </rPr>
      <t>учреждений  общего образования</t>
    </r>
    <r>
      <rPr>
        <sz val="12"/>
        <rFont val="Times New Roman"/>
        <family val="1"/>
        <charset val="204"/>
      </rPr>
      <t xml:space="preserve"> к среднемесячной заработной плате  в Сахалинской области</t>
    </r>
  </si>
  <si>
    <r>
      <t xml:space="preserve">Отношение среднемесячной  заработной платы  педагогов образовательных учреждений  </t>
    </r>
    <r>
      <rPr>
        <b/>
        <sz val="12"/>
        <rFont val="Times New Roman"/>
        <family val="1"/>
        <charset val="204"/>
      </rPr>
      <t>дополнительного образования</t>
    </r>
    <r>
      <rPr>
        <sz val="12"/>
        <rFont val="Times New Roman"/>
        <family val="1"/>
        <charset val="204"/>
      </rPr>
      <t xml:space="preserve">  детей к среднемесячной заработной плате   учителей  в Сахалинской области</t>
    </r>
  </si>
  <si>
    <t>3,            из них 2</t>
  </si>
  <si>
    <t>15.</t>
  </si>
  <si>
    <t>Совершенствование системы управления муниципальным имуществом МО "Городской округ Ногликский" на 2017 - 2022 годы</t>
  </si>
  <si>
    <t>15.1.</t>
  </si>
  <si>
    <t>15.2.</t>
  </si>
  <si>
    <t>15.3.</t>
  </si>
  <si>
    <t>существенное отклонение от плана. Корректировка!</t>
  </si>
  <si>
    <t>следует индикатор уточнить. Техническая ошибка</t>
  </si>
  <si>
    <t>0\6</t>
  </si>
  <si>
    <t>Укрепление социально-экономического потенциала  КМНС при сохранении исконной среды обитания, традиционных образов жизни, хощяйствования и промыслов</t>
  </si>
  <si>
    <t>1\9</t>
  </si>
  <si>
    <t>Уровень собираемости платы за жилое помещениеи коммунальные услуги в муниципальном образовании</t>
  </si>
  <si>
    <t>Доля общей площади капитально отремонтированных многоквартирных домов, построенных до 2000 года, нарастающим итогом с 2013 года</t>
  </si>
  <si>
    <t>показатель индикатора достигнут еще в 2016 г.</t>
  </si>
  <si>
    <t>Объем внутреннего туристического потока</t>
  </si>
  <si>
    <t>тыс.чел.</t>
  </si>
  <si>
    <t>следует изменить индикатор, если он не достигается второй год подряд</t>
  </si>
  <si>
    <t>3</t>
  </si>
  <si>
    <t>Удельный вес объектов недвижимости муниципальной собственности, прошедших государственную регистрацию прав, в общем числе объектов недвижимости муниципальной собственности  (нарастающим итогом)</t>
  </si>
  <si>
    <t xml:space="preserve">Выполнение плановых показателей по неналоговым доходам местного бюджета использования муниципального имущества (ежегодно) </t>
  </si>
  <si>
    <t xml:space="preserve">Количество заключенных по результатам торгов договоров аренды объектов недвижимости, находящихся в собственности МО «Городской округ Ногликский» </t>
  </si>
  <si>
    <t xml:space="preserve">о степени достижения целевых индикаторов                                                                                                                                            муниципальных программ МО "Городской округ Ногликский" за 2018 год </t>
  </si>
  <si>
    <t>16.</t>
  </si>
  <si>
    <t>16.1.</t>
  </si>
  <si>
    <t>16.2.</t>
  </si>
  <si>
    <t>16.3.</t>
  </si>
  <si>
    <t>16.4.</t>
  </si>
  <si>
    <t>Формирование современной городской среды в МО "Городской округ Ногликский" на 2018 - 2023 гг.</t>
  </si>
  <si>
    <t>Доля реализованных проектов благоустройства дворовых территорий (полностью освещенных, оборудованных местами для проведения досуга и отдыха разными группами населения (спортивные площадки, детские площадки и т.д.), малыми архитектурными формами) в общем количестве запланированных к реализации в течение отчетного года проектов благоустройства дворовых территорий</t>
  </si>
  <si>
    <t>Доля реализованных комплексных проектов благоустройства общественных территорий в общем количестве запланированных к реализации в течение отчетного года проектов благоустройства общественных территорий</t>
  </si>
  <si>
    <t>Доля дворовых территорий, благоустройство которых выполнено при участии граждан, организаций в соответствующих мероприятиях, в общем количестве запланированных к реализации в течение отчетного года проектов благоустройства дворовых территорий</t>
  </si>
  <si>
    <t>Доля благоустроенных дворовых территорий в общем количестве дворовых территорий, подлежащих благоустройству в отчетном году с использованием субсидии на капитальный ремонт, ремонт дворовых территорий</t>
  </si>
  <si>
    <t>2/2</t>
  </si>
  <si>
    <t>3/0 в жилье не нуждались</t>
  </si>
  <si>
    <t xml:space="preserve"> в 2018 году не учтено!</t>
  </si>
  <si>
    <t>Количество подвеломственных учреждений на обслудивании (ежегодно)</t>
  </si>
  <si>
    <t>х</t>
  </si>
  <si>
    <t>Качество оьслуживания подведомственных учреждений (количество жалоб) (ежегодно)</t>
  </si>
  <si>
    <t>Количество предоставленных информационных услуг (ежегодно)</t>
  </si>
  <si>
    <t xml:space="preserve">Индекс производства молока в КФХ </t>
  </si>
  <si>
    <t>Индекс производства молока в ЛПХ</t>
  </si>
  <si>
    <t>Выполнение рейсов для перевозщки пассаждиров общественным транспортом</t>
  </si>
  <si>
    <t>% от тех.хадания в соотв. с м/контрактом</t>
  </si>
  <si>
    <t>Колличество пассажиров, перевезенных общественным транспортом</t>
  </si>
  <si>
    <t>Максимальный возраст подвижного состава</t>
  </si>
  <si>
    <t>лет</t>
  </si>
  <si>
    <t>Не старше 10 лет</t>
  </si>
  <si>
    <t>Не старше 10 лет 7 автобусов из 8 (уд.вес. 87,5%)= 10,25</t>
  </si>
  <si>
    <t>≥ 90</t>
  </si>
  <si>
    <t>Уровень технической готовности автомобильных дорого общего пользования местного значенияв результате проведения капитального ремонта и ремонта нарастающим итогом до 2019 года</t>
  </si>
  <si>
    <t xml:space="preserve">Отремонтировано автомобильных дорог общего пользования местного значения </t>
  </si>
  <si>
    <t>Уровень износа коммунальной инфраструктуры (убывающим итогом)</t>
  </si>
  <si>
    <t>Доля потерь энергоресурсов в общем объеме производимых энергоресурсов муниципального образования (ежегодно):</t>
  </si>
  <si>
    <t>Доля многоквартирных домов, в которых отремонтированы кровли и утеплены фасады от общего количества многоквартирных домов муниципального образования (нарастающим итогом)</t>
  </si>
  <si>
    <t>Доля многоквартирных домов, в которых проведен ремонт отдельных элементов общего имуществаот общего количества многоквартирных домов, в которых запланирован ремонт отдельых элементов общего имущества в отчетном периоде (ежегодно)</t>
  </si>
  <si>
    <t>Доля многоквартирных домов, в которых собственники помещений выбрали и реализуют управление многоквартирными домами посредством товариществ собственников жилья либо жилищных кооперативов или иного специализированного потребительского кооператива, от общего количества многоквартирных домов (ежегодно)</t>
  </si>
  <si>
    <t>ЛЭП 0,4-35 Кв</t>
  </si>
  <si>
    <t>Количество отремонтированных объектов электроснабжения (ежегодно):</t>
  </si>
  <si>
    <t>ТП,ПС,РА 6-35 Кв</t>
  </si>
  <si>
    <t>Количество аварий на газопроводе (ежегодно)</t>
  </si>
  <si>
    <t>Доля убыточных предприятий жилищно-коммунального хозяйства (ежегодно)</t>
  </si>
  <si>
    <t>Количество отловленных  безнадзорных животных (ежегодно)</t>
  </si>
  <si>
    <t>Доля воды, пропущенной через очистные сооружения, в общем количестве воды полднятой в сеть (ежегодно)</t>
  </si>
  <si>
    <t>Доля сточных вод, очищенных  ло нормативных значений, в общем объеме сточных вод, пропущенных через очистные сооружения (ежегодно)</t>
  </si>
  <si>
    <t>индикатор хронически не выполняется. Изменить его</t>
  </si>
  <si>
    <t>Количество газовых котельных и промышленных установок (нарастающим итогом)</t>
  </si>
  <si>
    <t>Потребление газа в газовых котельных и промышленных установках (за год)</t>
  </si>
  <si>
    <t>Газификация домовладений (нарастающим итогом)</t>
  </si>
  <si>
    <t>Среднесписочная численность работников, занятых на малых и средних предприятиях (за год)</t>
  </si>
  <si>
    <t>Количество субъектов МСП, включая индивидуальных предпринимателей на 10 тыс.человек населения (за год)</t>
  </si>
  <si>
    <t>Оборот товаров и услуг, производимых малыми и средними предприятиями (за год)</t>
  </si>
  <si>
    <t>Количество субъектов МСП, получивших финансовую поддержку (за год)</t>
  </si>
  <si>
    <t>Количество субъектов МСП, которым оказана поддержка в рамках софинансирования подпрограммы (за год)</t>
  </si>
  <si>
    <t xml:space="preserve">Количество созданных рабочих мест в рамках софинансирования подпрограммы (за год) </t>
  </si>
  <si>
    <t>Количество сохраненных рабочих мест в рамках софинансирования подпрограммы (за год)</t>
  </si>
  <si>
    <t>тыс.кв.м.</t>
  </si>
  <si>
    <t>Годовой объем ввода жилья, построенного с привлечением средств областного бюджета</t>
  </si>
  <si>
    <t>Количество созданных (рекон-струируемых) систем инженерно-го и транспортного обеспечения земельных участков, предназна-ченных для жилищного, обще-ственно-делового и промышлен-ного строительства к отдельным территориям, не имеющим инже-нерной инфраструктуры в соот-ветствии с потребностями жи-лищного общественно-делового и промышленного строительства муниципального образования Сахалинской области (в год)</t>
  </si>
  <si>
    <t>Индикатор изменен!!!!!</t>
  </si>
  <si>
    <t>Площадь расселенного аварийного жилищного фонда, признанного таковым после 01 января 2012 года (в год)</t>
  </si>
  <si>
    <r>
      <t>Площадь аварийного</t>
    </r>
    <r>
      <rPr>
        <sz val="12"/>
        <color rgb="FFC00000"/>
        <rFont val="Times New Roman"/>
        <family val="1"/>
        <charset val="204"/>
      </rPr>
      <t xml:space="preserve"> и ветхого</t>
    </r>
    <r>
      <rPr>
        <sz val="12"/>
        <rFont val="Times New Roman"/>
        <family val="1"/>
        <charset val="204"/>
      </rPr>
      <t xml:space="preserve"> жилого фонда (на конец отчетного года)</t>
    </r>
  </si>
  <si>
    <t>Количество граждан, переселенных из аварийного жилья (с нарастающим итогом)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</si>
  <si>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</t>
  </si>
  <si>
    <t xml:space="preserve">Общее число молодых семей, улучшивших жилищные условия, в том числе с помощью ипотечных кредитов (займов), (с нарастающим итогом) </t>
  </si>
  <si>
    <t>Обеспеченность градостроительной документацией (нарастающим итогом)</t>
  </si>
  <si>
    <t>Доля молодых семей, улучшивших жилищные условия с учетом государственной поддержки , от общего числа молодых семей, желающих улучшить жилищные условия на условиях Программы (ежегодно)</t>
  </si>
  <si>
    <t xml:space="preserve"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области, (нарастающим итогом) </t>
  </si>
  <si>
    <t>Количество молодых семей, которые получат дополнительную социальную выплату, ранее участвовавших в Программе (в год)</t>
  </si>
  <si>
    <t>Количество молодых семей, по-лучивших свидетельства о праве на получение социальной выпла-ты на приобретение (строитель-ство) жилого помещения, (в год)</t>
  </si>
  <si>
    <t>кол-во семей</t>
  </si>
  <si>
    <t>Доля врачей обеспеченных жильем (нарастающим итогом)</t>
  </si>
  <si>
    <t>34       89,47</t>
  </si>
  <si>
    <t>Количество врачей - специалистов, обеспеченных квартирами (в год)</t>
  </si>
  <si>
    <t>Количество земельных участков, обустроенных инженерной и транспортной инфраструктурой, предназначенных для бесплатного предоставления семьям, имеющих трех и более детей (комплексное обустройство земельных участ-ков), (в год)</t>
  </si>
  <si>
    <t>План                    2018</t>
  </si>
  <si>
    <t>Факт                        2017</t>
  </si>
  <si>
    <t>Факт              2018</t>
  </si>
  <si>
    <t>Объем ввода жилья (в год)</t>
  </si>
  <si>
    <t>Объем потребления газа, всего (за год) с тенденцией снижения объема)</t>
  </si>
  <si>
    <t>Протяженность внутригородских и сельских газовых сетей (нарастающим итогом) с тенденцией роста), в том числе</t>
  </si>
  <si>
    <t>Газификация дизельных электростанций (на конец отчетного периода)</t>
  </si>
  <si>
    <t>Формирование нормативно-правовой базы по созданию доступной среды для инвалидов</t>
  </si>
  <si>
    <t>Количество инвалидов, проживающизх в многоэтажных домах, опрошенных с целью переселения с верхних этажей на первые (нарастающим итогом)</t>
  </si>
  <si>
    <t>индикатор заведен с 2018 г.</t>
  </si>
  <si>
    <t>введен с 2018 г.</t>
  </si>
  <si>
    <r>
      <t xml:space="preserve">Доля </t>
    </r>
    <r>
      <rPr>
        <sz val="12"/>
        <rFont val="Times New Roman"/>
        <family val="1"/>
        <charset val="204"/>
      </rPr>
      <t>аварийного жиля в жилищном фонде (на конец отчетного года)</t>
    </r>
  </si>
  <si>
    <t>34        70,83</t>
  </si>
  <si>
    <t>34                     70,83</t>
  </si>
  <si>
    <t xml:space="preserve">                                                                                                                                                                                        Приложение 2</t>
  </si>
  <si>
    <t xml:space="preserve">                                                                                                    Сведения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</si>
</sst>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"/>
    <numFmt numFmtId="166" formatCode="#,##0.000"/>
    <numFmt numFmtId="167" formatCode="0.000"/>
    <numFmt numFmtId="168" formatCode="_-* #,##0.0\ _₽_-;\-* #,##0.0\ _₽_-;_-* &quot;-&quot;??\ _₽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43" fontId="14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46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1" fillId="0" borderId="0" xfId="0" applyFont="1" applyFill="1"/>
    <xf numFmtId="0" fontId="1" fillId="3" borderId="0" xfId="0" applyFont="1" applyFill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1" fillId="0" borderId="0" xfId="0" applyFont="1" applyFill="1"/>
    <xf numFmtId="0" fontId="1" fillId="0" borderId="1" xfId="0" applyFont="1" applyFill="1" applyBorder="1"/>
    <xf numFmtId="0" fontId="1" fillId="0" borderId="0" xfId="0" applyFont="1" applyFill="1" applyBorder="1"/>
    <xf numFmtId="164" fontId="1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165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3" fillId="3" borderId="0" xfId="0" applyFont="1" applyFill="1"/>
    <xf numFmtId="0" fontId="1" fillId="3" borderId="0" xfId="0" applyFont="1" applyFill="1" applyAlignment="1">
      <alignment wrapText="1"/>
    </xf>
    <xf numFmtId="0" fontId="11" fillId="3" borderId="0" xfId="0" applyFont="1" applyFill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/>
    <xf numFmtId="0" fontId="19" fillId="0" borderId="8" xfId="0" applyFont="1" applyFill="1" applyBorder="1" applyAlignment="1"/>
    <xf numFmtId="0" fontId="19" fillId="0" borderId="6" xfId="0" applyFont="1" applyFill="1" applyBorder="1" applyAlignment="1"/>
    <xf numFmtId="2" fontId="19" fillId="0" borderId="1" xfId="0" applyNumberFormat="1" applyFont="1" applyFill="1" applyBorder="1" applyAlignment="1">
      <alignment horizontal="center" vertical="center"/>
    </xf>
    <xf numFmtId="4" fontId="18" fillId="0" borderId="6" xfId="0" applyNumberFormat="1" applyFont="1" applyFill="1" applyBorder="1" applyAlignment="1">
      <alignment horizontal="center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wrapText="1"/>
    </xf>
    <xf numFmtId="164" fontId="8" fillId="3" borderId="8" xfId="0" applyNumberFormat="1" applyFont="1" applyFill="1" applyBorder="1" applyAlignment="1">
      <alignment horizontal="right" wrapText="1"/>
    </xf>
    <xf numFmtId="164" fontId="8" fillId="3" borderId="8" xfId="0" applyNumberFormat="1" applyFont="1" applyFill="1" applyBorder="1" applyAlignment="1">
      <alignment horizontal="right"/>
    </xf>
    <xf numFmtId="164" fontId="18" fillId="3" borderId="8" xfId="0" applyNumberFormat="1" applyFont="1" applyFill="1" applyBorder="1" applyAlignment="1">
      <alignment horizontal="right"/>
    </xf>
    <xf numFmtId="49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164" fontId="8" fillId="3" borderId="1" xfId="0" applyNumberFormat="1" applyFont="1" applyFill="1" applyBorder="1" applyAlignment="1">
      <alignment horizontal="right" wrapText="1"/>
    </xf>
    <xf numFmtId="164" fontId="8" fillId="3" borderId="1" xfId="0" applyNumberFormat="1" applyFont="1" applyFill="1" applyBorder="1" applyAlignment="1">
      <alignment horizontal="right"/>
    </xf>
    <xf numFmtId="164" fontId="18" fillId="3" borderId="1" xfId="0" applyNumberFormat="1" applyFont="1" applyFill="1" applyBorder="1" applyAlignment="1">
      <alignment horizontal="right"/>
    </xf>
    <xf numFmtId="0" fontId="8" fillId="0" borderId="8" xfId="0" applyFont="1" applyFill="1" applyBorder="1" applyAlignment="1">
      <alignment horizontal="center" vertical="center"/>
    </xf>
    <xf numFmtId="0" fontId="8" fillId="0" borderId="0" xfId="0" applyFont="1"/>
    <xf numFmtId="0" fontId="8" fillId="0" borderId="8" xfId="0" applyFont="1" applyFill="1" applyBorder="1" applyAlignment="1">
      <alignment horizontal="left" wrapText="1"/>
    </xf>
    <xf numFmtId="164" fontId="8" fillId="0" borderId="8" xfId="0" applyNumberFormat="1" applyFont="1" applyFill="1" applyBorder="1" applyAlignment="1">
      <alignment horizontal="right" wrapText="1"/>
    </xf>
    <xf numFmtId="164" fontId="8" fillId="0" borderId="8" xfId="0" applyNumberFormat="1" applyFont="1" applyFill="1" applyBorder="1" applyAlignment="1">
      <alignment horizontal="right"/>
    </xf>
    <xf numFmtId="164" fontId="18" fillId="0" borderId="8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right" wrapText="1"/>
    </xf>
    <xf numFmtId="164" fontId="8" fillId="0" borderId="1" xfId="0" applyNumberFormat="1" applyFont="1" applyFill="1" applyBorder="1" applyAlignment="1">
      <alignment horizontal="right"/>
    </xf>
    <xf numFmtId="164" fontId="18" fillId="0" borderId="1" xfId="0" applyNumberFormat="1" applyFont="1" applyFill="1" applyBorder="1" applyAlignment="1">
      <alignment horizontal="right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164" fontId="18" fillId="0" borderId="1" xfId="0" applyNumberFormat="1" applyFont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0" fillId="0" borderId="1" xfId="0" applyFont="1" applyFill="1" applyBorder="1"/>
    <xf numFmtId="0" fontId="21" fillId="0" borderId="1" xfId="0" applyFont="1" applyFill="1" applyBorder="1" applyAlignment="1"/>
    <xf numFmtId="165" fontId="20" fillId="0" borderId="1" xfId="0" applyNumberFormat="1" applyFont="1" applyFill="1" applyBorder="1" applyAlignment="1">
      <alignment horizontal="center" vertical="center"/>
    </xf>
    <xf numFmtId="164" fontId="20" fillId="0" borderId="7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1" fillId="0" borderId="3" xfId="0" applyFont="1" applyFill="1" applyBorder="1" applyAlignment="1"/>
    <xf numFmtId="0" fontId="21" fillId="0" borderId="10" xfId="0" applyFont="1" applyFill="1" applyBorder="1" applyAlignment="1"/>
    <xf numFmtId="0" fontId="21" fillId="0" borderId="7" xfId="0" applyFont="1" applyFill="1" applyBorder="1" applyAlignment="1"/>
    <xf numFmtId="4" fontId="20" fillId="0" borderId="7" xfId="0" applyNumberFormat="1" applyFont="1" applyFill="1" applyBorder="1" applyAlignment="1">
      <alignment horizontal="center" vertical="center"/>
    </xf>
    <xf numFmtId="166" fontId="20" fillId="7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20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11" fillId="0" borderId="0" xfId="0" applyFont="1"/>
    <xf numFmtId="166" fontId="6" fillId="0" borderId="1" xfId="0" applyNumberFormat="1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center" vertical="center"/>
    </xf>
    <xf numFmtId="166" fontId="20" fillId="5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right" wrapText="1"/>
    </xf>
    <xf numFmtId="164" fontId="25" fillId="0" borderId="1" xfId="0" applyNumberFormat="1" applyFont="1" applyBorder="1" applyAlignment="1">
      <alignment horizontal="right"/>
    </xf>
    <xf numFmtId="164" fontId="24" fillId="0" borderId="1" xfId="0" applyNumberFormat="1" applyFont="1" applyBorder="1" applyAlignment="1">
      <alignment horizontal="right"/>
    </xf>
    <xf numFmtId="2" fontId="20" fillId="7" borderId="1" xfId="0" applyNumberFormat="1" applyFont="1" applyFill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/>
    </xf>
    <xf numFmtId="0" fontId="20" fillId="0" borderId="1" xfId="0" applyNumberFormat="1" applyFont="1" applyFill="1" applyBorder="1" applyAlignment="1">
      <alignment horizontal="center" vertical="center"/>
    </xf>
    <xf numFmtId="167" fontId="20" fillId="7" borderId="1" xfId="0" applyNumberFormat="1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11" xfId="0" applyFont="1" applyFill="1" applyBorder="1" applyAlignment="1">
      <alignment horizontal="center" wrapText="1"/>
    </xf>
    <xf numFmtId="0" fontId="20" fillId="0" borderId="7" xfId="0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vertical="center" wrapText="1"/>
    </xf>
    <xf numFmtId="3" fontId="20" fillId="7" borderId="7" xfId="0" applyNumberFormat="1" applyFont="1" applyFill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166" fontId="20" fillId="7" borderId="7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right"/>
    </xf>
    <xf numFmtId="164" fontId="20" fillId="0" borderId="1" xfId="0" applyNumberFormat="1" applyFont="1" applyBorder="1" applyAlignment="1">
      <alignment horizontal="right"/>
    </xf>
    <xf numFmtId="3" fontId="6" fillId="0" borderId="1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wrapText="1"/>
    </xf>
    <xf numFmtId="164" fontId="6" fillId="3" borderId="8" xfId="0" applyNumberFormat="1" applyFont="1" applyFill="1" applyBorder="1" applyAlignment="1">
      <alignment horizontal="right" wrapText="1"/>
    </xf>
    <xf numFmtId="164" fontId="6" fillId="0" borderId="8" xfId="0" applyNumberFormat="1" applyFont="1" applyBorder="1" applyAlignment="1">
      <alignment horizontal="right"/>
    </xf>
    <xf numFmtId="14" fontId="6" fillId="0" borderId="3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wrapText="1"/>
    </xf>
    <xf numFmtId="164" fontId="20" fillId="2" borderId="1" xfId="0" applyNumberFormat="1" applyFont="1" applyFill="1" applyBorder="1" applyAlignment="1">
      <alignment horizontal="right" wrapText="1"/>
    </xf>
    <xf numFmtId="164" fontId="20" fillId="2" borderId="7" xfId="0" applyNumberFormat="1" applyFont="1" applyFill="1" applyBorder="1" applyAlignment="1">
      <alignment horizontal="right" wrapText="1"/>
    </xf>
    <xf numFmtId="164" fontId="20" fillId="2" borderId="1" xfId="0" applyNumberFormat="1" applyFont="1" applyFill="1" applyBorder="1" applyAlignment="1">
      <alignment horizontal="right"/>
    </xf>
    <xf numFmtId="165" fontId="20" fillId="2" borderId="1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/>
    </xf>
    <xf numFmtId="166" fontId="28" fillId="7" borderId="1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166" fontId="28" fillId="0" borderId="1" xfId="0" applyNumberFormat="1" applyFont="1" applyBorder="1" applyAlignment="1">
      <alignment horizontal="center" vertical="center"/>
    </xf>
    <xf numFmtId="16" fontId="4" fillId="0" borderId="1" xfId="0" applyNumberFormat="1" applyFont="1" applyFill="1" applyBorder="1" applyAlignment="1">
      <alignment horizontal="center" vertical="center"/>
    </xf>
    <xf numFmtId="3" fontId="2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/>
    </xf>
    <xf numFmtId="166" fontId="28" fillId="7" borderId="1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/>
    </xf>
    <xf numFmtId="1" fontId="28" fillId="0" borderId="1" xfId="0" applyNumberFormat="1" applyFont="1" applyFill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/>
    </xf>
    <xf numFmtId="0" fontId="28" fillId="5" borderId="6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166" fontId="30" fillId="7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/>
    </xf>
    <xf numFmtId="164" fontId="20" fillId="7" borderId="1" xfId="0" applyNumberFormat="1" applyFont="1" applyFill="1" applyBorder="1" applyAlignment="1">
      <alignment horizontal="center"/>
    </xf>
    <xf numFmtId="164" fontId="20" fillId="0" borderId="1" xfId="0" applyNumberFormat="1" applyFont="1" applyFill="1" applyBorder="1" applyAlignment="1">
      <alignment horizontal="center" vertical="center" wrapText="1"/>
    </xf>
    <xf numFmtId="166" fontId="20" fillId="7" borderId="1" xfId="0" applyNumberFormat="1" applyFont="1" applyFill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5" fontId="15" fillId="0" borderId="8" xfId="0" applyNumberFormat="1" applyFont="1" applyFill="1" applyBorder="1" applyAlignment="1">
      <alignment horizontal="center" vertical="center"/>
    </xf>
    <xf numFmtId="165" fontId="20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5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166" fontId="20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/>
    <xf numFmtId="164" fontId="6" fillId="0" borderId="7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/>
    <xf numFmtId="2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6" fontId="20" fillId="7" borderId="8" xfId="0" applyNumberFormat="1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wrapText="1"/>
    </xf>
    <xf numFmtId="0" fontId="32" fillId="6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20" fillId="7" borderId="7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wrapText="1"/>
    </xf>
    <xf numFmtId="2" fontId="20" fillId="0" borderId="1" xfId="0" applyNumberFormat="1" applyFont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67" fontId="33" fillId="5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4" fontId="9" fillId="3" borderId="8" xfId="0" applyNumberFormat="1" applyFont="1" applyFill="1" applyBorder="1" applyAlignment="1">
      <alignment horizontal="right" wrapText="1"/>
    </xf>
    <xf numFmtId="164" fontId="9" fillId="0" borderId="8" xfId="0" applyNumberFormat="1" applyFont="1" applyBorder="1" applyAlignment="1">
      <alignment horizontal="right"/>
    </xf>
    <xf numFmtId="164" fontId="33" fillId="0" borderId="8" xfId="0" applyNumberFormat="1" applyFont="1" applyBorder="1" applyAlignment="1">
      <alignment horizontal="right"/>
    </xf>
    <xf numFmtId="164" fontId="9" fillId="3" borderId="1" xfId="0" applyNumberFormat="1" applyFont="1" applyFill="1" applyBorder="1" applyAlignment="1">
      <alignment horizontal="right" wrapText="1"/>
    </xf>
    <xf numFmtId="164" fontId="9" fillId="0" borderId="1" xfId="0" applyNumberFormat="1" applyFont="1" applyBorder="1" applyAlignment="1">
      <alignment horizontal="right"/>
    </xf>
    <xf numFmtId="164" fontId="33" fillId="0" borderId="1" xfId="0" applyNumberFormat="1" applyFont="1" applyBorder="1" applyAlignment="1">
      <alignment horizontal="right"/>
    </xf>
    <xf numFmtId="166" fontId="9" fillId="0" borderId="1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168" fontId="6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20" fillId="0" borderId="8" xfId="0" applyNumberFormat="1" applyFont="1" applyFill="1" applyBorder="1" applyAlignment="1">
      <alignment horizontal="center" vertical="center"/>
    </xf>
    <xf numFmtId="164" fontId="20" fillId="7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Fill="1" applyBorder="1"/>
    <xf numFmtId="4" fontId="6" fillId="0" borderId="1" xfId="0" applyNumberFormat="1" applyFont="1" applyFill="1" applyBorder="1" applyAlignment="1">
      <alignment horizontal="center"/>
    </xf>
    <xf numFmtId="0" fontId="27" fillId="3" borderId="0" xfId="0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/>
    </xf>
    <xf numFmtId="166" fontId="6" fillId="0" borderId="7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2" fillId="3" borderId="0" xfId="0" applyFont="1" applyFill="1" applyBorder="1" applyAlignment="1">
      <alignment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167" fontId="6" fillId="0" borderId="1" xfId="0" applyNumberFormat="1" applyFont="1" applyBorder="1" applyAlignment="1">
      <alignment horizontal="left" vertical="center"/>
    </xf>
    <xf numFmtId="166" fontId="20" fillId="3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left" vertical="center"/>
    </xf>
    <xf numFmtId="165" fontId="6" fillId="0" borderId="8" xfId="0" applyNumberFormat="1" applyFont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6" fontId="6" fillId="0" borderId="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20" fillId="0" borderId="1" xfId="0" applyNumberFormat="1" applyFont="1" applyBorder="1" applyAlignment="1">
      <alignment horizontal="center"/>
    </xf>
    <xf numFmtId="164" fontId="20" fillId="3" borderId="1" xfId="0" applyNumberFormat="1" applyFont="1" applyFill="1" applyBorder="1" applyAlignment="1">
      <alignment horizontal="center" vertical="center"/>
    </xf>
    <xf numFmtId="167" fontId="25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167" fontId="6" fillId="3" borderId="1" xfId="0" applyNumberFormat="1" applyFont="1" applyFill="1" applyBorder="1" applyAlignment="1">
      <alignment horizontal="center" vertical="center"/>
    </xf>
    <xf numFmtId="165" fontId="20" fillId="3" borderId="1" xfId="0" applyNumberFormat="1" applyFont="1" applyFill="1" applyBorder="1" applyAlignment="1">
      <alignment horizontal="center" vertical="center"/>
    </xf>
    <xf numFmtId="3" fontId="20" fillId="0" borderId="3" xfId="0" applyNumberFormat="1" applyFont="1" applyFill="1" applyBorder="1" applyAlignment="1">
      <alignment horizontal="center" vertical="center"/>
    </xf>
    <xf numFmtId="164" fontId="20" fillId="0" borderId="3" xfId="0" applyNumberFormat="1" applyFont="1" applyFill="1" applyBorder="1" applyAlignment="1">
      <alignment horizontal="center" vertical="center"/>
    </xf>
    <xf numFmtId="0" fontId="32" fillId="3" borderId="16" xfId="0" applyFont="1" applyFill="1" applyBorder="1" applyAlignment="1">
      <alignment wrapText="1"/>
    </xf>
    <xf numFmtId="0" fontId="32" fillId="0" borderId="16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wrapText="1"/>
    </xf>
    <xf numFmtId="4" fontId="11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6" fontId="6" fillId="0" borderId="15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3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6" fontId="4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7" fillId="3" borderId="0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1" fontId="28" fillId="7" borderId="6" xfId="0" applyNumberFormat="1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vertical="center" wrapText="1"/>
    </xf>
    <xf numFmtId="1" fontId="28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 wrapText="1"/>
    </xf>
    <xf numFmtId="164" fontId="20" fillId="0" borderId="3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wrapText="1"/>
    </xf>
    <xf numFmtId="0" fontId="13" fillId="0" borderId="0" xfId="0" applyFont="1" applyBorder="1" applyAlignment="1">
      <alignment horizontal="center" wrapText="1"/>
    </xf>
    <xf numFmtId="0" fontId="3" fillId="5" borderId="3" xfId="0" applyFont="1" applyFill="1" applyBorder="1" applyAlignment="1">
      <alignment wrapText="1"/>
    </xf>
    <xf numFmtId="0" fontId="0" fillId="5" borderId="4" xfId="0" applyFill="1" applyBorder="1" applyAlignment="1"/>
    <xf numFmtId="0" fontId="0" fillId="5" borderId="10" xfId="0" applyFill="1" applyBorder="1" applyAlignment="1"/>
    <xf numFmtId="0" fontId="3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5" borderId="14" xfId="0" applyFont="1" applyFill="1" applyBorder="1" applyAlignment="1">
      <alignment horizontal="left" vertical="center" wrapText="1"/>
    </xf>
    <xf numFmtId="0" fontId="21" fillId="5" borderId="9" xfId="0" applyFont="1" applyFill="1" applyBorder="1" applyAlignment="1">
      <alignment horizontal="left" vertical="center"/>
    </xf>
    <xf numFmtId="0" fontId="21" fillId="5" borderId="12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20" fillId="0" borderId="3" xfId="3" applyFont="1" applyBorder="1" applyAlignment="1">
      <alignment wrapText="1"/>
    </xf>
    <xf numFmtId="0" fontId="21" fillId="0" borderId="4" xfId="0" applyFont="1" applyBorder="1" applyAlignment="1"/>
    <xf numFmtId="0" fontId="21" fillId="0" borderId="10" xfId="0" applyFont="1" applyBorder="1" applyAlignment="1"/>
    <xf numFmtId="0" fontId="28" fillId="5" borderId="3" xfId="0" applyFont="1" applyFill="1" applyBorder="1" applyAlignment="1">
      <alignment vertical="center" wrapText="1"/>
    </xf>
    <xf numFmtId="0" fontId="29" fillId="0" borderId="4" xfId="0" applyFont="1" applyBorder="1" applyAlignment="1">
      <alignment vertical="center"/>
    </xf>
    <xf numFmtId="0" fontId="29" fillId="0" borderId="10" xfId="0" applyFont="1" applyBorder="1" applyAlignment="1">
      <alignment vertical="center"/>
    </xf>
    <xf numFmtId="0" fontId="20" fillId="0" borderId="1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0" fillId="0" borderId="3" xfId="0" applyFont="1" applyBorder="1" applyAlignment="1">
      <alignment wrapText="1"/>
    </xf>
    <xf numFmtId="0" fontId="20" fillId="5" borderId="3" xfId="0" applyFont="1" applyFill="1" applyBorder="1" applyAlignment="1">
      <alignment wrapText="1"/>
    </xf>
    <xf numFmtId="0" fontId="21" fillId="5" borderId="4" xfId="0" applyFont="1" applyFill="1" applyBorder="1" applyAlignment="1"/>
    <xf numFmtId="0" fontId="21" fillId="5" borderId="10" xfId="0" applyFont="1" applyFill="1" applyBorder="1" applyAlignment="1"/>
    <xf numFmtId="0" fontId="20" fillId="5" borderId="16" xfId="0" applyFont="1" applyFill="1" applyBorder="1" applyAlignment="1">
      <alignment wrapText="1"/>
    </xf>
    <xf numFmtId="0" fontId="21" fillId="0" borderId="0" xfId="0" applyFont="1" applyBorder="1" applyAlignment="1"/>
    <xf numFmtId="0" fontId="21" fillId="0" borderId="17" xfId="0" applyFont="1" applyBorder="1" applyAlignment="1"/>
    <xf numFmtId="0" fontId="20" fillId="5" borderId="5" xfId="0" applyFont="1" applyFill="1" applyBorder="1" applyAlignment="1">
      <alignment horizontal="left" vertical="center" wrapText="1"/>
    </xf>
    <xf numFmtId="0" fontId="21" fillId="5" borderId="11" xfId="0" applyFont="1" applyFill="1" applyBorder="1" applyAlignment="1">
      <alignment horizontal="left" vertical="center"/>
    </xf>
    <xf numFmtId="0" fontId="21" fillId="5" borderId="2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wrapText="1"/>
    </xf>
    <xf numFmtId="0" fontId="30" fillId="5" borderId="3" xfId="0" applyFont="1" applyFill="1" applyBorder="1" applyAlignment="1">
      <alignment horizontal="left" vertical="center" wrapText="1"/>
    </xf>
    <xf numFmtId="0" fontId="31" fillId="0" borderId="4" xfId="0" applyFont="1" applyBorder="1" applyAlignment="1">
      <alignment horizontal="left" vertical="center"/>
    </xf>
    <xf numFmtId="0" fontId="31" fillId="0" borderId="10" xfId="0" applyFont="1" applyBorder="1" applyAlignment="1">
      <alignment horizontal="left" vertical="center"/>
    </xf>
    <xf numFmtId="0" fontId="20" fillId="5" borderId="16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/>
    </xf>
    <xf numFmtId="0" fontId="21" fillId="0" borderId="17" xfId="0" applyFont="1" applyBorder="1" applyAlignment="1">
      <alignment horizontal="left" vertical="center"/>
    </xf>
    <xf numFmtId="0" fontId="20" fillId="5" borderId="3" xfId="0" applyFont="1" applyFill="1" applyBorder="1" applyAlignment="1">
      <alignment horizontal="left" wrapText="1"/>
    </xf>
    <xf numFmtId="0" fontId="20" fillId="5" borderId="3" xfId="0" applyFont="1" applyFill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right" wrapText="1"/>
    </xf>
    <xf numFmtId="0" fontId="30" fillId="0" borderId="1" xfId="0" applyFont="1" applyBorder="1" applyAlignment="1">
      <alignment horizontal="center" vertical="center" wrapText="1"/>
    </xf>
    <xf numFmtId="0" fontId="1" fillId="6" borderId="16" xfId="0" applyFont="1" applyFill="1" applyBorder="1" applyAlignment="1">
      <alignment wrapText="1"/>
    </xf>
    <xf numFmtId="0" fontId="0" fillId="0" borderId="0" xfId="0" applyAlignment="1">
      <alignment wrapText="1"/>
    </xf>
    <xf numFmtId="0" fontId="6" fillId="3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6" fillId="0" borderId="7" xfId="0" applyFont="1" applyFill="1" applyBorder="1" applyAlignment="1">
      <alignment horizontal="center" vertical="center"/>
    </xf>
    <xf numFmtId="0" fontId="17" fillId="5" borderId="4" xfId="0" applyFont="1" applyFill="1" applyBorder="1" applyAlignment="1"/>
    <xf numFmtId="0" fontId="17" fillId="5" borderId="10" xfId="0" applyFont="1" applyFill="1" applyBorder="1" applyAlignment="1"/>
    <xf numFmtId="0" fontId="28" fillId="5" borderId="16" xfId="0" applyFont="1" applyFill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0" fontId="20" fillId="5" borderId="4" xfId="0" applyFont="1" applyFill="1" applyBorder="1" applyAlignment="1">
      <alignment horizontal="left" vertical="center" wrapText="1"/>
    </xf>
    <xf numFmtId="0" fontId="20" fillId="5" borderId="10" xfId="0" applyFont="1" applyFill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26" fillId="5" borderId="4" xfId="0" applyFont="1" applyFill="1" applyBorder="1" applyAlignment="1"/>
    <xf numFmtId="0" fontId="26" fillId="5" borderId="9" xfId="0" applyFont="1" applyFill="1" applyBorder="1" applyAlignment="1"/>
    <xf numFmtId="0" fontId="26" fillId="5" borderId="10" xfId="0" applyFont="1" applyFill="1" applyBorder="1" applyAlignment="1"/>
    <xf numFmtId="0" fontId="4" fillId="0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9" xfId="0" applyFont="1" applyFill="1" applyBorder="1" applyAlignment="1">
      <alignment horizontal="center" vertical="top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99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ovoshakhtinsk.org/economics/mynicipalnie_programmi/ypravlenie_mynicipalnimi_finansami/pasport_podprogrammi_3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301"/>
  <sheetViews>
    <sheetView tabSelected="1" zoomScale="81" zoomScaleNormal="81" workbookViewId="0">
      <pane ySplit="8" topLeftCell="A297" activePane="bottomLeft" state="frozen"/>
      <selection pane="bottomLeft" activeCell="J243" sqref="J243"/>
    </sheetView>
  </sheetViews>
  <sheetFormatPr defaultColWidth="9.109375" defaultRowHeight="13.8" x14ac:dyDescent="0.25"/>
  <cols>
    <col min="1" max="1" width="6.109375" style="28" customWidth="1"/>
    <col min="2" max="2" width="81.5546875" style="33" customWidth="1"/>
    <col min="3" max="3" width="8.33203125" style="33" customWidth="1"/>
    <col min="4" max="4" width="11.6640625" style="32" customWidth="1"/>
    <col min="5" max="5" width="10.6640625" style="32" customWidth="1"/>
    <col min="6" max="6" width="11.6640625" style="32" customWidth="1"/>
    <col min="7" max="7" width="13.44140625" style="32" customWidth="1"/>
    <col min="8" max="8" width="12.88671875" style="32" customWidth="1"/>
    <col min="9" max="9" width="10.21875" style="1" customWidth="1"/>
    <col min="10" max="10" width="9.109375" style="1"/>
    <col min="11" max="11" width="9.44140625" style="1" customWidth="1"/>
    <col min="12" max="12" width="9.109375" style="1" customWidth="1"/>
    <col min="13" max="16384" width="9.109375" style="1"/>
  </cols>
  <sheetData>
    <row r="1" spans="1:8" ht="6" customHeight="1" x14ac:dyDescent="0.3">
      <c r="F1" s="392"/>
      <c r="G1" s="392"/>
      <c r="H1" s="393"/>
    </row>
    <row r="2" spans="1:8" ht="15.6" customHeight="1" x14ac:dyDescent="0.3">
      <c r="A2" s="430" t="s">
        <v>495</v>
      </c>
      <c r="B2" s="430"/>
      <c r="C2" s="430"/>
      <c r="D2" s="430"/>
      <c r="E2" s="430"/>
      <c r="F2" s="430"/>
      <c r="G2" s="430"/>
      <c r="H2" s="430"/>
    </row>
    <row r="3" spans="1:8" ht="15.6" customHeight="1" x14ac:dyDescent="0.3">
      <c r="A3" s="388"/>
      <c r="B3" s="388" t="s">
        <v>496</v>
      </c>
      <c r="C3" s="388"/>
      <c r="D3" s="388"/>
      <c r="E3" s="388"/>
      <c r="F3" s="388"/>
      <c r="G3" s="388"/>
      <c r="H3" s="388"/>
    </row>
    <row r="4" spans="1:8" ht="37.200000000000003" customHeight="1" x14ac:dyDescent="0.25">
      <c r="A4" s="431" t="s">
        <v>408</v>
      </c>
      <c r="B4" s="431"/>
      <c r="C4" s="431"/>
      <c r="D4" s="431"/>
      <c r="E4" s="431"/>
      <c r="F4" s="431"/>
      <c r="G4" s="431"/>
      <c r="H4" s="431"/>
    </row>
    <row r="5" spans="1:8" ht="11.4" customHeight="1" x14ac:dyDescent="0.25">
      <c r="A5" s="432"/>
      <c r="B5" s="432"/>
      <c r="C5" s="432"/>
      <c r="D5" s="432"/>
      <c r="E5" s="432"/>
      <c r="F5" s="432"/>
      <c r="G5" s="432"/>
      <c r="H5" s="432"/>
    </row>
    <row r="6" spans="1:8" s="30" customFormat="1" ht="23.4" customHeight="1" x14ac:dyDescent="0.25">
      <c r="A6" s="394" t="s">
        <v>11</v>
      </c>
      <c r="B6" s="394" t="s">
        <v>205</v>
      </c>
      <c r="C6" s="394" t="s">
        <v>208</v>
      </c>
      <c r="D6" s="394" t="s">
        <v>207</v>
      </c>
      <c r="E6" s="394"/>
      <c r="F6" s="394"/>
      <c r="G6" s="394"/>
      <c r="H6" s="394"/>
    </row>
    <row r="7" spans="1:8" s="31" customFormat="1" ht="14.25" customHeight="1" x14ac:dyDescent="0.25">
      <c r="A7" s="394"/>
      <c r="B7" s="394"/>
      <c r="C7" s="395"/>
      <c r="D7" s="433" t="s">
        <v>482</v>
      </c>
      <c r="E7" s="394">
        <v>2018</v>
      </c>
      <c r="F7" s="394"/>
      <c r="G7" s="394"/>
      <c r="H7" s="394"/>
    </row>
    <row r="8" spans="1:8" ht="70.2" customHeight="1" x14ac:dyDescent="0.25">
      <c r="A8" s="394"/>
      <c r="B8" s="394"/>
      <c r="C8" s="395"/>
      <c r="D8" s="433"/>
      <c r="E8" s="38" t="s">
        <v>481</v>
      </c>
      <c r="F8" s="38" t="s">
        <v>483</v>
      </c>
      <c r="G8" s="38" t="s">
        <v>209</v>
      </c>
      <c r="H8" s="39" t="s">
        <v>223</v>
      </c>
    </row>
    <row r="9" spans="1:8" s="28" customFormat="1" ht="24.6" customHeight="1" x14ac:dyDescent="0.3">
      <c r="A9" s="254" t="s">
        <v>134</v>
      </c>
      <c r="B9" s="420" t="s">
        <v>336</v>
      </c>
      <c r="C9" s="421"/>
      <c r="D9" s="421"/>
      <c r="E9" s="421"/>
      <c r="F9" s="421"/>
      <c r="G9" s="422"/>
      <c r="H9" s="211">
        <f>(H10+H13+H16+H17+H33+H34+H35+H42+H43+H44+H45+H46+H47+H48+H49+H50+H51+H52+H53+H54)/20</f>
        <v>0.98399999999999999</v>
      </c>
    </row>
    <row r="10" spans="1:8" s="26" customFormat="1" ht="45.75" customHeight="1" x14ac:dyDescent="0.25">
      <c r="A10" s="95">
        <v>1</v>
      </c>
      <c r="B10" s="116" t="s">
        <v>268</v>
      </c>
      <c r="C10" s="98" t="s">
        <v>216</v>
      </c>
      <c r="D10" s="120">
        <v>41</v>
      </c>
      <c r="E10" s="281">
        <v>41</v>
      </c>
      <c r="F10" s="117">
        <v>41</v>
      </c>
      <c r="G10" s="101">
        <f>F10/E10</f>
        <v>1</v>
      </c>
      <c r="H10" s="159">
        <v>1</v>
      </c>
    </row>
    <row r="11" spans="1:8" s="26" customFormat="1" ht="49.5" hidden="1" customHeight="1" x14ac:dyDescent="0.3">
      <c r="A11" s="95"/>
      <c r="B11" s="207"/>
      <c r="C11" s="98" t="s">
        <v>216</v>
      </c>
      <c r="D11" s="120"/>
      <c r="E11" s="263">
        <v>100</v>
      </c>
      <c r="F11" s="264"/>
      <c r="G11" s="262">
        <f t="shared" ref="G11:G54" si="0">F11/E11</f>
        <v>0</v>
      </c>
      <c r="H11" s="90"/>
    </row>
    <row r="12" spans="1:8" s="26" customFormat="1" ht="14.25" hidden="1" customHeight="1" x14ac:dyDescent="0.3">
      <c r="A12" s="95"/>
      <c r="B12" s="207"/>
      <c r="C12" s="98" t="s">
        <v>285</v>
      </c>
      <c r="D12" s="120"/>
      <c r="E12" s="263">
        <v>643</v>
      </c>
      <c r="F12" s="264"/>
      <c r="G12" s="262">
        <f t="shared" si="0"/>
        <v>0</v>
      </c>
      <c r="H12" s="90"/>
    </row>
    <row r="13" spans="1:8" s="26" customFormat="1" ht="82.2" customHeight="1" x14ac:dyDescent="0.3">
      <c r="A13" s="95">
        <v>2</v>
      </c>
      <c r="B13" s="162" t="s">
        <v>272</v>
      </c>
      <c r="C13" s="98" t="s">
        <v>216</v>
      </c>
      <c r="D13" s="120">
        <v>100</v>
      </c>
      <c r="E13" s="281">
        <v>100</v>
      </c>
      <c r="F13" s="117">
        <v>100</v>
      </c>
      <c r="G13" s="117">
        <f t="shared" si="0"/>
        <v>1</v>
      </c>
      <c r="H13" s="159">
        <v>1</v>
      </c>
    </row>
    <row r="14" spans="1:8" s="26" customFormat="1" ht="13.95" hidden="1" customHeight="1" x14ac:dyDescent="0.3">
      <c r="A14" s="95"/>
      <c r="B14" s="207"/>
      <c r="C14" s="98" t="s">
        <v>216</v>
      </c>
      <c r="D14" s="120"/>
      <c r="E14" s="261">
        <v>643</v>
      </c>
      <c r="F14" s="264"/>
      <c r="G14" s="262">
        <f t="shared" si="0"/>
        <v>0</v>
      </c>
      <c r="H14" s="90"/>
    </row>
    <row r="15" spans="1:8" s="26" customFormat="1" ht="31.5" hidden="1" customHeight="1" x14ac:dyDescent="0.3">
      <c r="A15" s="95"/>
      <c r="B15" s="207"/>
      <c r="C15" s="97"/>
      <c r="D15" s="120"/>
      <c r="E15" s="261"/>
      <c r="F15" s="264"/>
      <c r="G15" s="262" t="e">
        <f t="shared" si="0"/>
        <v>#DIV/0!</v>
      </c>
      <c r="H15" s="90"/>
    </row>
    <row r="16" spans="1:8" s="26" customFormat="1" ht="45" customHeight="1" x14ac:dyDescent="0.25">
      <c r="A16" s="95">
        <v>3</v>
      </c>
      <c r="B16" s="116" t="s">
        <v>269</v>
      </c>
      <c r="C16" s="98" t="s">
        <v>285</v>
      </c>
      <c r="D16" s="117">
        <v>621</v>
      </c>
      <c r="E16" s="285">
        <v>588</v>
      </c>
      <c r="F16" s="117">
        <v>551</v>
      </c>
      <c r="G16" s="101">
        <f t="shared" si="0"/>
        <v>0.93707482993197277</v>
      </c>
      <c r="H16" s="305">
        <v>0.94</v>
      </c>
    </row>
    <row r="17" spans="1:8" s="26" customFormat="1" ht="38.4" customHeight="1" x14ac:dyDescent="0.3">
      <c r="A17" s="95">
        <v>4</v>
      </c>
      <c r="B17" s="162" t="s">
        <v>270</v>
      </c>
      <c r="C17" s="98" t="s">
        <v>216</v>
      </c>
      <c r="D17" s="117">
        <v>100</v>
      </c>
      <c r="E17" s="300">
        <v>100</v>
      </c>
      <c r="F17" s="117">
        <v>100</v>
      </c>
      <c r="G17" s="117">
        <f t="shared" si="0"/>
        <v>1</v>
      </c>
      <c r="H17" s="159">
        <v>1</v>
      </c>
    </row>
    <row r="18" spans="1:8" s="26" customFormat="1" ht="13.95" hidden="1" customHeight="1" x14ac:dyDescent="0.3">
      <c r="A18" s="95" t="s">
        <v>163</v>
      </c>
      <c r="B18" s="207"/>
      <c r="C18" s="98" t="s">
        <v>216</v>
      </c>
      <c r="D18" s="279"/>
      <c r="E18" s="263">
        <v>100</v>
      </c>
      <c r="F18" s="265"/>
      <c r="G18" s="264">
        <f t="shared" si="0"/>
        <v>0</v>
      </c>
      <c r="H18" s="90"/>
    </row>
    <row r="19" spans="1:8" s="26" customFormat="1" ht="13.95" hidden="1" customHeight="1" x14ac:dyDescent="0.3">
      <c r="A19" s="95"/>
      <c r="B19" s="207"/>
      <c r="C19" s="97"/>
      <c r="D19" s="279"/>
      <c r="E19" s="263"/>
      <c r="F19" s="265"/>
      <c r="G19" s="264" t="e">
        <f t="shared" si="0"/>
        <v>#DIV/0!</v>
      </c>
      <c r="H19" s="90"/>
    </row>
    <row r="20" spans="1:8" s="26" customFormat="1" ht="13.95" hidden="1" customHeight="1" x14ac:dyDescent="0.3">
      <c r="A20" s="95"/>
      <c r="B20" s="207"/>
      <c r="C20" s="97"/>
      <c r="D20" s="279"/>
      <c r="E20" s="263">
        <v>68</v>
      </c>
      <c r="F20" s="265"/>
      <c r="G20" s="264">
        <f t="shared" si="0"/>
        <v>0</v>
      </c>
      <c r="H20" s="90"/>
    </row>
    <row r="21" spans="1:8" s="26" customFormat="1" ht="15.6" hidden="1" x14ac:dyDescent="0.3">
      <c r="A21" s="95"/>
      <c r="B21" s="207"/>
      <c r="C21" s="97"/>
      <c r="D21" s="279"/>
      <c r="E21" s="266"/>
      <c r="F21" s="265"/>
      <c r="G21" s="264" t="e">
        <f t="shared" si="0"/>
        <v>#DIV/0!</v>
      </c>
      <c r="H21" s="90"/>
    </row>
    <row r="22" spans="1:8" s="26" customFormat="1" ht="15.6" hidden="1" x14ac:dyDescent="0.3">
      <c r="A22" s="95"/>
      <c r="B22" s="207"/>
      <c r="C22" s="97"/>
      <c r="D22" s="279"/>
      <c r="E22" s="266"/>
      <c r="F22" s="265"/>
      <c r="G22" s="264" t="e">
        <f t="shared" si="0"/>
        <v>#DIV/0!</v>
      </c>
      <c r="H22" s="90"/>
    </row>
    <row r="23" spans="1:8" s="26" customFormat="1" ht="15.6" hidden="1" x14ac:dyDescent="0.3">
      <c r="A23" s="95"/>
      <c r="B23" s="207"/>
      <c r="C23" s="97"/>
      <c r="D23" s="279"/>
      <c r="E23" s="266"/>
      <c r="F23" s="265"/>
      <c r="G23" s="264" t="e">
        <f t="shared" si="0"/>
        <v>#DIV/0!</v>
      </c>
      <c r="H23" s="90"/>
    </row>
    <row r="24" spans="1:8" s="26" customFormat="1" ht="15.6" hidden="1" x14ac:dyDescent="0.3">
      <c r="A24" s="95"/>
      <c r="B24" s="207"/>
      <c r="C24" s="97"/>
      <c r="D24" s="279"/>
      <c r="E24" s="266"/>
      <c r="F24" s="265"/>
      <c r="G24" s="264" t="e">
        <f t="shared" si="0"/>
        <v>#DIV/0!</v>
      </c>
      <c r="H24" s="90"/>
    </row>
    <row r="25" spans="1:8" s="26" customFormat="1" ht="15.6" hidden="1" x14ac:dyDescent="0.3">
      <c r="A25" s="95"/>
      <c r="B25" s="207"/>
      <c r="C25" s="97"/>
      <c r="D25" s="279"/>
      <c r="E25" s="266"/>
      <c r="F25" s="265"/>
      <c r="G25" s="264" t="e">
        <f t="shared" si="0"/>
        <v>#DIV/0!</v>
      </c>
      <c r="H25" s="90"/>
    </row>
    <row r="26" spans="1:8" s="26" customFormat="1" ht="15.6" hidden="1" x14ac:dyDescent="0.3">
      <c r="A26" s="95" t="s">
        <v>164</v>
      </c>
      <c r="B26" s="207"/>
      <c r="C26" s="97"/>
      <c r="D26" s="279"/>
      <c r="E26" s="266"/>
      <c r="F26" s="265"/>
      <c r="G26" s="264" t="e">
        <f t="shared" si="0"/>
        <v>#DIV/0!</v>
      </c>
      <c r="H26" s="90"/>
    </row>
    <row r="27" spans="1:8" s="26" customFormat="1" ht="15.6" hidden="1" x14ac:dyDescent="0.3">
      <c r="A27" s="95"/>
      <c r="B27" s="207"/>
      <c r="C27" s="97"/>
      <c r="D27" s="279"/>
      <c r="E27" s="266"/>
      <c r="F27" s="265"/>
      <c r="G27" s="264" t="e">
        <f t="shared" si="0"/>
        <v>#DIV/0!</v>
      </c>
      <c r="H27" s="90"/>
    </row>
    <row r="28" spans="1:8" s="26" customFormat="1" ht="15.6" hidden="1" x14ac:dyDescent="0.3">
      <c r="A28" s="95"/>
      <c r="B28" s="207"/>
      <c r="C28" s="97"/>
      <c r="D28" s="279"/>
      <c r="E28" s="266"/>
      <c r="F28" s="265"/>
      <c r="G28" s="264" t="e">
        <f t="shared" si="0"/>
        <v>#DIV/0!</v>
      </c>
      <c r="H28" s="90"/>
    </row>
    <row r="29" spans="1:8" s="26" customFormat="1" ht="15.6" hidden="1" x14ac:dyDescent="0.3">
      <c r="A29" s="95"/>
      <c r="B29" s="207"/>
      <c r="C29" s="97"/>
      <c r="D29" s="279"/>
      <c r="E29" s="266"/>
      <c r="F29" s="265"/>
      <c r="G29" s="264" t="e">
        <f t="shared" si="0"/>
        <v>#DIV/0!</v>
      </c>
      <c r="H29" s="90"/>
    </row>
    <row r="30" spans="1:8" s="26" customFormat="1" ht="17.25" hidden="1" customHeight="1" x14ac:dyDescent="0.3">
      <c r="A30" s="95"/>
      <c r="B30" s="207"/>
      <c r="C30" s="97"/>
      <c r="D30" s="279"/>
      <c r="E30" s="266"/>
      <c r="F30" s="265"/>
      <c r="G30" s="264" t="e">
        <f t="shared" si="0"/>
        <v>#DIV/0!</v>
      </c>
      <c r="H30" s="90"/>
    </row>
    <row r="31" spans="1:8" s="26" customFormat="1" ht="15.6" hidden="1" x14ac:dyDescent="0.3">
      <c r="A31" s="95" t="s">
        <v>165</v>
      </c>
      <c r="B31" s="207"/>
      <c r="C31" s="97"/>
      <c r="D31" s="279"/>
      <c r="E31" s="266"/>
      <c r="F31" s="265"/>
      <c r="G31" s="264" t="e">
        <f t="shared" si="0"/>
        <v>#DIV/0!</v>
      </c>
      <c r="H31" s="90"/>
    </row>
    <row r="32" spans="1:8" s="26" customFormat="1" ht="48.75" hidden="1" customHeight="1" x14ac:dyDescent="0.3">
      <c r="A32" s="95" t="s">
        <v>166</v>
      </c>
      <c r="B32" s="207"/>
      <c r="C32" s="97"/>
      <c r="D32" s="279"/>
      <c r="E32" s="266"/>
      <c r="F32" s="265"/>
      <c r="G32" s="264" t="e">
        <f t="shared" si="0"/>
        <v>#DIV/0!</v>
      </c>
      <c r="H32" s="90"/>
    </row>
    <row r="33" spans="1:9" s="26" customFormat="1" ht="51" customHeight="1" x14ac:dyDescent="0.3">
      <c r="A33" s="95">
        <v>5</v>
      </c>
      <c r="B33" s="162" t="s">
        <v>271</v>
      </c>
      <c r="C33" s="208" t="s">
        <v>216</v>
      </c>
      <c r="D33" s="117">
        <v>75</v>
      </c>
      <c r="E33" s="300">
        <v>80</v>
      </c>
      <c r="F33" s="117">
        <v>80</v>
      </c>
      <c r="G33" s="117">
        <f t="shared" si="0"/>
        <v>1</v>
      </c>
      <c r="H33" s="159">
        <v>1</v>
      </c>
    </row>
    <row r="34" spans="1:9" s="26" customFormat="1" ht="15.6" x14ac:dyDescent="0.3">
      <c r="A34" s="95">
        <v>6</v>
      </c>
      <c r="B34" s="162" t="s">
        <v>273</v>
      </c>
      <c r="C34" s="98" t="s">
        <v>242</v>
      </c>
      <c r="D34" s="117">
        <v>1.6</v>
      </c>
      <c r="E34" s="258">
        <v>1.45</v>
      </c>
      <c r="F34" s="117">
        <v>1.45</v>
      </c>
      <c r="G34" s="117">
        <f t="shared" si="0"/>
        <v>1</v>
      </c>
      <c r="H34" s="159">
        <v>1</v>
      </c>
    </row>
    <row r="35" spans="1:9" s="26" customFormat="1" ht="31.2" x14ac:dyDescent="0.25">
      <c r="A35" s="95">
        <v>7</v>
      </c>
      <c r="B35" s="116" t="s">
        <v>274</v>
      </c>
      <c r="C35" s="98" t="s">
        <v>216</v>
      </c>
      <c r="D35" s="117">
        <v>60.1</v>
      </c>
      <c r="E35" s="399">
        <v>61.1</v>
      </c>
      <c r="F35" s="117">
        <v>61.2</v>
      </c>
      <c r="G35" s="287">
        <f t="shared" si="0"/>
        <v>1.0016366612111294</v>
      </c>
      <c r="H35" s="159">
        <v>1</v>
      </c>
    </row>
    <row r="36" spans="1:9" ht="27.6" hidden="1" customHeight="1" x14ac:dyDescent="0.3">
      <c r="A36" s="95" t="s">
        <v>267</v>
      </c>
      <c r="B36" s="162" t="s">
        <v>157</v>
      </c>
      <c r="C36" s="148"/>
      <c r="D36" s="117"/>
      <c r="E36" s="399"/>
      <c r="F36" s="117"/>
      <c r="G36" s="101" t="e">
        <f t="shared" si="0"/>
        <v>#DIV/0!</v>
      </c>
      <c r="H36" s="212"/>
    </row>
    <row r="37" spans="1:9" ht="15.6" hidden="1" x14ac:dyDescent="0.3">
      <c r="A37" s="95" t="s">
        <v>267</v>
      </c>
      <c r="B37" s="162" t="s">
        <v>158</v>
      </c>
      <c r="C37" s="148"/>
      <c r="D37" s="117"/>
      <c r="E37" s="267"/>
      <c r="F37" s="264"/>
      <c r="G37" s="262" t="e">
        <f t="shared" si="0"/>
        <v>#DIV/0!</v>
      </c>
      <c r="H37" s="212"/>
    </row>
    <row r="38" spans="1:9" ht="15.6" hidden="1" x14ac:dyDescent="0.3">
      <c r="A38" s="95" t="s">
        <v>267</v>
      </c>
      <c r="B38" s="162" t="s">
        <v>159</v>
      </c>
      <c r="C38" s="148"/>
      <c r="D38" s="117"/>
      <c r="E38" s="267"/>
      <c r="F38" s="264"/>
      <c r="G38" s="262" t="e">
        <f t="shared" si="0"/>
        <v>#DIV/0!</v>
      </c>
      <c r="H38" s="212"/>
    </row>
    <row r="39" spans="1:9" ht="15.6" hidden="1" x14ac:dyDescent="0.3">
      <c r="A39" s="95" t="s">
        <v>267</v>
      </c>
      <c r="B39" s="162" t="s">
        <v>160</v>
      </c>
      <c r="C39" s="148"/>
      <c r="D39" s="117"/>
      <c r="E39" s="267"/>
      <c r="F39" s="264"/>
      <c r="G39" s="262" t="e">
        <f t="shared" si="0"/>
        <v>#DIV/0!</v>
      </c>
      <c r="H39" s="212"/>
    </row>
    <row r="40" spans="1:9" ht="15.6" hidden="1" x14ac:dyDescent="0.3">
      <c r="A40" s="95" t="s">
        <v>267</v>
      </c>
      <c r="B40" s="162" t="s">
        <v>161</v>
      </c>
      <c r="C40" s="148"/>
      <c r="D40" s="117"/>
      <c r="E40" s="267"/>
      <c r="F40" s="264"/>
      <c r="G40" s="262" t="e">
        <f t="shared" si="0"/>
        <v>#DIV/0!</v>
      </c>
      <c r="H40" s="212"/>
    </row>
    <row r="41" spans="1:9" ht="46.5" hidden="1" customHeight="1" x14ac:dyDescent="0.3">
      <c r="A41" s="95" t="s">
        <v>267</v>
      </c>
      <c r="B41" s="162" t="s">
        <v>162</v>
      </c>
      <c r="C41" s="148"/>
      <c r="D41" s="117"/>
      <c r="E41" s="267"/>
      <c r="F41" s="264"/>
      <c r="G41" s="262" t="e">
        <f t="shared" si="0"/>
        <v>#DIV/0!</v>
      </c>
      <c r="H41" s="212"/>
    </row>
    <row r="42" spans="1:9" ht="45" customHeight="1" x14ac:dyDescent="0.3">
      <c r="A42" s="95">
        <v>8</v>
      </c>
      <c r="B42" s="162" t="s">
        <v>275</v>
      </c>
      <c r="C42" s="98" t="s">
        <v>216</v>
      </c>
      <c r="D42" s="117">
        <v>39</v>
      </c>
      <c r="E42" s="258">
        <v>41</v>
      </c>
      <c r="F42" s="117">
        <v>41</v>
      </c>
      <c r="G42" s="287">
        <f t="shared" si="0"/>
        <v>1</v>
      </c>
      <c r="H42" s="160">
        <v>1</v>
      </c>
      <c r="I42" s="37"/>
    </row>
    <row r="43" spans="1:9" ht="47.4" customHeight="1" x14ac:dyDescent="0.25">
      <c r="A43" s="95">
        <v>9</v>
      </c>
      <c r="B43" s="116" t="s">
        <v>276</v>
      </c>
      <c r="C43" s="98" t="s">
        <v>216</v>
      </c>
      <c r="D43" s="117">
        <v>27.4</v>
      </c>
      <c r="E43" s="258">
        <v>27.7</v>
      </c>
      <c r="F43" s="117">
        <v>27.7</v>
      </c>
      <c r="G43" s="287">
        <f t="shared" si="0"/>
        <v>1</v>
      </c>
      <c r="H43" s="160">
        <v>1</v>
      </c>
      <c r="I43" s="37"/>
    </row>
    <row r="44" spans="1:9" ht="45" customHeight="1" x14ac:dyDescent="0.3">
      <c r="A44" s="95">
        <v>10</v>
      </c>
      <c r="B44" s="209" t="s">
        <v>277</v>
      </c>
      <c r="C44" s="98" t="s">
        <v>286</v>
      </c>
      <c r="D44" s="117">
        <v>82.5</v>
      </c>
      <c r="E44" s="258">
        <v>86.5</v>
      </c>
      <c r="F44" s="117">
        <v>86.5</v>
      </c>
      <c r="G44" s="101">
        <f t="shared" si="0"/>
        <v>1</v>
      </c>
      <c r="H44" s="160">
        <v>1</v>
      </c>
    </row>
    <row r="45" spans="1:9" ht="61.95" customHeight="1" x14ac:dyDescent="0.3">
      <c r="A45" s="95">
        <v>11</v>
      </c>
      <c r="B45" s="162" t="s">
        <v>278</v>
      </c>
      <c r="C45" s="98" t="s">
        <v>216</v>
      </c>
      <c r="D45" s="117">
        <v>20</v>
      </c>
      <c r="E45" s="281">
        <v>0</v>
      </c>
      <c r="F45" s="117">
        <v>0</v>
      </c>
      <c r="G45" s="101">
        <v>1</v>
      </c>
      <c r="H45" s="160">
        <v>1</v>
      </c>
    </row>
    <row r="46" spans="1:9" ht="49.2" customHeight="1" x14ac:dyDescent="0.25">
      <c r="A46" s="95">
        <v>12</v>
      </c>
      <c r="B46" s="116" t="s">
        <v>279</v>
      </c>
      <c r="C46" s="98" t="s">
        <v>216</v>
      </c>
      <c r="D46" s="117">
        <v>98</v>
      </c>
      <c r="E46" s="281">
        <v>99</v>
      </c>
      <c r="F46" s="117">
        <v>99</v>
      </c>
      <c r="G46" s="101">
        <f t="shared" si="0"/>
        <v>1</v>
      </c>
      <c r="H46" s="160">
        <v>1</v>
      </c>
    </row>
    <row r="47" spans="1:9" ht="48.6" customHeight="1" x14ac:dyDescent="0.25">
      <c r="A47" s="95">
        <v>13</v>
      </c>
      <c r="B47" s="116" t="s">
        <v>280</v>
      </c>
      <c r="C47" s="98" t="s">
        <v>216</v>
      </c>
      <c r="D47" s="117">
        <v>21.7</v>
      </c>
      <c r="E47" s="258">
        <v>23</v>
      </c>
      <c r="F47" s="117">
        <v>23</v>
      </c>
      <c r="G47" s="101">
        <f t="shared" si="0"/>
        <v>1</v>
      </c>
      <c r="H47" s="160">
        <v>1</v>
      </c>
      <c r="I47" s="129"/>
    </row>
    <row r="48" spans="1:9" ht="56.4" customHeight="1" x14ac:dyDescent="0.25">
      <c r="A48" s="95">
        <v>14</v>
      </c>
      <c r="B48" s="132" t="s">
        <v>281</v>
      </c>
      <c r="C48" s="147" t="s">
        <v>287</v>
      </c>
      <c r="D48" s="120" t="s">
        <v>387</v>
      </c>
      <c r="E48" s="302" t="s">
        <v>419</v>
      </c>
      <c r="F48" s="303" t="s">
        <v>420</v>
      </c>
      <c r="G48" s="101">
        <v>1</v>
      </c>
      <c r="H48" s="159">
        <v>1</v>
      </c>
    </row>
    <row r="49" spans="1:301" ht="45" customHeight="1" x14ac:dyDescent="0.25">
      <c r="A49" s="95">
        <v>15</v>
      </c>
      <c r="B49" s="116" t="s">
        <v>282</v>
      </c>
      <c r="C49" s="98" t="s">
        <v>216</v>
      </c>
      <c r="D49" s="117">
        <v>25</v>
      </c>
      <c r="E49" s="258">
        <v>28</v>
      </c>
      <c r="F49" s="117">
        <v>28</v>
      </c>
      <c r="G49" s="101">
        <f t="shared" si="0"/>
        <v>1</v>
      </c>
      <c r="H49" s="160">
        <v>1</v>
      </c>
    </row>
    <row r="50" spans="1:301" ht="46.95" customHeight="1" x14ac:dyDescent="0.3">
      <c r="A50" s="95">
        <v>16</v>
      </c>
      <c r="B50" s="209" t="s">
        <v>283</v>
      </c>
      <c r="C50" s="98" t="s">
        <v>216</v>
      </c>
      <c r="D50" s="117">
        <v>71</v>
      </c>
      <c r="E50" s="258">
        <v>50</v>
      </c>
      <c r="F50" s="117">
        <v>53.8</v>
      </c>
      <c r="G50" s="101">
        <f t="shared" si="0"/>
        <v>1.0759999999999998</v>
      </c>
      <c r="H50" s="160">
        <v>1</v>
      </c>
    </row>
    <row r="51" spans="1:301" ht="63" customHeight="1" x14ac:dyDescent="0.25">
      <c r="A51" s="95">
        <v>17</v>
      </c>
      <c r="B51" s="116" t="s">
        <v>384</v>
      </c>
      <c r="C51" s="98" t="s">
        <v>216</v>
      </c>
      <c r="D51" s="117">
        <v>100.5</v>
      </c>
      <c r="E51" s="258">
        <v>92.6</v>
      </c>
      <c r="F51" s="117">
        <v>97</v>
      </c>
      <c r="G51" s="101">
        <f t="shared" si="0"/>
        <v>1.0475161987041037</v>
      </c>
      <c r="H51" s="160">
        <v>1</v>
      </c>
    </row>
    <row r="52" spans="1:301" ht="48" customHeight="1" x14ac:dyDescent="0.25">
      <c r="A52" s="95">
        <v>18</v>
      </c>
      <c r="B52" s="116" t="s">
        <v>385</v>
      </c>
      <c r="C52" s="98" t="s">
        <v>216</v>
      </c>
      <c r="D52" s="117">
        <v>116.4</v>
      </c>
      <c r="E52" s="258">
        <v>113.8</v>
      </c>
      <c r="F52" s="117">
        <v>117</v>
      </c>
      <c r="G52" s="101">
        <f t="shared" si="0"/>
        <v>1.0281195079086116</v>
      </c>
      <c r="H52" s="160">
        <v>1</v>
      </c>
    </row>
    <row r="53" spans="1:301" ht="47.4" customHeight="1" x14ac:dyDescent="0.3">
      <c r="A53" s="95">
        <v>19</v>
      </c>
      <c r="B53" s="162" t="s">
        <v>386</v>
      </c>
      <c r="C53" s="98" t="s">
        <v>216</v>
      </c>
      <c r="D53" s="117">
        <v>114.6</v>
      </c>
      <c r="E53" s="258">
        <v>111.8</v>
      </c>
      <c r="F53" s="117">
        <v>105</v>
      </c>
      <c r="G53" s="101">
        <f t="shared" si="0"/>
        <v>0.93917710196779969</v>
      </c>
      <c r="H53" s="304">
        <v>0.94</v>
      </c>
    </row>
    <row r="54" spans="1:301" ht="46.2" customHeight="1" x14ac:dyDescent="0.3">
      <c r="A54" s="95">
        <v>20</v>
      </c>
      <c r="B54" s="162" t="s">
        <v>284</v>
      </c>
      <c r="C54" s="98" t="s">
        <v>216</v>
      </c>
      <c r="D54" s="117">
        <v>80</v>
      </c>
      <c r="E54" s="258">
        <v>100</v>
      </c>
      <c r="F54" s="117">
        <v>80</v>
      </c>
      <c r="G54" s="101">
        <f t="shared" si="0"/>
        <v>0.8</v>
      </c>
      <c r="H54" s="304">
        <v>0.8</v>
      </c>
    </row>
    <row r="55" spans="1:301" ht="33.75" customHeight="1" x14ac:dyDescent="0.25">
      <c r="A55" s="103" t="s">
        <v>2</v>
      </c>
      <c r="B55" s="423" t="s">
        <v>373</v>
      </c>
      <c r="C55" s="424"/>
      <c r="D55" s="424"/>
      <c r="E55" s="424"/>
      <c r="F55" s="424"/>
      <c r="G55" s="425"/>
      <c r="H55" s="115">
        <f>(H58+H59+H60+H61+H62+H63+H64+H65+H67+H68+H69)/11</f>
        <v>0.95454545454545459</v>
      </c>
    </row>
    <row r="56" spans="1:301" ht="15" customHeight="1" x14ac:dyDescent="0.3">
      <c r="A56" s="58"/>
      <c r="B56" s="97" t="s">
        <v>7</v>
      </c>
      <c r="C56" s="107"/>
      <c r="D56" s="107"/>
      <c r="E56" s="107"/>
      <c r="F56" s="107"/>
      <c r="G56" s="107"/>
      <c r="H56" s="109"/>
    </row>
    <row r="57" spans="1:301" ht="16.95" customHeight="1" x14ac:dyDescent="0.3">
      <c r="A57" s="58"/>
      <c r="B57" s="110" t="s">
        <v>263</v>
      </c>
      <c r="C57" s="111"/>
      <c r="D57" s="107"/>
      <c r="E57" s="112"/>
      <c r="F57" s="113"/>
      <c r="G57" s="113"/>
      <c r="H57" s="114"/>
    </row>
    <row r="58" spans="1:301" ht="43.95" customHeight="1" x14ac:dyDescent="0.25">
      <c r="A58" s="105">
        <v>1</v>
      </c>
      <c r="B58" s="100" t="s">
        <v>255</v>
      </c>
      <c r="C58" s="104" t="s">
        <v>216</v>
      </c>
      <c r="D58" s="258">
        <v>39.299999999999997</v>
      </c>
      <c r="E58" s="296">
        <v>42.2</v>
      </c>
      <c r="F58" s="297">
        <v>42.2</v>
      </c>
      <c r="G58" s="295">
        <f>F58/E58</f>
        <v>1</v>
      </c>
      <c r="H58" s="198">
        <v>1</v>
      </c>
    </row>
    <row r="59" spans="1:301" s="35" customFormat="1" ht="31.95" customHeight="1" x14ac:dyDescent="0.25">
      <c r="A59" s="105">
        <v>2</v>
      </c>
      <c r="B59" s="100" t="s">
        <v>256</v>
      </c>
      <c r="C59" s="104" t="s">
        <v>216</v>
      </c>
      <c r="D59" s="258">
        <v>25.7</v>
      </c>
      <c r="E59" s="296">
        <v>28.4</v>
      </c>
      <c r="F59" s="294">
        <v>28.4</v>
      </c>
      <c r="G59" s="295">
        <f t="shared" ref="G59:G65" si="1">F59/E59</f>
        <v>1</v>
      </c>
      <c r="H59" s="198">
        <v>1</v>
      </c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6"/>
      <c r="IQ59" s="36"/>
      <c r="IR59" s="36"/>
      <c r="IS59" s="36"/>
      <c r="IT59" s="36"/>
      <c r="IU59" s="36"/>
      <c r="IV59" s="36"/>
      <c r="IW59" s="36"/>
      <c r="IX59" s="36"/>
      <c r="IY59" s="36"/>
      <c r="IZ59" s="36"/>
      <c r="JA59" s="36"/>
      <c r="JB59" s="36"/>
      <c r="JC59" s="36"/>
      <c r="JD59" s="36"/>
      <c r="JE59" s="36"/>
      <c r="JF59" s="36"/>
      <c r="JG59" s="36"/>
      <c r="JH59" s="36"/>
      <c r="JI59" s="36"/>
      <c r="JJ59" s="36"/>
      <c r="JK59" s="36"/>
      <c r="JL59" s="36"/>
      <c r="JM59" s="36"/>
      <c r="JN59" s="36"/>
      <c r="JO59" s="36"/>
      <c r="JP59" s="36"/>
      <c r="JQ59" s="36"/>
      <c r="JR59" s="36"/>
      <c r="JS59" s="36"/>
      <c r="JT59" s="36"/>
      <c r="JU59" s="36"/>
      <c r="JV59" s="36"/>
      <c r="JW59" s="36"/>
      <c r="JX59" s="36"/>
      <c r="JY59" s="36"/>
      <c r="JZ59" s="36"/>
      <c r="KA59" s="36"/>
      <c r="KB59" s="36"/>
      <c r="KC59" s="36"/>
      <c r="KD59" s="36"/>
      <c r="KE59" s="36"/>
      <c r="KF59" s="36"/>
      <c r="KG59" s="36"/>
      <c r="KH59" s="36"/>
      <c r="KI59" s="36"/>
      <c r="KJ59" s="36"/>
      <c r="KK59" s="36"/>
      <c r="KL59" s="36"/>
      <c r="KM59" s="36"/>
      <c r="KN59" s="36"/>
      <c r="KO59" s="36"/>
    </row>
    <row r="60" spans="1:301" s="36" customFormat="1" ht="40.200000000000003" customHeight="1" x14ac:dyDescent="0.25">
      <c r="A60" s="105">
        <v>3</v>
      </c>
      <c r="B60" s="100" t="s">
        <v>257</v>
      </c>
      <c r="C60" s="104" t="s">
        <v>216</v>
      </c>
      <c r="D60" s="258">
        <v>67.8</v>
      </c>
      <c r="E60" s="296">
        <v>72.099999999999994</v>
      </c>
      <c r="F60" s="294">
        <v>72.099999999999994</v>
      </c>
      <c r="G60" s="295">
        <f t="shared" si="1"/>
        <v>1</v>
      </c>
      <c r="H60" s="198">
        <v>1</v>
      </c>
    </row>
    <row r="61" spans="1:301" s="36" customFormat="1" ht="42.6" customHeight="1" x14ac:dyDescent="0.25">
      <c r="A61" s="105">
        <v>4</v>
      </c>
      <c r="B61" s="100" t="s">
        <v>258</v>
      </c>
      <c r="C61" s="104" t="s">
        <v>216</v>
      </c>
      <c r="D61" s="258">
        <v>12.1</v>
      </c>
      <c r="E61" s="296">
        <v>13.3</v>
      </c>
      <c r="F61" s="294">
        <v>13.3</v>
      </c>
      <c r="G61" s="295">
        <f t="shared" si="1"/>
        <v>1</v>
      </c>
      <c r="H61" s="198">
        <v>1</v>
      </c>
    </row>
    <row r="62" spans="1:301" s="36" customFormat="1" ht="31.2" customHeight="1" x14ac:dyDescent="0.25">
      <c r="A62" s="105">
        <v>5</v>
      </c>
      <c r="B62" s="100" t="s">
        <v>259</v>
      </c>
      <c r="C62" s="104" t="s">
        <v>211</v>
      </c>
      <c r="D62" s="258">
        <v>33</v>
      </c>
      <c r="E62" s="296">
        <v>34</v>
      </c>
      <c r="F62" s="294">
        <v>34</v>
      </c>
      <c r="G62" s="295">
        <f t="shared" si="1"/>
        <v>1</v>
      </c>
      <c r="H62" s="198">
        <v>1</v>
      </c>
    </row>
    <row r="63" spans="1:301" s="36" customFormat="1" ht="24" customHeight="1" x14ac:dyDescent="0.25">
      <c r="A63" s="105">
        <v>6</v>
      </c>
      <c r="B63" s="100" t="s">
        <v>260</v>
      </c>
      <c r="C63" s="104" t="s">
        <v>222</v>
      </c>
      <c r="D63" s="258">
        <v>287</v>
      </c>
      <c r="E63" s="296">
        <v>308</v>
      </c>
      <c r="F63" s="294">
        <v>308</v>
      </c>
      <c r="G63" s="295">
        <f t="shared" si="1"/>
        <v>1</v>
      </c>
      <c r="H63" s="198">
        <v>1</v>
      </c>
    </row>
    <row r="64" spans="1:301" s="36" customFormat="1" ht="25.2" customHeight="1" x14ac:dyDescent="0.25">
      <c r="A64" s="105">
        <v>7</v>
      </c>
      <c r="B64" s="100" t="s">
        <v>261</v>
      </c>
      <c r="C64" s="104" t="s">
        <v>211</v>
      </c>
      <c r="D64" s="258">
        <v>310</v>
      </c>
      <c r="E64" s="296">
        <v>323</v>
      </c>
      <c r="F64" s="294">
        <v>323</v>
      </c>
      <c r="G64" s="295">
        <f t="shared" si="1"/>
        <v>1</v>
      </c>
      <c r="H64" s="198">
        <v>1</v>
      </c>
    </row>
    <row r="65" spans="1:9" s="36" customFormat="1" ht="25.95" customHeight="1" x14ac:dyDescent="0.25">
      <c r="A65" s="105">
        <v>8</v>
      </c>
      <c r="B65" s="100" t="s">
        <v>365</v>
      </c>
      <c r="C65" s="104" t="s">
        <v>211</v>
      </c>
      <c r="D65" s="280">
        <v>0</v>
      </c>
      <c r="E65" s="293">
        <v>2</v>
      </c>
      <c r="F65" s="294">
        <v>1</v>
      </c>
      <c r="G65" s="295">
        <f t="shared" si="1"/>
        <v>0.5</v>
      </c>
      <c r="H65" s="108">
        <v>0.5</v>
      </c>
    </row>
    <row r="66" spans="1:9" s="36" customFormat="1" ht="15.6" customHeight="1" x14ac:dyDescent="0.3">
      <c r="A66" s="58"/>
      <c r="B66" s="106" t="s">
        <v>262</v>
      </c>
      <c r="C66" s="107"/>
      <c r="D66" s="60"/>
      <c r="E66" s="59"/>
      <c r="F66" s="61"/>
      <c r="G66" s="62"/>
      <c r="H66" s="63"/>
    </row>
    <row r="67" spans="1:9" s="36" customFormat="1" ht="45.75" customHeight="1" x14ac:dyDescent="0.25">
      <c r="A67" s="105">
        <v>1</v>
      </c>
      <c r="B67" s="100" t="s">
        <v>264</v>
      </c>
      <c r="C67" s="98" t="s">
        <v>216</v>
      </c>
      <c r="D67" s="104">
        <v>22.5</v>
      </c>
      <c r="E67" s="298">
        <v>25</v>
      </c>
      <c r="F67" s="281">
        <v>25</v>
      </c>
      <c r="G67" s="299">
        <f t="shared" ref="G67:G69" si="2">F67/E67</f>
        <v>1</v>
      </c>
      <c r="H67" s="102">
        <v>1</v>
      </c>
      <c r="I67" s="41"/>
    </row>
    <row r="68" spans="1:9" s="36" customFormat="1" ht="26.4" customHeight="1" x14ac:dyDescent="0.25">
      <c r="A68" s="105">
        <v>2</v>
      </c>
      <c r="B68" s="100" t="s">
        <v>265</v>
      </c>
      <c r="C68" s="98" t="s">
        <v>211</v>
      </c>
      <c r="D68" s="104">
        <v>6</v>
      </c>
      <c r="E68" s="298">
        <v>6</v>
      </c>
      <c r="F68" s="281">
        <v>6</v>
      </c>
      <c r="G68" s="299">
        <f t="shared" si="2"/>
        <v>1</v>
      </c>
      <c r="H68" s="102">
        <v>1</v>
      </c>
    </row>
    <row r="69" spans="1:9" s="36" customFormat="1" ht="27" customHeight="1" x14ac:dyDescent="0.25">
      <c r="A69" s="105">
        <v>3</v>
      </c>
      <c r="B69" s="100" t="s">
        <v>266</v>
      </c>
      <c r="C69" s="98" t="s">
        <v>211</v>
      </c>
      <c r="D69" s="104">
        <v>70</v>
      </c>
      <c r="E69" s="298">
        <v>77</v>
      </c>
      <c r="F69" s="281">
        <v>77</v>
      </c>
      <c r="G69" s="299">
        <f t="shared" si="2"/>
        <v>1</v>
      </c>
      <c r="H69" s="102">
        <v>1</v>
      </c>
    </row>
    <row r="70" spans="1:9" s="27" customFormat="1" ht="32.25" hidden="1" customHeight="1" x14ac:dyDescent="0.3">
      <c r="A70" s="64" t="s">
        <v>140</v>
      </c>
      <c r="B70" s="65" t="s">
        <v>147</v>
      </c>
      <c r="C70" s="65"/>
      <c r="D70" s="66"/>
      <c r="E70" s="66"/>
      <c r="F70" s="67"/>
      <c r="G70" s="67"/>
      <c r="H70" s="68"/>
    </row>
    <row r="71" spans="1:9" s="27" customFormat="1" ht="31.2" hidden="1" x14ac:dyDescent="0.3">
      <c r="A71" s="69" t="s">
        <v>141</v>
      </c>
      <c r="B71" s="70" t="s">
        <v>148</v>
      </c>
      <c r="C71" s="70"/>
      <c r="D71" s="71"/>
      <c r="E71" s="71"/>
      <c r="F71" s="72"/>
      <c r="G71" s="72"/>
      <c r="H71" s="73"/>
    </row>
    <row r="72" spans="1:9" s="27" customFormat="1" ht="117" hidden="1" customHeight="1" x14ac:dyDescent="0.3">
      <c r="A72" s="69" t="s">
        <v>142</v>
      </c>
      <c r="B72" s="70" t="s">
        <v>203</v>
      </c>
      <c r="C72" s="70"/>
      <c r="D72" s="71"/>
      <c r="E72" s="71"/>
      <c r="F72" s="72"/>
      <c r="G72" s="72"/>
      <c r="H72" s="73"/>
    </row>
    <row r="73" spans="1:9" s="27" customFormat="1" ht="31.2" hidden="1" x14ac:dyDescent="0.3">
      <c r="A73" s="69" t="s">
        <v>143</v>
      </c>
      <c r="B73" s="70" t="s">
        <v>149</v>
      </c>
      <c r="C73" s="70"/>
      <c r="D73" s="71"/>
      <c r="E73" s="71"/>
      <c r="F73" s="72"/>
      <c r="G73" s="72"/>
      <c r="H73" s="73"/>
    </row>
    <row r="74" spans="1:9" s="27" customFormat="1" ht="46.8" hidden="1" x14ac:dyDescent="0.3">
      <c r="A74" s="69" t="s">
        <v>144</v>
      </c>
      <c r="B74" s="70" t="s">
        <v>156</v>
      </c>
      <c r="C74" s="70"/>
      <c r="D74" s="71"/>
      <c r="E74" s="71"/>
      <c r="F74" s="72"/>
      <c r="G74" s="72"/>
      <c r="H74" s="73"/>
    </row>
    <row r="75" spans="1:9" ht="15.6" x14ac:dyDescent="0.3">
      <c r="A75" s="134" t="s">
        <v>12</v>
      </c>
      <c r="B75" s="426" t="s">
        <v>350</v>
      </c>
      <c r="C75" s="401"/>
      <c r="D75" s="401"/>
      <c r="E75" s="401"/>
      <c r="F75" s="401"/>
      <c r="G75" s="402"/>
      <c r="H75" s="216">
        <f>(H76+H79+H82+H85+H88)/5</f>
        <v>1</v>
      </c>
    </row>
    <row r="76" spans="1:9" s="26" customFormat="1" ht="31.2" x14ac:dyDescent="0.25">
      <c r="A76" s="105">
        <v>1</v>
      </c>
      <c r="B76" s="116" t="s">
        <v>225</v>
      </c>
      <c r="C76" s="210" t="s">
        <v>216</v>
      </c>
      <c r="D76" s="258">
        <v>15.9</v>
      </c>
      <c r="E76" s="258">
        <v>16</v>
      </c>
      <c r="F76" s="258">
        <v>16</v>
      </c>
      <c r="G76" s="101">
        <f>F76/E76</f>
        <v>1</v>
      </c>
      <c r="H76" s="102">
        <v>1</v>
      </c>
    </row>
    <row r="77" spans="1:9" s="26" customFormat="1" ht="13.95" hidden="1" customHeight="1" x14ac:dyDescent="0.25">
      <c r="A77" s="105"/>
      <c r="B77" s="132"/>
      <c r="C77" s="210" t="s">
        <v>216</v>
      </c>
      <c r="D77" s="258">
        <v>15.6</v>
      </c>
      <c r="E77" s="258">
        <v>15.7</v>
      </c>
      <c r="F77" s="258">
        <v>15.7</v>
      </c>
      <c r="G77" s="101">
        <f t="shared" ref="G77:G88" si="3">F77/E77</f>
        <v>1</v>
      </c>
      <c r="H77" s="102"/>
    </row>
    <row r="78" spans="1:9" s="26" customFormat="1" ht="13.95" hidden="1" customHeight="1" x14ac:dyDescent="0.25">
      <c r="A78" s="105"/>
      <c r="B78" s="132"/>
      <c r="C78" s="147"/>
      <c r="D78" s="120"/>
      <c r="E78" s="120"/>
      <c r="F78" s="117"/>
      <c r="G78" s="101" t="e">
        <f t="shared" si="3"/>
        <v>#DIV/0!</v>
      </c>
      <c r="H78" s="102"/>
    </row>
    <row r="79" spans="1:9" s="26" customFormat="1" ht="31.2" x14ac:dyDescent="0.25">
      <c r="A79" s="146">
        <v>2</v>
      </c>
      <c r="B79" s="116" t="s">
        <v>226</v>
      </c>
      <c r="C79" s="210" t="s">
        <v>216</v>
      </c>
      <c r="D79" s="126">
        <v>13.4</v>
      </c>
      <c r="E79" s="126">
        <v>13.5</v>
      </c>
      <c r="F79" s="258">
        <v>13.5</v>
      </c>
      <c r="G79" s="101">
        <f t="shared" si="3"/>
        <v>1</v>
      </c>
      <c r="H79" s="102">
        <v>1</v>
      </c>
    </row>
    <row r="80" spans="1:9" s="26" customFormat="1" ht="13.95" hidden="1" customHeight="1" x14ac:dyDescent="0.25">
      <c r="A80" s="146"/>
      <c r="B80" s="132"/>
      <c r="C80" s="210" t="s">
        <v>216</v>
      </c>
      <c r="D80" s="258"/>
      <c r="E80" s="258"/>
      <c r="F80" s="258"/>
      <c r="G80" s="101" t="e">
        <f t="shared" si="3"/>
        <v>#DIV/0!</v>
      </c>
      <c r="H80" s="102"/>
    </row>
    <row r="81" spans="1:8" s="26" customFormat="1" ht="13.95" hidden="1" customHeight="1" x14ac:dyDescent="0.25">
      <c r="A81" s="146"/>
      <c r="B81" s="132"/>
      <c r="C81" s="214"/>
      <c r="D81" s="258">
        <v>13.1</v>
      </c>
      <c r="E81" s="258">
        <v>13.2</v>
      </c>
      <c r="F81" s="258">
        <v>13.2</v>
      </c>
      <c r="G81" s="101">
        <f t="shared" si="3"/>
        <v>1</v>
      </c>
      <c r="H81" s="102"/>
    </row>
    <row r="82" spans="1:8" s="26" customFormat="1" ht="16.2" customHeight="1" x14ac:dyDescent="0.25">
      <c r="A82" s="146">
        <v>3</v>
      </c>
      <c r="B82" s="116" t="s">
        <v>230</v>
      </c>
      <c r="C82" s="147" t="s">
        <v>211</v>
      </c>
      <c r="D82" s="280">
        <v>39</v>
      </c>
      <c r="E82" s="258">
        <v>40</v>
      </c>
      <c r="F82" s="258">
        <v>40</v>
      </c>
      <c r="G82" s="101">
        <f t="shared" si="3"/>
        <v>1</v>
      </c>
      <c r="H82" s="102">
        <v>1</v>
      </c>
    </row>
    <row r="83" spans="1:8" s="26" customFormat="1" ht="13.95" hidden="1" customHeight="1" x14ac:dyDescent="0.25">
      <c r="A83" s="146"/>
      <c r="B83" s="116" t="s">
        <v>227</v>
      </c>
      <c r="C83" s="147"/>
      <c r="D83" s="120"/>
      <c r="E83" s="120"/>
      <c r="F83" s="117"/>
      <c r="G83" s="101" t="e">
        <f t="shared" si="3"/>
        <v>#DIV/0!</v>
      </c>
      <c r="H83" s="102"/>
    </row>
    <row r="84" spans="1:8" s="26" customFormat="1" ht="15.6" hidden="1" x14ac:dyDescent="0.25">
      <c r="A84" s="146"/>
      <c r="B84" s="132"/>
      <c r="C84" s="147"/>
      <c r="D84" s="120"/>
      <c r="E84" s="120"/>
      <c r="F84" s="117"/>
      <c r="G84" s="101" t="e">
        <f t="shared" si="3"/>
        <v>#DIV/0!</v>
      </c>
      <c r="H84" s="102"/>
    </row>
    <row r="85" spans="1:8" s="26" customFormat="1" ht="31.2" x14ac:dyDescent="0.25">
      <c r="A85" s="146">
        <v>4</v>
      </c>
      <c r="B85" s="116" t="s">
        <v>228</v>
      </c>
      <c r="C85" s="147" t="s">
        <v>222</v>
      </c>
      <c r="D85" s="258">
        <v>160</v>
      </c>
      <c r="E85" s="258">
        <v>159</v>
      </c>
      <c r="F85" s="258">
        <v>159</v>
      </c>
      <c r="G85" s="101">
        <f t="shared" si="3"/>
        <v>1</v>
      </c>
      <c r="H85" s="102">
        <v>1</v>
      </c>
    </row>
    <row r="86" spans="1:8" s="26" customFormat="1" ht="41.4" hidden="1" customHeight="1" x14ac:dyDescent="0.25">
      <c r="A86" s="215"/>
      <c r="B86" s="132" t="s">
        <v>151</v>
      </c>
      <c r="C86" s="147"/>
      <c r="D86" s="258">
        <v>155</v>
      </c>
      <c r="E86" s="258">
        <v>156</v>
      </c>
      <c r="F86" s="258">
        <v>156</v>
      </c>
      <c r="G86" s="101">
        <f t="shared" si="3"/>
        <v>1</v>
      </c>
      <c r="H86" s="102"/>
    </row>
    <row r="87" spans="1:8" s="26" customFormat="1" ht="15.6" hidden="1" x14ac:dyDescent="0.25">
      <c r="A87" s="215"/>
      <c r="B87" s="132" t="s">
        <v>150</v>
      </c>
      <c r="C87" s="147"/>
      <c r="D87" s="120"/>
      <c r="E87" s="120"/>
      <c r="F87" s="117"/>
      <c r="G87" s="101" t="e">
        <f t="shared" si="3"/>
        <v>#DIV/0!</v>
      </c>
      <c r="H87" s="102"/>
    </row>
    <row r="88" spans="1:8" s="26" customFormat="1" ht="33" customHeight="1" x14ac:dyDescent="0.25">
      <c r="A88" s="105">
        <v>5</v>
      </c>
      <c r="B88" s="116" t="s">
        <v>231</v>
      </c>
      <c r="C88" s="147" t="s">
        <v>216</v>
      </c>
      <c r="D88" s="120">
        <v>61.6</v>
      </c>
      <c r="E88" s="120">
        <v>61.7</v>
      </c>
      <c r="F88" s="117">
        <v>61.7</v>
      </c>
      <c r="G88" s="101">
        <f t="shared" si="3"/>
        <v>1</v>
      </c>
      <c r="H88" s="102">
        <v>1</v>
      </c>
    </row>
    <row r="89" spans="1:8" s="26" customFormat="1" ht="13.95" hidden="1" customHeight="1" x14ac:dyDescent="0.3">
      <c r="A89" s="74"/>
      <c r="B89" s="75" t="s">
        <v>229</v>
      </c>
      <c r="C89" s="76"/>
      <c r="D89" s="77"/>
      <c r="E89" s="77"/>
      <c r="F89" s="78"/>
      <c r="G89" s="78"/>
      <c r="H89" s="79"/>
    </row>
    <row r="90" spans="1:8" s="26" customFormat="1" ht="15.6" hidden="1" x14ac:dyDescent="0.3">
      <c r="A90" s="80"/>
      <c r="B90" s="51"/>
      <c r="C90" s="51"/>
      <c r="D90" s="81"/>
      <c r="E90" s="81"/>
      <c r="F90" s="82"/>
      <c r="G90" s="82"/>
      <c r="H90" s="83"/>
    </row>
    <row r="91" spans="1:8" s="26" customFormat="1" ht="15.6" hidden="1" x14ac:dyDescent="0.3">
      <c r="A91" s="80"/>
      <c r="B91" s="51"/>
      <c r="C91" s="51"/>
      <c r="D91" s="81"/>
      <c r="E91" s="81"/>
      <c r="F91" s="82"/>
      <c r="G91" s="82"/>
      <c r="H91" s="83"/>
    </row>
    <row r="92" spans="1:8" s="26" customFormat="1" ht="15.6" hidden="1" x14ac:dyDescent="0.3">
      <c r="A92" s="80"/>
      <c r="B92" s="51"/>
      <c r="C92" s="51"/>
      <c r="D92" s="81"/>
      <c r="E92" s="81"/>
      <c r="F92" s="82"/>
      <c r="G92" s="82"/>
      <c r="H92" s="83"/>
    </row>
    <row r="93" spans="1:8" s="26" customFormat="1" ht="15.6" hidden="1" x14ac:dyDescent="0.3">
      <c r="A93" s="80"/>
      <c r="B93" s="51"/>
      <c r="C93" s="51"/>
      <c r="D93" s="81"/>
      <c r="E93" s="81"/>
      <c r="F93" s="82"/>
      <c r="G93" s="82"/>
      <c r="H93" s="83"/>
    </row>
    <row r="94" spans="1:8" s="26" customFormat="1" ht="15.6" hidden="1" x14ac:dyDescent="0.3">
      <c r="A94" s="80"/>
      <c r="B94" s="51"/>
      <c r="C94" s="51"/>
      <c r="D94" s="81"/>
      <c r="E94" s="81"/>
      <c r="F94" s="82"/>
      <c r="G94" s="82"/>
      <c r="H94" s="83"/>
    </row>
    <row r="95" spans="1:8" s="26" customFormat="1" ht="15.6" hidden="1" x14ac:dyDescent="0.3">
      <c r="A95" s="80"/>
      <c r="B95" s="51"/>
      <c r="C95" s="51"/>
      <c r="D95" s="81"/>
      <c r="E95" s="81"/>
      <c r="F95" s="82"/>
      <c r="G95" s="82"/>
      <c r="H95" s="83"/>
    </row>
    <row r="96" spans="1:8" s="26" customFormat="1" ht="15.6" hidden="1" x14ac:dyDescent="0.3">
      <c r="A96" s="80"/>
      <c r="B96" s="51"/>
      <c r="C96" s="51"/>
      <c r="D96" s="81"/>
      <c r="E96" s="81"/>
      <c r="F96" s="82"/>
      <c r="G96" s="82"/>
      <c r="H96" s="83"/>
    </row>
    <row r="97" spans="1:10" ht="28.2" customHeight="1" x14ac:dyDescent="0.25">
      <c r="A97" s="134" t="s">
        <v>13</v>
      </c>
      <c r="B97" s="427" t="s">
        <v>351</v>
      </c>
      <c r="C97" s="428"/>
      <c r="D97" s="428"/>
      <c r="E97" s="428"/>
      <c r="F97" s="428"/>
      <c r="G97" s="429"/>
      <c r="H97" s="218">
        <f>(H98+H101+H102+H103+H104+H105+H106+H107+H108+H111+H112+H113+H116+H99+H100)/15</f>
        <v>0.58960000000000012</v>
      </c>
    </row>
    <row r="98" spans="1:10" s="26" customFormat="1" ht="81" customHeight="1" x14ac:dyDescent="0.25">
      <c r="A98" s="146">
        <v>1</v>
      </c>
      <c r="B98" s="116" t="s">
        <v>484</v>
      </c>
      <c r="C98" s="245" t="s">
        <v>462</v>
      </c>
      <c r="D98" s="362">
        <v>8.8309999999999995</v>
      </c>
      <c r="E98" s="363">
        <v>1.6</v>
      </c>
      <c r="F98" s="242">
        <v>2.1</v>
      </c>
      <c r="G98" s="331">
        <f>F98/E98</f>
        <v>1.3125</v>
      </c>
      <c r="H98" s="386">
        <v>1</v>
      </c>
      <c r="I98" s="252" t="s">
        <v>393</v>
      </c>
      <c r="J98" s="36"/>
    </row>
    <row r="99" spans="1:10" s="26" customFormat="1" ht="36" customHeight="1" x14ac:dyDescent="0.25">
      <c r="A99" s="146">
        <v>2</v>
      </c>
      <c r="B99" s="116" t="s">
        <v>463</v>
      </c>
      <c r="C99" s="359" t="s">
        <v>462</v>
      </c>
      <c r="D99" s="364" t="s">
        <v>491</v>
      </c>
      <c r="E99" s="363">
        <v>0.02</v>
      </c>
      <c r="F99" s="242">
        <v>0</v>
      </c>
      <c r="G99" s="331">
        <v>0</v>
      </c>
      <c r="H99" s="386">
        <v>0</v>
      </c>
      <c r="I99" s="365"/>
      <c r="J99" s="36"/>
    </row>
    <row r="100" spans="1:10" s="26" customFormat="1" ht="92.4" customHeight="1" x14ac:dyDescent="0.25">
      <c r="A100" s="146">
        <v>3</v>
      </c>
      <c r="B100" s="116" t="s">
        <v>464</v>
      </c>
      <c r="C100" s="359" t="s">
        <v>211</v>
      </c>
      <c r="D100" s="364" t="s">
        <v>491</v>
      </c>
      <c r="E100" s="363">
        <v>1</v>
      </c>
      <c r="F100" s="242">
        <v>0</v>
      </c>
      <c r="G100" s="331">
        <v>0</v>
      </c>
      <c r="H100" s="386">
        <v>0</v>
      </c>
      <c r="I100" s="365"/>
      <c r="J100" s="36"/>
    </row>
    <row r="101" spans="1:10" s="26" customFormat="1" ht="46.2" customHeight="1" x14ac:dyDescent="0.25">
      <c r="A101" s="105">
        <v>4</v>
      </c>
      <c r="B101" s="100" t="s">
        <v>492</v>
      </c>
      <c r="C101" s="213" t="s">
        <v>216</v>
      </c>
      <c r="D101" s="258">
        <v>15.1</v>
      </c>
      <c r="E101" s="359">
        <v>5</v>
      </c>
      <c r="F101" s="105">
        <v>3.73</v>
      </c>
      <c r="G101" s="101">
        <f>E101/F101</f>
        <v>1.3404825737265416</v>
      </c>
      <c r="H101" s="351">
        <v>1</v>
      </c>
      <c r="I101" s="252" t="s">
        <v>465</v>
      </c>
      <c r="J101" s="36"/>
    </row>
    <row r="102" spans="1:10" s="26" customFormat="1" ht="44.4" customHeight="1" x14ac:dyDescent="0.25">
      <c r="A102" s="105">
        <v>5</v>
      </c>
      <c r="B102" s="100" t="s">
        <v>466</v>
      </c>
      <c r="C102" s="359" t="s">
        <v>462</v>
      </c>
      <c r="D102" s="364" t="s">
        <v>491</v>
      </c>
      <c r="E102" s="359">
        <v>1.4</v>
      </c>
      <c r="F102" s="105">
        <v>0</v>
      </c>
      <c r="G102" s="101">
        <v>0</v>
      </c>
      <c r="H102" s="102">
        <v>0</v>
      </c>
      <c r="I102" s="366"/>
      <c r="J102" s="36"/>
    </row>
    <row r="103" spans="1:10" ht="15.6" x14ac:dyDescent="0.25">
      <c r="A103" s="105">
        <v>6</v>
      </c>
      <c r="B103" s="100" t="s">
        <v>467</v>
      </c>
      <c r="C103" s="213" t="s">
        <v>253</v>
      </c>
      <c r="D103" s="258">
        <v>45369.1</v>
      </c>
      <c r="E103" s="307">
        <v>10310</v>
      </c>
      <c r="F103" s="105">
        <v>11008</v>
      </c>
      <c r="G103" s="101">
        <f>E103/F103</f>
        <v>0.93659156976744184</v>
      </c>
      <c r="H103" s="102">
        <v>0.93700000000000006</v>
      </c>
      <c r="I103" s="49"/>
      <c r="J103" s="27"/>
    </row>
    <row r="104" spans="1:10" ht="24.6" customHeight="1" x14ac:dyDescent="0.25">
      <c r="A104" s="105">
        <v>7</v>
      </c>
      <c r="B104" s="100" t="s">
        <v>468</v>
      </c>
      <c r="C104" s="213" t="s">
        <v>222</v>
      </c>
      <c r="D104" s="258">
        <v>458</v>
      </c>
      <c r="E104" s="359">
        <v>905</v>
      </c>
      <c r="F104" s="126">
        <v>458</v>
      </c>
      <c r="G104" s="101">
        <f t="shared" ref="G104:G108" si="4">F104/E104</f>
        <v>0.50607734806629834</v>
      </c>
      <c r="H104" s="102">
        <v>0.50600000000000001</v>
      </c>
    </row>
    <row r="105" spans="1:10" s="26" customFormat="1" ht="28.95" customHeight="1" x14ac:dyDescent="0.25">
      <c r="A105" s="105">
        <v>8</v>
      </c>
      <c r="B105" s="100" t="s">
        <v>252</v>
      </c>
      <c r="C105" s="213" t="s">
        <v>253</v>
      </c>
      <c r="D105" s="258">
        <v>26.5</v>
      </c>
      <c r="E105" s="359">
        <v>26.1</v>
      </c>
      <c r="F105" s="105">
        <v>26.9</v>
      </c>
      <c r="G105" s="101">
        <f t="shared" si="4"/>
        <v>1.0306513409961684</v>
      </c>
      <c r="H105" s="102">
        <v>1</v>
      </c>
    </row>
    <row r="106" spans="1:10" s="26" customFormat="1" ht="40.200000000000003" customHeight="1" x14ac:dyDescent="0.25">
      <c r="A106" s="105">
        <v>9</v>
      </c>
      <c r="B106" s="100" t="s">
        <v>469</v>
      </c>
      <c r="C106" s="359" t="s">
        <v>462</v>
      </c>
      <c r="D106" s="364" t="s">
        <v>491</v>
      </c>
      <c r="E106" s="359">
        <v>5.6</v>
      </c>
      <c r="F106" s="105">
        <v>1.3</v>
      </c>
      <c r="G106" s="101">
        <f t="shared" si="4"/>
        <v>0.23214285714285718</v>
      </c>
      <c r="H106" s="102">
        <v>0.23200000000000001</v>
      </c>
    </row>
    <row r="107" spans="1:10" ht="22.5" customHeight="1" x14ac:dyDescent="0.25">
      <c r="A107" s="105">
        <v>10</v>
      </c>
      <c r="B107" s="100" t="s">
        <v>471</v>
      </c>
      <c r="C107" s="213" t="s">
        <v>216</v>
      </c>
      <c r="D107" s="258">
        <v>84</v>
      </c>
      <c r="E107" s="359">
        <v>86</v>
      </c>
      <c r="F107" s="126">
        <v>84</v>
      </c>
      <c r="G107" s="331">
        <f t="shared" si="4"/>
        <v>0.97674418604651159</v>
      </c>
      <c r="H107" s="385">
        <v>0.97699999999999998</v>
      </c>
    </row>
    <row r="108" spans="1:10" s="26" customFormat="1" ht="48.75" customHeight="1" x14ac:dyDescent="0.25">
      <c r="A108" s="105">
        <v>11</v>
      </c>
      <c r="B108" s="100" t="s">
        <v>470</v>
      </c>
      <c r="C108" s="213" t="s">
        <v>254</v>
      </c>
      <c r="D108" s="258">
        <v>6</v>
      </c>
      <c r="E108" s="359">
        <v>6</v>
      </c>
      <c r="F108" s="105">
        <v>0</v>
      </c>
      <c r="G108" s="101">
        <f t="shared" si="4"/>
        <v>0</v>
      </c>
      <c r="H108" s="102">
        <v>0</v>
      </c>
    </row>
    <row r="109" spans="1:10" s="26" customFormat="1" ht="49.95" customHeight="1" x14ac:dyDescent="0.25">
      <c r="A109" s="105">
        <v>12</v>
      </c>
      <c r="B109" s="100" t="s">
        <v>472</v>
      </c>
      <c r="C109" s="213" t="s">
        <v>216</v>
      </c>
      <c r="D109" s="280">
        <v>42.8</v>
      </c>
      <c r="E109" s="359">
        <v>0</v>
      </c>
      <c r="F109" s="105">
        <v>0</v>
      </c>
      <c r="G109" s="101">
        <v>0</v>
      </c>
      <c r="H109" s="102">
        <v>0</v>
      </c>
    </row>
    <row r="110" spans="1:10" s="26" customFormat="1" ht="63.6" customHeight="1" x14ac:dyDescent="0.25">
      <c r="A110" s="105">
        <v>13</v>
      </c>
      <c r="B110" s="100" t="s">
        <v>474</v>
      </c>
      <c r="C110" s="359" t="s">
        <v>476</v>
      </c>
      <c r="D110" s="359">
        <v>2</v>
      </c>
      <c r="E110" s="359">
        <v>0</v>
      </c>
      <c r="F110" s="105">
        <v>0</v>
      </c>
      <c r="G110" s="101">
        <v>0</v>
      </c>
      <c r="H110" s="102">
        <v>0</v>
      </c>
      <c r="I110" s="248" t="s">
        <v>394</v>
      </c>
    </row>
    <row r="111" spans="1:10" s="26" customFormat="1" ht="49.2" customHeight="1" x14ac:dyDescent="0.25">
      <c r="A111" s="105">
        <v>14</v>
      </c>
      <c r="B111" s="100" t="s">
        <v>475</v>
      </c>
      <c r="C111" s="361" t="s">
        <v>476</v>
      </c>
      <c r="D111" s="361" t="s">
        <v>423</v>
      </c>
      <c r="E111" s="361">
        <v>5</v>
      </c>
      <c r="F111" s="105">
        <v>2</v>
      </c>
      <c r="G111" s="101">
        <f>F111/E111</f>
        <v>0.4</v>
      </c>
      <c r="H111" s="102">
        <v>0.4</v>
      </c>
      <c r="I111" s="330"/>
    </row>
    <row r="112" spans="1:10" s="26" customFormat="1" ht="63.6" customHeight="1" x14ac:dyDescent="0.25">
      <c r="A112" s="105">
        <v>15</v>
      </c>
      <c r="B112" s="100" t="s">
        <v>473</v>
      </c>
      <c r="C112" s="361" t="s">
        <v>216</v>
      </c>
      <c r="D112" s="364" t="s">
        <v>491</v>
      </c>
      <c r="E112" s="361">
        <v>0.5</v>
      </c>
      <c r="F112" s="105">
        <v>0.5</v>
      </c>
      <c r="G112" s="101">
        <f t="shared" ref="G112:G116" si="5">F112/E112</f>
        <v>1</v>
      </c>
      <c r="H112" s="102">
        <v>1</v>
      </c>
      <c r="I112" s="330"/>
    </row>
    <row r="113" spans="1:9" s="26" customFormat="1" ht="36" customHeight="1" x14ac:dyDescent="0.25">
      <c r="A113" s="105">
        <v>16</v>
      </c>
      <c r="B113" s="100" t="s">
        <v>477</v>
      </c>
      <c r="C113" s="213" t="s">
        <v>368</v>
      </c>
      <c r="D113" s="280" t="s">
        <v>494</v>
      </c>
      <c r="E113" s="280" t="s">
        <v>478</v>
      </c>
      <c r="F113" s="280" t="s">
        <v>493</v>
      </c>
      <c r="G113" s="101">
        <v>0.79169999999999996</v>
      </c>
      <c r="H113" s="102">
        <v>0.79200000000000004</v>
      </c>
    </row>
    <row r="114" spans="1:9" s="26" customFormat="1" ht="42.6" customHeight="1" x14ac:dyDescent="0.25">
      <c r="A114" s="105">
        <v>17</v>
      </c>
      <c r="B114" s="116" t="s">
        <v>366</v>
      </c>
      <c r="C114" s="213" t="s">
        <v>367</v>
      </c>
      <c r="D114" s="361">
        <v>4</v>
      </c>
      <c r="E114" s="361">
        <v>0</v>
      </c>
      <c r="F114" s="105">
        <v>0</v>
      </c>
      <c r="G114" s="101">
        <v>0</v>
      </c>
      <c r="H114" s="102">
        <v>0</v>
      </c>
      <c r="I114" s="330"/>
    </row>
    <row r="115" spans="1:9" s="26" customFormat="1" ht="32.4" customHeight="1" x14ac:dyDescent="0.25">
      <c r="A115" s="105">
        <v>18</v>
      </c>
      <c r="B115" s="132" t="s">
        <v>479</v>
      </c>
      <c r="C115" s="105" t="s">
        <v>222</v>
      </c>
      <c r="D115" s="208">
        <v>4</v>
      </c>
      <c r="E115" s="105">
        <v>0</v>
      </c>
      <c r="F115" s="105">
        <v>0</v>
      </c>
      <c r="G115" s="101">
        <v>0</v>
      </c>
      <c r="H115" s="102">
        <v>0</v>
      </c>
      <c r="I115" s="330"/>
    </row>
    <row r="116" spans="1:9" s="26" customFormat="1" ht="47.4" customHeight="1" x14ac:dyDescent="0.25">
      <c r="A116" s="105">
        <v>19</v>
      </c>
      <c r="B116" s="368" t="s">
        <v>480</v>
      </c>
      <c r="C116" s="367" t="s">
        <v>211</v>
      </c>
      <c r="D116" s="364" t="s">
        <v>491</v>
      </c>
      <c r="E116" s="367">
        <v>2</v>
      </c>
      <c r="F116" s="105">
        <v>12</v>
      </c>
      <c r="G116" s="101">
        <f t="shared" si="5"/>
        <v>6</v>
      </c>
      <c r="H116" s="102">
        <v>1</v>
      </c>
      <c r="I116" s="27"/>
    </row>
    <row r="117" spans="1:9" ht="36.6" customHeight="1" x14ac:dyDescent="0.25">
      <c r="A117" s="134" t="s">
        <v>15</v>
      </c>
      <c r="B117" s="427" t="s">
        <v>352</v>
      </c>
      <c r="C117" s="428"/>
      <c r="D117" s="428"/>
      <c r="E117" s="428"/>
      <c r="F117" s="428"/>
      <c r="G117" s="429"/>
      <c r="H117" s="218">
        <f>(H118+H120+H121+H122+H123+H124+H125+H126+H127+H128+H129+H130+H131+H132+H133+H135+H136+H137+H138+H139+H141+H164)/22</f>
        <v>0.96909090909090889</v>
      </c>
    </row>
    <row r="118" spans="1:9" ht="25.2" customHeight="1" x14ac:dyDescent="0.3">
      <c r="A118" s="242">
        <v>1</v>
      </c>
      <c r="B118" s="239" t="s">
        <v>438</v>
      </c>
      <c r="C118" s="327" t="s">
        <v>216</v>
      </c>
      <c r="D118" s="281">
        <v>27</v>
      </c>
      <c r="E118" s="332">
        <v>26.4</v>
      </c>
      <c r="F118" s="332">
        <v>25.8</v>
      </c>
      <c r="G118" s="333">
        <f>E118/F118</f>
        <v>1.0232558139534882</v>
      </c>
      <c r="H118" s="345">
        <v>1</v>
      </c>
    </row>
    <row r="119" spans="1:9" ht="36.6" customHeight="1" x14ac:dyDescent="0.25">
      <c r="A119" s="436">
        <v>2</v>
      </c>
      <c r="B119" s="100" t="s">
        <v>439</v>
      </c>
      <c r="C119" s="439" t="s">
        <v>216</v>
      </c>
      <c r="D119" s="120"/>
      <c r="E119" s="332"/>
      <c r="F119" s="332"/>
      <c r="G119" s="333"/>
      <c r="H119" s="345"/>
    </row>
    <row r="120" spans="1:9" ht="16.8" customHeight="1" x14ac:dyDescent="0.25">
      <c r="A120" s="437"/>
      <c r="B120" s="100" t="s">
        <v>290</v>
      </c>
      <c r="C120" s="440"/>
      <c r="D120" s="327">
        <v>25.6</v>
      </c>
      <c r="E120" s="332">
        <v>19.399999999999999</v>
      </c>
      <c r="F120" s="332">
        <v>18.3</v>
      </c>
      <c r="G120" s="333">
        <f>E120/F120</f>
        <v>1.0601092896174862</v>
      </c>
      <c r="H120" s="345">
        <v>1</v>
      </c>
    </row>
    <row r="121" spans="1:9" ht="18" customHeight="1" x14ac:dyDescent="0.25">
      <c r="A121" s="437"/>
      <c r="B121" s="100" t="s">
        <v>291</v>
      </c>
      <c r="C121" s="440"/>
      <c r="D121" s="327">
        <v>44.7</v>
      </c>
      <c r="E121" s="332">
        <v>44.6</v>
      </c>
      <c r="F121" s="332">
        <v>45.6</v>
      </c>
      <c r="G121" s="333">
        <f t="shared" ref="G121:G122" si="6">E121/F121</f>
        <v>0.97807017543859653</v>
      </c>
      <c r="H121" s="334">
        <v>0.97799999999999998</v>
      </c>
    </row>
    <row r="122" spans="1:9" ht="17.399999999999999" customHeight="1" x14ac:dyDescent="0.3">
      <c r="A122" s="438"/>
      <c r="B122" s="96" t="s">
        <v>292</v>
      </c>
      <c r="C122" s="441"/>
      <c r="D122" s="327">
        <v>16.7</v>
      </c>
      <c r="E122" s="335">
        <v>17</v>
      </c>
      <c r="F122" s="332">
        <v>16.2</v>
      </c>
      <c r="G122" s="333">
        <f t="shared" si="6"/>
        <v>1.0493827160493827</v>
      </c>
      <c r="H122" s="345">
        <v>1</v>
      </c>
    </row>
    <row r="123" spans="1:9" ht="49.2" customHeight="1" x14ac:dyDescent="0.3">
      <c r="A123" s="242">
        <v>3</v>
      </c>
      <c r="B123" s="237" t="s">
        <v>293</v>
      </c>
      <c r="C123" s="180" t="s">
        <v>216</v>
      </c>
      <c r="D123" s="283">
        <v>46</v>
      </c>
      <c r="E123" s="332">
        <v>42.9</v>
      </c>
      <c r="F123" s="332">
        <v>46</v>
      </c>
      <c r="G123" s="333">
        <f t="shared" ref="G123:G128" si="7">F123/E123</f>
        <v>1.0722610722610724</v>
      </c>
      <c r="H123" s="345">
        <v>1</v>
      </c>
    </row>
    <row r="124" spans="1:9" ht="36.6" customHeight="1" x14ac:dyDescent="0.3">
      <c r="A124" s="242">
        <v>4</v>
      </c>
      <c r="B124" s="237" t="s">
        <v>288</v>
      </c>
      <c r="C124" s="228" t="s">
        <v>216</v>
      </c>
      <c r="D124" s="281">
        <v>24.2</v>
      </c>
      <c r="E124" s="332">
        <v>37.700000000000003</v>
      </c>
      <c r="F124" s="332">
        <v>28.5</v>
      </c>
      <c r="G124" s="333">
        <f t="shared" si="7"/>
        <v>0.75596816976127312</v>
      </c>
      <c r="H124" s="334">
        <v>0.75600000000000001</v>
      </c>
    </row>
    <row r="125" spans="1:9" ht="45" customHeight="1" x14ac:dyDescent="0.3">
      <c r="A125" s="105">
        <v>5</v>
      </c>
      <c r="B125" s="326" t="s">
        <v>440</v>
      </c>
      <c r="C125" s="327" t="s">
        <v>216</v>
      </c>
      <c r="D125" s="281">
        <v>41.7</v>
      </c>
      <c r="E125" s="327">
        <v>44.4</v>
      </c>
      <c r="F125" s="120">
        <v>51.1</v>
      </c>
      <c r="G125" s="331">
        <f t="shared" si="7"/>
        <v>1.150900900900901</v>
      </c>
      <c r="H125" s="217">
        <v>1</v>
      </c>
    </row>
    <row r="126" spans="1:9" ht="43.95" customHeight="1" x14ac:dyDescent="0.3">
      <c r="A126" s="105">
        <v>6</v>
      </c>
      <c r="B126" s="326" t="s">
        <v>441</v>
      </c>
      <c r="C126" s="228" t="s">
        <v>216</v>
      </c>
      <c r="D126" s="281">
        <v>100</v>
      </c>
      <c r="E126" s="327">
        <v>100</v>
      </c>
      <c r="F126" s="117">
        <v>100</v>
      </c>
      <c r="G126" s="331">
        <f t="shared" si="7"/>
        <v>1</v>
      </c>
      <c r="H126" s="102">
        <v>1</v>
      </c>
    </row>
    <row r="127" spans="1:9" ht="44.4" customHeight="1" x14ac:dyDescent="0.25">
      <c r="A127" s="105">
        <v>7</v>
      </c>
      <c r="B127" s="241" t="s">
        <v>399</v>
      </c>
      <c r="C127" s="327" t="s">
        <v>216</v>
      </c>
      <c r="D127" s="327">
        <v>27.8</v>
      </c>
      <c r="E127" s="327">
        <v>27.73</v>
      </c>
      <c r="F127" s="117">
        <v>27.6</v>
      </c>
      <c r="G127" s="331">
        <f t="shared" si="7"/>
        <v>0.99531193653083305</v>
      </c>
      <c r="H127" s="121">
        <v>0.995</v>
      </c>
    </row>
    <row r="128" spans="1:9" ht="76.8" customHeight="1" x14ac:dyDescent="0.25">
      <c r="A128" s="105">
        <v>8</v>
      </c>
      <c r="B128" s="241" t="s">
        <v>442</v>
      </c>
      <c r="C128" s="327" t="s">
        <v>216</v>
      </c>
      <c r="D128" s="281">
        <v>5.6</v>
      </c>
      <c r="E128" s="327">
        <v>5.8</v>
      </c>
      <c r="F128" s="117">
        <v>6.1</v>
      </c>
      <c r="G128" s="331">
        <f t="shared" si="7"/>
        <v>1.0517241379310345</v>
      </c>
      <c r="H128" s="102">
        <v>1</v>
      </c>
    </row>
    <row r="129" spans="1:11" ht="36" customHeight="1" x14ac:dyDescent="0.3">
      <c r="A129" s="105">
        <v>9</v>
      </c>
      <c r="B129" s="326" t="s">
        <v>398</v>
      </c>
      <c r="C129" s="327" t="s">
        <v>216</v>
      </c>
      <c r="D129" s="281">
        <v>109.7</v>
      </c>
      <c r="E129" s="327">
        <v>95</v>
      </c>
      <c r="F129" s="117">
        <v>107.2</v>
      </c>
      <c r="G129" s="331">
        <f t="shared" ref="G129" si="8">F129/E129</f>
        <v>1.128421052631579</v>
      </c>
      <c r="H129" s="102">
        <v>1</v>
      </c>
      <c r="I129" s="129"/>
    </row>
    <row r="130" spans="1:11" ht="37.200000000000003" customHeight="1" x14ac:dyDescent="0.25">
      <c r="A130" s="105">
        <v>10</v>
      </c>
      <c r="B130" s="241" t="s">
        <v>294</v>
      </c>
      <c r="C130" s="327" t="s">
        <v>216</v>
      </c>
      <c r="D130" s="281">
        <v>6</v>
      </c>
      <c r="E130" s="281">
        <v>6</v>
      </c>
      <c r="F130" s="117">
        <v>6</v>
      </c>
      <c r="G130" s="101">
        <f>E130/F130</f>
        <v>1</v>
      </c>
      <c r="H130" s="102">
        <v>1</v>
      </c>
    </row>
    <row r="131" spans="1:11" ht="37.200000000000003" customHeight="1" x14ac:dyDescent="0.25">
      <c r="A131" s="105">
        <v>11</v>
      </c>
      <c r="B131" s="241" t="s">
        <v>295</v>
      </c>
      <c r="C131" s="228" t="s">
        <v>216</v>
      </c>
      <c r="D131" s="281">
        <v>0</v>
      </c>
      <c r="E131" s="282">
        <v>0</v>
      </c>
      <c r="F131" s="240">
        <v>0</v>
      </c>
      <c r="G131" s="318">
        <v>1</v>
      </c>
      <c r="H131" s="109">
        <v>1</v>
      </c>
    </row>
    <row r="132" spans="1:11" ht="31.2" customHeight="1" x14ac:dyDescent="0.3">
      <c r="A132" s="105">
        <v>12</v>
      </c>
      <c r="B132" s="326" t="s">
        <v>289</v>
      </c>
      <c r="C132" s="325" t="s">
        <v>216</v>
      </c>
      <c r="D132" s="281">
        <v>70</v>
      </c>
      <c r="E132" s="329">
        <v>70</v>
      </c>
      <c r="F132" s="117">
        <v>70</v>
      </c>
      <c r="G132" s="101">
        <f>F132/E132</f>
        <v>1</v>
      </c>
      <c r="H132" s="109">
        <v>1</v>
      </c>
    </row>
    <row r="133" spans="1:11" ht="31.8" customHeight="1" x14ac:dyDescent="0.25">
      <c r="A133" s="95">
        <v>13</v>
      </c>
      <c r="B133" s="100" t="s">
        <v>296</v>
      </c>
      <c r="C133" s="228" t="s">
        <v>335</v>
      </c>
      <c r="D133" s="281">
        <v>4</v>
      </c>
      <c r="E133" s="285">
        <v>7</v>
      </c>
      <c r="F133" s="117">
        <v>7</v>
      </c>
      <c r="G133" s="101">
        <f>F133/E133</f>
        <v>1</v>
      </c>
      <c r="H133" s="102">
        <v>1</v>
      </c>
    </row>
    <row r="134" spans="1:11" ht="30.6" customHeight="1" x14ac:dyDescent="0.25">
      <c r="A134" s="442">
        <v>14</v>
      </c>
      <c r="B134" s="241" t="s">
        <v>444</v>
      </c>
      <c r="C134" s="327"/>
      <c r="D134" s="281"/>
      <c r="E134" s="336"/>
      <c r="F134" s="337"/>
      <c r="G134" s="338"/>
      <c r="H134" s="102"/>
    </row>
    <row r="135" spans="1:11" ht="31.8" customHeight="1" x14ac:dyDescent="0.25">
      <c r="A135" s="437"/>
      <c r="B135" s="241" t="s">
        <v>443</v>
      </c>
      <c r="C135" s="327" t="s">
        <v>237</v>
      </c>
      <c r="D135" s="281" t="s">
        <v>423</v>
      </c>
      <c r="E135" s="336">
        <v>5.0999999999999996</v>
      </c>
      <c r="F135" s="337">
        <v>10.1</v>
      </c>
      <c r="G135" s="338">
        <f>F135/E135</f>
        <v>1.9803921568627452</v>
      </c>
      <c r="H135" s="102">
        <v>1</v>
      </c>
    </row>
    <row r="136" spans="1:11" ht="31.8" customHeight="1" x14ac:dyDescent="0.25">
      <c r="A136" s="438"/>
      <c r="B136" s="241" t="s">
        <v>445</v>
      </c>
      <c r="C136" s="327" t="s">
        <v>221</v>
      </c>
      <c r="D136" s="281" t="s">
        <v>423</v>
      </c>
      <c r="E136" s="336">
        <v>0</v>
      </c>
      <c r="F136" s="337">
        <v>0</v>
      </c>
      <c r="G136" s="338">
        <v>1</v>
      </c>
      <c r="H136" s="102">
        <v>1</v>
      </c>
    </row>
    <row r="137" spans="1:11" ht="31.8" customHeight="1" x14ac:dyDescent="0.25">
      <c r="A137" s="339">
        <v>15</v>
      </c>
      <c r="B137" s="241" t="s">
        <v>446</v>
      </c>
      <c r="C137" s="327" t="s">
        <v>211</v>
      </c>
      <c r="D137" s="281" t="s">
        <v>423</v>
      </c>
      <c r="E137" s="336">
        <v>0</v>
      </c>
      <c r="F137" s="337">
        <v>0</v>
      </c>
      <c r="G137" s="338">
        <v>1</v>
      </c>
      <c r="H137" s="102">
        <v>1</v>
      </c>
    </row>
    <row r="138" spans="1:11" ht="31.8" customHeight="1" x14ac:dyDescent="0.25">
      <c r="A138" s="339">
        <v>16</v>
      </c>
      <c r="B138" s="241" t="s">
        <v>447</v>
      </c>
      <c r="C138" s="228" t="s">
        <v>216</v>
      </c>
      <c r="D138" s="281">
        <v>20</v>
      </c>
      <c r="E138" s="336">
        <v>20</v>
      </c>
      <c r="F138" s="337">
        <v>0</v>
      </c>
      <c r="G138" s="338">
        <v>1</v>
      </c>
      <c r="H138" s="102">
        <v>1</v>
      </c>
    </row>
    <row r="139" spans="1:11" ht="22.2" customHeight="1" x14ac:dyDescent="0.25">
      <c r="A139" s="95">
        <v>17</v>
      </c>
      <c r="B139" s="241" t="s">
        <v>448</v>
      </c>
      <c r="C139" s="228" t="s">
        <v>335</v>
      </c>
      <c r="D139" s="281" t="s">
        <v>423</v>
      </c>
      <c r="E139" s="327">
        <v>250</v>
      </c>
      <c r="F139" s="323">
        <v>254</v>
      </c>
      <c r="G139" s="101">
        <f>F139/E139</f>
        <v>1.016</v>
      </c>
      <c r="H139" s="102">
        <v>1</v>
      </c>
      <c r="I139" s="50"/>
      <c r="J139" s="27"/>
      <c r="K139" s="27"/>
    </row>
    <row r="140" spans="1:11" ht="31.2" customHeight="1" x14ac:dyDescent="0.3">
      <c r="A140" s="91"/>
      <c r="B140" s="452" t="s">
        <v>355</v>
      </c>
      <c r="C140" s="401"/>
      <c r="D140" s="401"/>
      <c r="E140" s="401"/>
      <c r="F140" s="401"/>
      <c r="G140" s="401"/>
      <c r="H140" s="402"/>
    </row>
    <row r="141" spans="1:11" ht="33" customHeight="1" x14ac:dyDescent="0.3">
      <c r="A141" s="341">
        <v>18</v>
      </c>
      <c r="B141" s="326" t="s">
        <v>449</v>
      </c>
      <c r="C141" s="327" t="s">
        <v>216</v>
      </c>
      <c r="D141" s="340">
        <v>82</v>
      </c>
      <c r="E141" s="342">
        <v>82</v>
      </c>
      <c r="F141" s="342">
        <v>80</v>
      </c>
      <c r="G141" s="343">
        <f>F141/E141</f>
        <v>0.97560975609756095</v>
      </c>
      <c r="H141" s="344">
        <v>0.97599999999999998</v>
      </c>
    </row>
    <row r="142" spans="1:11" ht="33" hidden="1" customHeight="1" x14ac:dyDescent="0.3">
      <c r="A142" s="84" t="s">
        <v>168</v>
      </c>
      <c r="B142" s="85" t="s">
        <v>188</v>
      </c>
      <c r="C142" s="85"/>
      <c r="D142" s="269"/>
      <c r="E142" s="269"/>
      <c r="F142" s="270"/>
      <c r="G142" s="270"/>
      <c r="H142" s="271"/>
    </row>
    <row r="143" spans="1:11" ht="15.6" hidden="1" x14ac:dyDescent="0.3">
      <c r="A143" s="86"/>
      <c r="B143" s="87" t="s">
        <v>169</v>
      </c>
      <c r="C143" s="87"/>
      <c r="D143" s="272"/>
      <c r="E143" s="272"/>
      <c r="F143" s="273"/>
      <c r="G143" s="273"/>
      <c r="H143" s="274"/>
    </row>
    <row r="144" spans="1:11" ht="15.6" hidden="1" x14ac:dyDescent="0.3">
      <c r="A144" s="86"/>
      <c r="B144" s="87" t="s">
        <v>170</v>
      </c>
      <c r="C144" s="87"/>
      <c r="D144" s="272"/>
      <c r="E144" s="272"/>
      <c r="F144" s="273"/>
      <c r="G144" s="273"/>
      <c r="H144" s="274"/>
    </row>
    <row r="145" spans="1:8" ht="15.6" hidden="1" x14ac:dyDescent="0.3">
      <c r="A145" s="86" t="s">
        <v>171</v>
      </c>
      <c r="B145" s="87" t="s">
        <v>172</v>
      </c>
      <c r="C145" s="87"/>
      <c r="D145" s="272"/>
      <c r="E145" s="272"/>
      <c r="F145" s="273"/>
      <c r="G145" s="273"/>
      <c r="H145" s="274"/>
    </row>
    <row r="146" spans="1:8" ht="15.6" hidden="1" x14ac:dyDescent="0.3">
      <c r="A146" s="86"/>
      <c r="B146" s="87" t="s">
        <v>173</v>
      </c>
      <c r="C146" s="87"/>
      <c r="D146" s="272"/>
      <c r="E146" s="272"/>
      <c r="F146" s="273"/>
      <c r="G146" s="273"/>
      <c r="H146" s="274"/>
    </row>
    <row r="147" spans="1:8" ht="15.6" hidden="1" x14ac:dyDescent="0.3">
      <c r="A147" s="86"/>
      <c r="B147" s="87" t="s">
        <v>174</v>
      </c>
      <c r="C147" s="87"/>
      <c r="D147" s="272"/>
      <c r="E147" s="272"/>
      <c r="F147" s="273"/>
      <c r="G147" s="273"/>
      <c r="H147" s="274"/>
    </row>
    <row r="148" spans="1:8" ht="15.6" hidden="1" x14ac:dyDescent="0.3">
      <c r="A148" s="86"/>
      <c r="B148" s="87" t="s">
        <v>175</v>
      </c>
      <c r="C148" s="87"/>
      <c r="D148" s="272"/>
      <c r="E148" s="272"/>
      <c r="F148" s="273"/>
      <c r="G148" s="273"/>
      <c r="H148" s="274"/>
    </row>
    <row r="149" spans="1:8" ht="31.5" hidden="1" customHeight="1" x14ac:dyDescent="0.3">
      <c r="A149" s="86"/>
      <c r="B149" s="87" t="s">
        <v>176</v>
      </c>
      <c r="C149" s="87"/>
      <c r="D149" s="272"/>
      <c r="E149" s="272"/>
      <c r="F149" s="273"/>
      <c r="G149" s="273"/>
      <c r="H149" s="274"/>
    </row>
    <row r="150" spans="1:8" ht="15.6" hidden="1" x14ac:dyDescent="0.3">
      <c r="A150" s="86"/>
      <c r="B150" s="87" t="s">
        <v>177</v>
      </c>
      <c r="C150" s="87"/>
      <c r="D150" s="272"/>
      <c r="E150" s="272"/>
      <c r="F150" s="273"/>
      <c r="G150" s="273"/>
      <c r="H150" s="274"/>
    </row>
    <row r="151" spans="1:8" ht="15.6" hidden="1" x14ac:dyDescent="0.3">
      <c r="A151" s="86" t="s">
        <v>178</v>
      </c>
      <c r="B151" s="87" t="s">
        <v>138</v>
      </c>
      <c r="C151" s="87"/>
      <c r="D151" s="272"/>
      <c r="E151" s="272"/>
      <c r="F151" s="273"/>
      <c r="G151" s="273"/>
      <c r="H151" s="274"/>
    </row>
    <row r="152" spans="1:8" ht="15.6" hidden="1" x14ac:dyDescent="0.3">
      <c r="A152" s="86"/>
      <c r="B152" s="87" t="s">
        <v>195</v>
      </c>
      <c r="C152" s="87"/>
      <c r="D152" s="272"/>
      <c r="E152" s="272"/>
      <c r="F152" s="273"/>
      <c r="G152" s="273"/>
      <c r="H152" s="274"/>
    </row>
    <row r="153" spans="1:8" ht="15.6" hidden="1" x14ac:dyDescent="0.3">
      <c r="A153" s="86"/>
      <c r="B153" s="87" t="s">
        <v>196</v>
      </c>
      <c r="C153" s="87"/>
      <c r="D153" s="272"/>
      <c r="E153" s="272"/>
      <c r="F153" s="273"/>
      <c r="G153" s="273"/>
      <c r="H153" s="274"/>
    </row>
    <row r="154" spans="1:8" ht="15.6" hidden="1" x14ac:dyDescent="0.3">
      <c r="A154" s="86"/>
      <c r="B154" s="87" t="s">
        <v>197</v>
      </c>
      <c r="C154" s="87"/>
      <c r="D154" s="272"/>
      <c r="E154" s="272"/>
      <c r="F154" s="273"/>
      <c r="G154" s="273"/>
      <c r="H154" s="274"/>
    </row>
    <row r="155" spans="1:8" ht="15.6" hidden="1" x14ac:dyDescent="0.3">
      <c r="A155" s="86"/>
      <c r="B155" s="87" t="s">
        <v>198</v>
      </c>
      <c r="C155" s="87"/>
      <c r="D155" s="272"/>
      <c r="E155" s="272"/>
      <c r="F155" s="273"/>
      <c r="G155" s="273"/>
      <c r="H155" s="274"/>
    </row>
    <row r="156" spans="1:8" ht="15.6" hidden="1" x14ac:dyDescent="0.3">
      <c r="A156" s="86" t="s">
        <v>180</v>
      </c>
      <c r="B156" s="87" t="s">
        <v>179</v>
      </c>
      <c r="C156" s="87"/>
      <c r="D156" s="272"/>
      <c r="E156" s="272"/>
      <c r="F156" s="273"/>
      <c r="G156" s="273"/>
      <c r="H156" s="274"/>
    </row>
    <row r="157" spans="1:8" ht="29.25" hidden="1" customHeight="1" x14ac:dyDescent="0.3">
      <c r="A157" s="86" t="s">
        <v>181</v>
      </c>
      <c r="B157" s="87" t="s">
        <v>187</v>
      </c>
      <c r="C157" s="87"/>
      <c r="D157" s="272"/>
      <c r="E157" s="272"/>
      <c r="F157" s="273"/>
      <c r="G157" s="273"/>
      <c r="H157" s="274"/>
    </row>
    <row r="158" spans="1:8" ht="20.25" hidden="1" customHeight="1" x14ac:dyDescent="0.3">
      <c r="A158" s="86"/>
      <c r="B158" s="87" t="s">
        <v>182</v>
      </c>
      <c r="C158" s="87"/>
      <c r="D158" s="272"/>
      <c r="E158" s="272"/>
      <c r="F158" s="273"/>
      <c r="G158" s="273"/>
      <c r="H158" s="274"/>
    </row>
    <row r="159" spans="1:8" ht="15.6" hidden="1" x14ac:dyDescent="0.3">
      <c r="A159" s="86"/>
      <c r="B159" s="87" t="s">
        <v>183</v>
      </c>
      <c r="C159" s="87"/>
      <c r="D159" s="272"/>
      <c r="E159" s="272"/>
      <c r="F159" s="273"/>
      <c r="G159" s="273"/>
      <c r="H159" s="274"/>
    </row>
    <row r="160" spans="1:8" ht="15.6" hidden="1" x14ac:dyDescent="0.3">
      <c r="A160" s="86"/>
      <c r="B160" s="87" t="s">
        <v>204</v>
      </c>
      <c r="C160" s="87"/>
      <c r="D160" s="272"/>
      <c r="E160" s="272"/>
      <c r="F160" s="273"/>
      <c r="G160" s="273"/>
      <c r="H160" s="274"/>
    </row>
    <row r="161" spans="1:9" ht="15.6" hidden="1" x14ac:dyDescent="0.3">
      <c r="A161" s="86"/>
      <c r="B161" s="87" t="s">
        <v>184</v>
      </c>
      <c r="C161" s="87"/>
      <c r="D161" s="272"/>
      <c r="E161" s="272"/>
      <c r="F161" s="273"/>
      <c r="G161" s="273"/>
      <c r="H161" s="274"/>
    </row>
    <row r="162" spans="1:9" ht="31.2" hidden="1" x14ac:dyDescent="0.3">
      <c r="A162" s="86"/>
      <c r="B162" s="87" t="s">
        <v>185</v>
      </c>
      <c r="C162" s="87"/>
      <c r="D162" s="272"/>
      <c r="E162" s="272"/>
      <c r="F162" s="273"/>
      <c r="G162" s="273"/>
      <c r="H162" s="274"/>
    </row>
    <row r="163" spans="1:9" ht="13.5" hidden="1" customHeight="1" x14ac:dyDescent="0.3">
      <c r="A163" s="86" t="s">
        <v>186</v>
      </c>
      <c r="B163" s="87" t="s">
        <v>139</v>
      </c>
      <c r="C163" s="87"/>
      <c r="D163" s="272"/>
      <c r="E163" s="272"/>
      <c r="F163" s="273"/>
      <c r="G163" s="273"/>
      <c r="H163" s="274"/>
    </row>
    <row r="164" spans="1:9" ht="28.2" customHeight="1" x14ac:dyDescent="0.3">
      <c r="A164" s="126">
        <v>19</v>
      </c>
      <c r="B164" s="355" t="s">
        <v>450</v>
      </c>
      <c r="C164" s="228" t="s">
        <v>216</v>
      </c>
      <c r="D164" s="284">
        <v>100</v>
      </c>
      <c r="E164" s="284">
        <v>100</v>
      </c>
      <c r="F164" s="311">
        <v>61.5</v>
      </c>
      <c r="G164" s="130">
        <f>F164/E164</f>
        <v>0.61499999999999999</v>
      </c>
      <c r="H164" s="131">
        <v>0.61499999999999999</v>
      </c>
    </row>
    <row r="165" spans="1:9" ht="19.95" customHeight="1" x14ac:dyDescent="0.3">
      <c r="A165" s="196" t="s">
        <v>19</v>
      </c>
      <c r="B165" s="410" t="s">
        <v>353</v>
      </c>
      <c r="C165" s="401"/>
      <c r="D165" s="401"/>
      <c r="E165" s="401"/>
      <c r="F165" s="401"/>
      <c r="G165" s="402"/>
      <c r="H165" s="197">
        <f>(H166+H170+H171+H172+H175+H177)/6</f>
        <v>0.93716666666666659</v>
      </c>
    </row>
    <row r="166" spans="1:9" s="26" customFormat="1" ht="31.2" x14ac:dyDescent="0.25">
      <c r="A166" s="183">
        <v>1</v>
      </c>
      <c r="B166" s="332" t="s">
        <v>485</v>
      </c>
      <c r="C166" s="194" t="s">
        <v>235</v>
      </c>
      <c r="D166" s="147">
        <v>22583.439999999999</v>
      </c>
      <c r="E166" s="356">
        <v>25333.56</v>
      </c>
      <c r="F166" s="360">
        <v>26313.599999999999</v>
      </c>
      <c r="G166" s="101">
        <f>E166/F166</f>
        <v>0.96275538124771987</v>
      </c>
      <c r="H166" s="188">
        <v>0.96299999999999997</v>
      </c>
      <c r="I166" s="40"/>
    </row>
    <row r="167" spans="1:9" s="26" customFormat="1" ht="13.95" hidden="1" customHeight="1" x14ac:dyDescent="0.25">
      <c r="A167" s="80"/>
      <c r="B167" s="226"/>
      <c r="C167" s="89"/>
      <c r="D167" s="354">
        <v>15</v>
      </c>
      <c r="E167" s="120"/>
      <c r="F167" s="80"/>
      <c r="G167" s="262" t="e">
        <f>D167/E167</f>
        <v>#DIV/0!</v>
      </c>
      <c r="H167" s="55"/>
    </row>
    <row r="168" spans="1:9" s="26" customFormat="1" ht="33.75" hidden="1" customHeight="1" x14ac:dyDescent="0.25">
      <c r="A168" s="80"/>
      <c r="B168" s="226"/>
      <c r="C168" s="89"/>
      <c r="D168" s="354" t="s">
        <v>238</v>
      </c>
      <c r="E168" s="120"/>
      <c r="F168" s="80"/>
      <c r="G168" s="262" t="e">
        <f>D168/E168</f>
        <v>#VALUE!</v>
      </c>
      <c r="H168" s="55"/>
    </row>
    <row r="169" spans="1:9" s="26" customFormat="1" ht="13.95" hidden="1" customHeight="1" x14ac:dyDescent="0.25">
      <c r="A169" s="80"/>
      <c r="B169" s="226"/>
      <c r="C169" s="89"/>
      <c r="D169" s="354">
        <v>7.6999999999999999E-2</v>
      </c>
      <c r="E169" s="120"/>
      <c r="F169" s="80"/>
      <c r="G169" s="262" t="e">
        <f>D169/E169</f>
        <v>#DIV/0!</v>
      </c>
      <c r="H169" s="55"/>
    </row>
    <row r="170" spans="1:9" s="26" customFormat="1" ht="57.6" customHeight="1" x14ac:dyDescent="0.25">
      <c r="A170" s="183">
        <v>2</v>
      </c>
      <c r="B170" s="227" t="s">
        <v>452</v>
      </c>
      <c r="C170" s="184" t="s">
        <v>221</v>
      </c>
      <c r="D170" s="126">
        <v>12</v>
      </c>
      <c r="E170" s="290">
        <v>16</v>
      </c>
      <c r="F170" s="105">
        <v>13</v>
      </c>
      <c r="G170" s="101">
        <f t="shared" ref="G170:G175" si="9">F170/E170</f>
        <v>0.8125</v>
      </c>
      <c r="H170" s="188">
        <v>0.81299999999999994</v>
      </c>
      <c r="I170" s="387" t="s">
        <v>380</v>
      </c>
    </row>
    <row r="171" spans="1:9" ht="59.4" customHeight="1" x14ac:dyDescent="0.25">
      <c r="A171" s="183">
        <v>3</v>
      </c>
      <c r="B171" s="116" t="s">
        <v>453</v>
      </c>
      <c r="C171" s="194" t="s">
        <v>235</v>
      </c>
      <c r="D171" s="105">
        <v>9399.3700000000008</v>
      </c>
      <c r="E171" s="284">
        <v>13902.9</v>
      </c>
      <c r="F171" s="126">
        <v>13137.2</v>
      </c>
      <c r="G171" s="130">
        <f t="shared" si="9"/>
        <v>0.94492515949909739</v>
      </c>
      <c r="H171" s="131">
        <v>0.94499999999999995</v>
      </c>
      <c r="I171" s="371"/>
    </row>
    <row r="172" spans="1:9" ht="31.2" x14ac:dyDescent="0.25">
      <c r="A172" s="183">
        <v>4</v>
      </c>
      <c r="B172" s="227" t="s">
        <v>486</v>
      </c>
      <c r="C172" s="195" t="s">
        <v>236</v>
      </c>
      <c r="D172" s="357">
        <v>7.8E-2</v>
      </c>
      <c r="E172" s="358">
        <v>8.4000000000000005E-2</v>
      </c>
      <c r="F172" s="357">
        <v>7.8E-2</v>
      </c>
      <c r="G172" s="130">
        <f t="shared" si="9"/>
        <v>0.92857142857142849</v>
      </c>
      <c r="H172" s="190">
        <v>0.92900000000000005</v>
      </c>
    </row>
    <row r="173" spans="1:9" ht="15.6" x14ac:dyDescent="0.25">
      <c r="A173" s="183"/>
      <c r="B173" s="225" t="s">
        <v>232</v>
      </c>
      <c r="C173" s="195" t="s">
        <v>237</v>
      </c>
      <c r="D173" s="126">
        <v>59.311999999999998</v>
      </c>
      <c r="E173" s="289">
        <v>62</v>
      </c>
      <c r="F173" s="126">
        <v>59.311999999999998</v>
      </c>
      <c r="G173" s="324">
        <f t="shared" si="9"/>
        <v>0.95664516129032251</v>
      </c>
      <c r="H173" s="369">
        <v>0.95699999999999996</v>
      </c>
    </row>
    <row r="174" spans="1:9" ht="15.6" x14ac:dyDescent="0.25">
      <c r="A174" s="191"/>
      <c r="B174" s="227" t="s">
        <v>233</v>
      </c>
      <c r="C174" s="195" t="s">
        <v>237</v>
      </c>
      <c r="D174" s="126">
        <v>18.399999999999999</v>
      </c>
      <c r="E174" s="284">
        <v>21.9</v>
      </c>
      <c r="F174" s="126">
        <v>18.399999999999999</v>
      </c>
      <c r="G174" s="324">
        <f t="shared" si="9"/>
        <v>0.84018264840182644</v>
      </c>
      <c r="H174" s="369">
        <v>0.84</v>
      </c>
    </row>
    <row r="175" spans="1:9" ht="43.8" customHeight="1" x14ac:dyDescent="0.25">
      <c r="A175" s="183">
        <v>5</v>
      </c>
      <c r="B175" s="227" t="s">
        <v>234</v>
      </c>
      <c r="C175" s="187" t="s">
        <v>211</v>
      </c>
      <c r="D175" s="285">
        <v>38</v>
      </c>
      <c r="E175" s="289">
        <v>15</v>
      </c>
      <c r="F175" s="126">
        <v>38</v>
      </c>
      <c r="G175" s="130">
        <f t="shared" si="9"/>
        <v>2.5333333333333332</v>
      </c>
      <c r="H175" s="192">
        <v>1</v>
      </c>
      <c r="I175" s="247" t="s">
        <v>381</v>
      </c>
    </row>
    <row r="176" spans="1:9" ht="17.399999999999999" customHeight="1" x14ac:dyDescent="0.3">
      <c r="A176" s="183">
        <v>6</v>
      </c>
      <c r="B176" s="227" t="s">
        <v>487</v>
      </c>
      <c r="C176" s="193" t="s">
        <v>211</v>
      </c>
      <c r="D176" s="373">
        <v>0</v>
      </c>
      <c r="E176" s="289">
        <v>0</v>
      </c>
      <c r="F176" s="370">
        <v>0</v>
      </c>
      <c r="G176" s="311">
        <v>0</v>
      </c>
      <c r="H176" s="192">
        <v>0</v>
      </c>
    </row>
    <row r="177" spans="1:11" ht="31.2" customHeight="1" x14ac:dyDescent="0.3">
      <c r="A177" s="183">
        <v>7</v>
      </c>
      <c r="B177" s="227" t="s">
        <v>454</v>
      </c>
      <c r="C177" s="187" t="s">
        <v>211</v>
      </c>
      <c r="D177" s="286">
        <v>4540</v>
      </c>
      <c r="E177" s="289">
        <v>4677</v>
      </c>
      <c r="F177" s="126">
        <v>4550</v>
      </c>
      <c r="G177" s="130">
        <f>F177/E177</f>
        <v>0.97284584135129359</v>
      </c>
      <c r="H177" s="190">
        <v>0.97299999999999998</v>
      </c>
      <c r="I177" s="434" t="s">
        <v>451</v>
      </c>
      <c r="J177" s="435"/>
      <c r="K177" s="435"/>
    </row>
    <row r="178" spans="1:11" s="2" customFormat="1" ht="16.95" customHeight="1" x14ac:dyDescent="0.3">
      <c r="A178" s="134" t="s">
        <v>23</v>
      </c>
      <c r="B178" s="410" t="s">
        <v>354</v>
      </c>
      <c r="C178" s="411"/>
      <c r="D178" s="411"/>
      <c r="E178" s="411"/>
      <c r="F178" s="411"/>
      <c r="G178" s="412"/>
      <c r="H178" s="135"/>
      <c r="I178" s="48"/>
    </row>
    <row r="179" spans="1:11" ht="16.2" x14ac:dyDescent="0.35">
      <c r="A179" s="127"/>
      <c r="B179" s="96" t="s">
        <v>7</v>
      </c>
      <c r="C179" s="96"/>
      <c r="D179" s="136"/>
      <c r="E179" s="136"/>
      <c r="F179" s="137"/>
      <c r="G179" s="137"/>
      <c r="H179" s="138"/>
    </row>
    <row r="180" spans="1:11" ht="30" customHeight="1" x14ac:dyDescent="0.3">
      <c r="A180" s="105"/>
      <c r="B180" s="419" t="s">
        <v>145</v>
      </c>
      <c r="C180" s="401"/>
      <c r="D180" s="401"/>
      <c r="E180" s="401"/>
      <c r="F180" s="401"/>
      <c r="G180" s="402"/>
      <c r="H180" s="310">
        <f>(H181+H182+H183+H184+H185)/5</f>
        <v>1</v>
      </c>
    </row>
    <row r="181" spans="1:11" ht="25.95" customHeight="1" x14ac:dyDescent="0.25">
      <c r="A181" s="105">
        <v>1</v>
      </c>
      <c r="B181" s="116" t="s">
        <v>314</v>
      </c>
      <c r="C181" s="98" t="s">
        <v>318</v>
      </c>
      <c r="D181" s="117">
        <v>20</v>
      </c>
      <c r="E181" s="120">
        <v>16</v>
      </c>
      <c r="F181" s="117">
        <v>13</v>
      </c>
      <c r="G181" s="117">
        <f>E181/F181</f>
        <v>1.2307692307692308</v>
      </c>
      <c r="H181" s="159">
        <v>1</v>
      </c>
    </row>
    <row r="182" spans="1:11" ht="22.2" customHeight="1" x14ac:dyDescent="0.25">
      <c r="A182" s="105">
        <v>2</v>
      </c>
      <c r="B182" s="116" t="s">
        <v>315</v>
      </c>
      <c r="C182" s="98" t="s">
        <v>222</v>
      </c>
      <c r="D182" s="117">
        <v>3</v>
      </c>
      <c r="E182" s="120">
        <v>2</v>
      </c>
      <c r="F182" s="117">
        <v>2</v>
      </c>
      <c r="G182" s="287">
        <f>E182/F182</f>
        <v>1</v>
      </c>
      <c r="H182" s="159">
        <v>1</v>
      </c>
    </row>
    <row r="183" spans="1:11" ht="47.25" customHeight="1" x14ac:dyDescent="0.25">
      <c r="A183" s="105">
        <v>3</v>
      </c>
      <c r="B183" s="116" t="s">
        <v>316</v>
      </c>
      <c r="C183" s="118" t="s">
        <v>319</v>
      </c>
      <c r="D183" s="117">
        <v>27</v>
      </c>
      <c r="E183" s="120">
        <v>60</v>
      </c>
      <c r="F183" s="117">
        <v>18</v>
      </c>
      <c r="G183" s="117">
        <f t="shared" ref="G183:G185" si="10">E183/F183</f>
        <v>3.3333333333333335</v>
      </c>
      <c r="H183" s="159">
        <v>1</v>
      </c>
    </row>
    <row r="184" spans="1:11" ht="56.25" customHeight="1" x14ac:dyDescent="0.25">
      <c r="A184" s="105">
        <v>4</v>
      </c>
      <c r="B184" s="116" t="s">
        <v>317</v>
      </c>
      <c r="C184" s="119" t="s">
        <v>338</v>
      </c>
      <c r="D184" s="117">
        <v>4.3</v>
      </c>
      <c r="E184" s="120">
        <v>7</v>
      </c>
      <c r="F184" s="117">
        <v>6</v>
      </c>
      <c r="G184" s="101">
        <f t="shared" si="10"/>
        <v>1.1666666666666667</v>
      </c>
      <c r="H184" s="159">
        <v>1</v>
      </c>
    </row>
    <row r="185" spans="1:11" ht="48.6" customHeight="1" x14ac:dyDescent="0.25">
      <c r="A185" s="105">
        <v>5</v>
      </c>
      <c r="B185" s="116" t="s">
        <v>337</v>
      </c>
      <c r="C185" s="119" t="s">
        <v>320</v>
      </c>
      <c r="D185" s="287">
        <v>13</v>
      </c>
      <c r="E185" s="120">
        <v>14</v>
      </c>
      <c r="F185" s="287">
        <v>9</v>
      </c>
      <c r="G185" s="101">
        <f t="shared" si="10"/>
        <v>1.5555555555555556</v>
      </c>
      <c r="H185" s="159">
        <v>1</v>
      </c>
    </row>
    <row r="186" spans="1:11" ht="20.399999999999999" customHeight="1" x14ac:dyDescent="0.25">
      <c r="A186" s="183"/>
      <c r="B186" s="133" t="s">
        <v>334</v>
      </c>
      <c r="C186" s="52"/>
      <c r="D186" s="120"/>
      <c r="E186" s="53"/>
      <c r="F186" s="54"/>
      <c r="G186" s="54"/>
      <c r="H186" s="218">
        <f>(H188+H189+H190+H192+H193+H195+H196+H198+H199+H200+H201+H203+H204)/13</f>
        <v>0.92169230769230759</v>
      </c>
    </row>
    <row r="187" spans="1:11" ht="20.399999999999999" customHeight="1" x14ac:dyDescent="0.25">
      <c r="A187" s="105">
        <v>1</v>
      </c>
      <c r="B187" s="122" t="s">
        <v>339</v>
      </c>
      <c r="C187" s="98"/>
      <c r="D187" s="120"/>
      <c r="E187" s="120"/>
      <c r="F187" s="117"/>
      <c r="G187" s="117"/>
      <c r="H187" s="102"/>
    </row>
    <row r="188" spans="1:11" ht="36" customHeight="1" x14ac:dyDescent="0.25">
      <c r="A188" s="105"/>
      <c r="B188" s="116" t="s">
        <v>321</v>
      </c>
      <c r="C188" s="98" t="s">
        <v>308</v>
      </c>
      <c r="D188" s="306">
        <v>210</v>
      </c>
      <c r="E188" s="306">
        <v>190</v>
      </c>
      <c r="F188" s="117">
        <v>205</v>
      </c>
      <c r="G188" s="101">
        <f>E188/F188</f>
        <v>0.92682926829268297</v>
      </c>
      <c r="H188" s="121">
        <v>0.92700000000000005</v>
      </c>
    </row>
    <row r="189" spans="1:11" ht="30.75" customHeight="1" x14ac:dyDescent="0.25">
      <c r="A189" s="80"/>
      <c r="B189" s="116" t="s">
        <v>322</v>
      </c>
      <c r="C189" s="98" t="s">
        <v>308</v>
      </c>
      <c r="D189" s="258">
        <v>12</v>
      </c>
      <c r="E189" s="306">
        <v>13</v>
      </c>
      <c r="F189" s="117">
        <v>13</v>
      </c>
      <c r="G189" s="117">
        <f>F189/E189</f>
        <v>1</v>
      </c>
      <c r="H189" s="159">
        <v>1</v>
      </c>
    </row>
    <row r="190" spans="1:11" ht="34.200000000000003" customHeight="1" x14ac:dyDescent="0.25">
      <c r="A190" s="80"/>
      <c r="B190" s="116" t="s">
        <v>323</v>
      </c>
      <c r="C190" s="98" t="s">
        <v>308</v>
      </c>
      <c r="D190" s="258">
        <v>56</v>
      </c>
      <c r="E190" s="306">
        <v>33</v>
      </c>
      <c r="F190" s="117">
        <v>41</v>
      </c>
      <c r="G190" s="101">
        <f>E190/F190</f>
        <v>0.80487804878048785</v>
      </c>
      <c r="H190" s="121">
        <v>0.80500000000000005</v>
      </c>
    </row>
    <row r="191" spans="1:11" ht="21.6" customHeight="1" x14ac:dyDescent="0.25">
      <c r="A191" s="125">
        <v>2</v>
      </c>
      <c r="B191" s="123" t="s">
        <v>340</v>
      </c>
      <c r="C191" s="52"/>
      <c r="D191" s="261"/>
      <c r="E191" s="261"/>
      <c r="F191" s="264"/>
      <c r="G191" s="264"/>
      <c r="H191" s="55"/>
    </row>
    <row r="192" spans="1:11" ht="30.6" customHeight="1" x14ac:dyDescent="0.25">
      <c r="A192" s="80"/>
      <c r="B192" s="116" t="s">
        <v>324</v>
      </c>
      <c r="C192" s="98" t="s">
        <v>308</v>
      </c>
      <c r="D192" s="258">
        <v>0</v>
      </c>
      <c r="E192" s="306">
        <v>0</v>
      </c>
      <c r="F192" s="308">
        <v>0</v>
      </c>
      <c r="G192" s="117">
        <v>1</v>
      </c>
      <c r="H192" s="102">
        <v>1</v>
      </c>
    </row>
    <row r="193" spans="1:9" ht="36" customHeight="1" x14ac:dyDescent="0.25">
      <c r="A193" s="80"/>
      <c r="B193" s="116" t="s">
        <v>325</v>
      </c>
      <c r="C193" s="98" t="s">
        <v>308</v>
      </c>
      <c r="D193" s="258">
        <v>13</v>
      </c>
      <c r="E193" s="306">
        <v>6</v>
      </c>
      <c r="F193" s="308">
        <v>8</v>
      </c>
      <c r="G193" s="117">
        <f>F193/E193</f>
        <v>1.3333333333333333</v>
      </c>
      <c r="H193" s="159">
        <v>1</v>
      </c>
    </row>
    <row r="194" spans="1:9" ht="22.2" customHeight="1" x14ac:dyDescent="0.25">
      <c r="A194" s="125">
        <v>3</v>
      </c>
      <c r="B194" s="123" t="s">
        <v>341</v>
      </c>
      <c r="C194" s="92"/>
      <c r="D194" s="258"/>
      <c r="E194" s="261"/>
      <c r="F194" s="264"/>
      <c r="G194" s="264"/>
      <c r="H194" s="90"/>
    </row>
    <row r="195" spans="1:9" ht="33" customHeight="1" x14ac:dyDescent="0.25">
      <c r="A195" s="105"/>
      <c r="B195" s="116" t="s">
        <v>326</v>
      </c>
      <c r="C195" s="98" t="s">
        <v>308</v>
      </c>
      <c r="D195" s="258">
        <v>0</v>
      </c>
      <c r="E195" s="306">
        <v>0</v>
      </c>
      <c r="F195" s="117">
        <v>0</v>
      </c>
      <c r="G195" s="117">
        <v>1</v>
      </c>
      <c r="H195" s="159">
        <v>1</v>
      </c>
    </row>
    <row r="196" spans="1:9" ht="34.200000000000003" customHeight="1" x14ac:dyDescent="0.25">
      <c r="A196" s="126"/>
      <c r="B196" s="116" t="s">
        <v>327</v>
      </c>
      <c r="C196" s="98" t="s">
        <v>308</v>
      </c>
      <c r="D196" s="258">
        <v>3</v>
      </c>
      <c r="E196" s="306">
        <v>3</v>
      </c>
      <c r="F196" s="308">
        <v>7</v>
      </c>
      <c r="G196" s="117">
        <f>F196/E196</f>
        <v>2.3333333333333335</v>
      </c>
      <c r="H196" s="159">
        <v>1</v>
      </c>
    </row>
    <row r="197" spans="1:9" s="2" customFormat="1" ht="38.4" customHeight="1" x14ac:dyDescent="0.25">
      <c r="A197" s="127">
        <v>4</v>
      </c>
      <c r="B197" s="123" t="s">
        <v>343</v>
      </c>
      <c r="C197" s="124"/>
      <c r="D197" s="124"/>
      <c r="E197" s="124"/>
      <c r="F197" s="102"/>
      <c r="G197" s="102"/>
      <c r="H197" s="159"/>
    </row>
    <row r="198" spans="1:9" ht="29.4" customHeight="1" x14ac:dyDescent="0.25">
      <c r="A198" s="126"/>
      <c r="B198" s="116" t="s">
        <v>328</v>
      </c>
      <c r="C198" s="98" t="s">
        <v>216</v>
      </c>
      <c r="D198" s="281">
        <v>80</v>
      </c>
      <c r="E198" s="281">
        <v>85</v>
      </c>
      <c r="F198" s="117">
        <v>85</v>
      </c>
      <c r="G198" s="311">
        <f>F198/E198</f>
        <v>1</v>
      </c>
      <c r="H198" s="160">
        <v>1</v>
      </c>
      <c r="I198" s="129"/>
    </row>
    <row r="199" spans="1:9" ht="28.2" customHeight="1" x14ac:dyDescent="0.25">
      <c r="A199" s="86"/>
      <c r="B199" s="116" t="s">
        <v>329</v>
      </c>
      <c r="C199" s="98" t="s">
        <v>309</v>
      </c>
      <c r="D199" s="281">
        <v>1171</v>
      </c>
      <c r="E199" s="321">
        <v>600</v>
      </c>
      <c r="F199" s="323">
        <v>0</v>
      </c>
      <c r="G199" s="324">
        <v>1</v>
      </c>
      <c r="H199" s="160">
        <v>1</v>
      </c>
    </row>
    <row r="200" spans="1:9" ht="32.4" customHeight="1" x14ac:dyDescent="0.25">
      <c r="A200" s="86"/>
      <c r="B200" s="116" t="s">
        <v>330</v>
      </c>
      <c r="C200" s="98" t="s">
        <v>287</v>
      </c>
      <c r="D200" s="281">
        <v>1</v>
      </c>
      <c r="E200" s="306">
        <v>1</v>
      </c>
      <c r="F200" s="308">
        <v>0</v>
      </c>
      <c r="G200" s="130">
        <v>1</v>
      </c>
      <c r="H200" s="160">
        <v>1</v>
      </c>
    </row>
    <row r="201" spans="1:9" ht="73.95" customHeight="1" x14ac:dyDescent="0.25">
      <c r="A201" s="86"/>
      <c r="B201" s="132" t="s">
        <v>331</v>
      </c>
      <c r="C201" s="98" t="s">
        <v>216</v>
      </c>
      <c r="D201" s="258">
        <v>0</v>
      </c>
      <c r="E201" s="284">
        <v>0</v>
      </c>
      <c r="F201" s="117">
        <v>0</v>
      </c>
      <c r="G201" s="311">
        <v>1</v>
      </c>
      <c r="H201" s="160">
        <v>1</v>
      </c>
      <c r="I201" s="49"/>
    </row>
    <row r="202" spans="1:9" ht="15" customHeight="1" x14ac:dyDescent="0.3">
      <c r="A202" s="127">
        <v>5</v>
      </c>
      <c r="B202" s="123" t="s">
        <v>342</v>
      </c>
      <c r="C202" s="52"/>
      <c r="D202" s="52"/>
      <c r="E202" s="56"/>
      <c r="F202" s="54"/>
      <c r="G202" s="57"/>
      <c r="H202" s="88"/>
    </row>
    <row r="203" spans="1:9" ht="36" customHeight="1" x14ac:dyDescent="0.25">
      <c r="A203" s="86"/>
      <c r="B203" s="116" t="s">
        <v>332</v>
      </c>
      <c r="C203" s="98" t="s">
        <v>308</v>
      </c>
      <c r="D203" s="258">
        <v>8</v>
      </c>
      <c r="E203" s="289">
        <v>2</v>
      </c>
      <c r="F203" s="308">
        <v>8</v>
      </c>
      <c r="G203" s="130">
        <f>E203/F203</f>
        <v>0.25</v>
      </c>
      <c r="H203" s="131">
        <v>0.25</v>
      </c>
    </row>
    <row r="204" spans="1:9" ht="36.6" customHeight="1" x14ac:dyDescent="0.25">
      <c r="A204" s="86"/>
      <c r="B204" s="116" t="s">
        <v>333</v>
      </c>
      <c r="C204" s="98" t="s">
        <v>216</v>
      </c>
      <c r="D204" s="258">
        <v>79</v>
      </c>
      <c r="E204" s="284">
        <v>84</v>
      </c>
      <c r="F204" s="117">
        <v>85</v>
      </c>
      <c r="G204" s="312">
        <f>F204/E204</f>
        <v>1.0119047619047619</v>
      </c>
      <c r="H204" s="128">
        <v>1</v>
      </c>
    </row>
    <row r="205" spans="1:9" ht="31.2" customHeight="1" x14ac:dyDescent="0.3">
      <c r="A205" s="94" t="s">
        <v>26</v>
      </c>
      <c r="B205" s="413" t="s">
        <v>224</v>
      </c>
      <c r="C205" s="414"/>
      <c r="D205" s="414"/>
      <c r="E205" s="414"/>
      <c r="F205" s="414"/>
      <c r="G205" s="415"/>
      <c r="H205" s="158">
        <f>(H206+H207+H208)/3</f>
        <v>1</v>
      </c>
    </row>
    <row r="206" spans="1:9" s="26" customFormat="1" ht="31.95" customHeight="1" x14ac:dyDescent="0.3">
      <c r="A206" s="95">
        <v>1</v>
      </c>
      <c r="B206" s="96" t="s">
        <v>239</v>
      </c>
      <c r="C206" s="97" t="s">
        <v>242</v>
      </c>
      <c r="D206" s="258">
        <v>5</v>
      </c>
      <c r="E206" s="258">
        <v>4</v>
      </c>
      <c r="F206" s="258">
        <v>5</v>
      </c>
      <c r="G206" s="101">
        <f>F206/E206</f>
        <v>1.25</v>
      </c>
      <c r="H206" s="159">
        <v>1</v>
      </c>
    </row>
    <row r="207" spans="1:9" s="26" customFormat="1" ht="33.6" customHeight="1" x14ac:dyDescent="0.3">
      <c r="A207" s="95">
        <v>2</v>
      </c>
      <c r="B207" s="96" t="s">
        <v>240</v>
      </c>
      <c r="C207" s="98" t="s">
        <v>242</v>
      </c>
      <c r="D207" s="258">
        <v>400</v>
      </c>
      <c r="E207" s="258">
        <v>400</v>
      </c>
      <c r="F207" s="258">
        <v>420</v>
      </c>
      <c r="G207" s="101">
        <f t="shared" ref="G207:G208" si="11">F207/E207</f>
        <v>1.05</v>
      </c>
      <c r="H207" s="159">
        <v>1</v>
      </c>
    </row>
    <row r="208" spans="1:9" s="26" customFormat="1" ht="31.2" x14ac:dyDescent="0.25">
      <c r="A208" s="99" t="s">
        <v>404</v>
      </c>
      <c r="B208" s="100" t="s">
        <v>241</v>
      </c>
      <c r="C208" s="98" t="s">
        <v>216</v>
      </c>
      <c r="D208" s="258">
        <v>83.3</v>
      </c>
      <c r="E208" s="277">
        <v>50</v>
      </c>
      <c r="F208" s="258">
        <v>66</v>
      </c>
      <c r="G208" s="101">
        <f t="shared" si="11"/>
        <v>1.32</v>
      </c>
      <c r="H208" s="159">
        <v>1</v>
      </c>
    </row>
    <row r="209" spans="1:11" s="2" customFormat="1" ht="18.600000000000001" customHeight="1" x14ac:dyDescent="0.25">
      <c r="A209" s="134" t="s">
        <v>28</v>
      </c>
      <c r="B209" s="427" t="s">
        <v>347</v>
      </c>
      <c r="C209" s="448"/>
      <c r="D209" s="448"/>
      <c r="E209" s="448"/>
      <c r="F209" s="448"/>
      <c r="G209" s="449"/>
      <c r="H209" s="255"/>
      <c r="I209" s="48"/>
      <c r="J209" s="48"/>
      <c r="K209" s="48"/>
    </row>
    <row r="210" spans="1:11" ht="15.6" x14ac:dyDescent="0.3">
      <c r="A210" s="126"/>
      <c r="B210" s="148" t="s">
        <v>210</v>
      </c>
      <c r="C210" s="162"/>
      <c r="D210" s="136"/>
      <c r="E210" s="136"/>
      <c r="F210" s="163"/>
      <c r="G210" s="163"/>
      <c r="H210" s="164"/>
    </row>
    <row r="211" spans="1:11" s="26" customFormat="1" ht="15.6" x14ac:dyDescent="0.3">
      <c r="A211" s="152"/>
      <c r="B211" s="419" t="s">
        <v>214</v>
      </c>
      <c r="C211" s="401"/>
      <c r="D211" s="401"/>
      <c r="E211" s="401"/>
      <c r="F211" s="401"/>
      <c r="G211" s="401"/>
      <c r="H211" s="151">
        <f>(H212+H213+H214+H215+H216+H217+H218)/7</f>
        <v>0.99571428571428566</v>
      </c>
    </row>
    <row r="212" spans="1:11" s="26" customFormat="1" ht="31.2" x14ac:dyDescent="0.3">
      <c r="A212" s="146">
        <v>1</v>
      </c>
      <c r="B212" s="141" t="s">
        <v>455</v>
      </c>
      <c r="C212" s="147" t="s">
        <v>212</v>
      </c>
      <c r="D212" s="148">
        <v>1.2</v>
      </c>
      <c r="E212" s="148">
        <v>1.2</v>
      </c>
      <c r="F212" s="314">
        <v>1.2</v>
      </c>
      <c r="G212" s="149">
        <f>F212/E212</f>
        <v>1</v>
      </c>
      <c r="H212" s="165">
        <v>1</v>
      </c>
    </row>
    <row r="213" spans="1:11" s="26" customFormat="1" ht="31.2" customHeight="1" x14ac:dyDescent="0.3">
      <c r="A213" s="146">
        <v>2</v>
      </c>
      <c r="B213" s="96" t="s">
        <v>456</v>
      </c>
      <c r="C213" s="98" t="s">
        <v>211</v>
      </c>
      <c r="D213" s="148">
        <v>386.65</v>
      </c>
      <c r="E213" s="148">
        <v>386.7</v>
      </c>
      <c r="F213" s="314">
        <v>397.53</v>
      </c>
      <c r="G213" s="149">
        <f>F213/E213</f>
        <v>1.0280062063615205</v>
      </c>
      <c r="H213" s="165">
        <v>1</v>
      </c>
    </row>
    <row r="214" spans="1:11" s="26" customFormat="1" ht="15.6" x14ac:dyDescent="0.3">
      <c r="A214" s="146">
        <v>3</v>
      </c>
      <c r="B214" s="141" t="s">
        <v>458</v>
      </c>
      <c r="C214" s="98" t="s">
        <v>211</v>
      </c>
      <c r="D214" s="148">
        <v>12</v>
      </c>
      <c r="E214" s="148">
        <v>5</v>
      </c>
      <c r="F214" s="314">
        <v>9</v>
      </c>
      <c r="G214" s="149">
        <f t="shared" ref="G214:G218" si="12">F214/E214</f>
        <v>1.8</v>
      </c>
      <c r="H214" s="165">
        <v>1</v>
      </c>
      <c r="I214" s="34"/>
    </row>
    <row r="215" spans="1:11" s="26" customFormat="1" ht="34.799999999999997" customHeight="1" x14ac:dyDescent="0.3">
      <c r="A215" s="146">
        <v>4</v>
      </c>
      <c r="B215" s="96" t="s">
        <v>457</v>
      </c>
      <c r="C215" s="97" t="s">
        <v>213</v>
      </c>
      <c r="D215" s="148">
        <v>2655</v>
      </c>
      <c r="E215" s="148">
        <v>2833</v>
      </c>
      <c r="F215" s="314">
        <v>2752</v>
      </c>
      <c r="G215" s="149">
        <f>F215/E215</f>
        <v>0.97140840098835157</v>
      </c>
      <c r="H215" s="315">
        <v>0.97</v>
      </c>
      <c r="I215" s="316"/>
    </row>
    <row r="216" spans="1:11" s="26" customFormat="1" ht="31.2" x14ac:dyDescent="0.3">
      <c r="A216" s="146">
        <v>5</v>
      </c>
      <c r="B216" s="141" t="s">
        <v>459</v>
      </c>
      <c r="C216" s="98" t="s">
        <v>211</v>
      </c>
      <c r="D216" s="148">
        <v>12</v>
      </c>
      <c r="E216" s="148">
        <v>5</v>
      </c>
      <c r="F216" s="314">
        <v>9</v>
      </c>
      <c r="G216" s="149">
        <f t="shared" si="12"/>
        <v>1.8</v>
      </c>
      <c r="H216" s="165">
        <v>1</v>
      </c>
    </row>
    <row r="217" spans="1:11" s="26" customFormat="1" ht="31.2" x14ac:dyDescent="0.3">
      <c r="A217" s="146">
        <v>6</v>
      </c>
      <c r="B217" s="141" t="s">
        <v>460</v>
      </c>
      <c r="C217" s="98" t="s">
        <v>211</v>
      </c>
      <c r="D217" s="148">
        <v>2</v>
      </c>
      <c r="E217" s="148">
        <v>0</v>
      </c>
      <c r="F217" s="314">
        <v>2</v>
      </c>
      <c r="G217" s="149">
        <v>1</v>
      </c>
      <c r="H217" s="165">
        <v>1</v>
      </c>
    </row>
    <row r="218" spans="1:11" s="26" customFormat="1" ht="31.2" x14ac:dyDescent="0.3">
      <c r="A218" s="146">
        <v>7</v>
      </c>
      <c r="B218" s="141" t="s">
        <v>461</v>
      </c>
      <c r="C218" s="98" t="s">
        <v>211</v>
      </c>
      <c r="D218" s="148">
        <v>86</v>
      </c>
      <c r="E218" s="148">
        <v>47</v>
      </c>
      <c r="F218" s="314">
        <v>64</v>
      </c>
      <c r="G218" s="149">
        <f t="shared" si="12"/>
        <v>1.3617021276595744</v>
      </c>
      <c r="H218" s="165">
        <v>1</v>
      </c>
    </row>
    <row r="219" spans="1:11" s="26" customFormat="1" ht="22.2" customHeight="1" x14ac:dyDescent="0.3">
      <c r="A219" s="150"/>
      <c r="B219" s="419" t="s">
        <v>215</v>
      </c>
      <c r="C219" s="401"/>
      <c r="D219" s="401"/>
      <c r="E219" s="401"/>
      <c r="F219" s="401"/>
      <c r="G219" s="401"/>
      <c r="H219" s="151">
        <f>(H220+H222+H223+H221)/4</f>
        <v>0.72324999999999995</v>
      </c>
    </row>
    <row r="220" spans="1:11" s="26" customFormat="1" ht="21" customHeight="1" x14ac:dyDescent="0.3">
      <c r="A220" s="146">
        <v>1</v>
      </c>
      <c r="B220" s="100" t="s">
        <v>426</v>
      </c>
      <c r="C220" s="97" t="s">
        <v>216</v>
      </c>
      <c r="D220" s="258" t="s">
        <v>423</v>
      </c>
      <c r="E220" s="313">
        <v>23.1</v>
      </c>
      <c r="F220" s="313">
        <v>0</v>
      </c>
      <c r="G220" s="149">
        <f>F220/E220</f>
        <v>0</v>
      </c>
      <c r="H220" s="167">
        <v>0</v>
      </c>
    </row>
    <row r="221" spans="1:11" s="26" customFormat="1" ht="21" customHeight="1" x14ac:dyDescent="0.3">
      <c r="A221" s="146">
        <v>2</v>
      </c>
      <c r="B221" s="100" t="s">
        <v>427</v>
      </c>
      <c r="C221" s="97" t="s">
        <v>216</v>
      </c>
      <c r="D221" s="313" t="s">
        <v>423</v>
      </c>
      <c r="E221" s="313">
        <v>104.1</v>
      </c>
      <c r="F221" s="313">
        <v>107.2</v>
      </c>
      <c r="G221" s="149">
        <f>F221/E221</f>
        <v>1.0297790585975024</v>
      </c>
      <c r="H221" s="167">
        <v>1</v>
      </c>
    </row>
    <row r="222" spans="1:11" s="26" customFormat="1" ht="15.6" x14ac:dyDescent="0.3">
      <c r="A222" s="146">
        <v>3</v>
      </c>
      <c r="B222" s="100" t="s">
        <v>348</v>
      </c>
      <c r="C222" s="97" t="s">
        <v>216</v>
      </c>
      <c r="D222" s="258">
        <v>193.9</v>
      </c>
      <c r="E222" s="313">
        <v>111.1</v>
      </c>
      <c r="F222" s="313">
        <v>99.2</v>
      </c>
      <c r="G222" s="149">
        <f>F222/E222</f>
        <v>0.89288928892889297</v>
      </c>
      <c r="H222" s="317">
        <v>0.89300000000000002</v>
      </c>
    </row>
    <row r="223" spans="1:11" s="26" customFormat="1" ht="15.6" x14ac:dyDescent="0.3">
      <c r="A223" s="146">
        <v>4</v>
      </c>
      <c r="B223" s="100" t="s">
        <v>349</v>
      </c>
      <c r="C223" s="97" t="s">
        <v>216</v>
      </c>
      <c r="D223" s="258">
        <v>105.2</v>
      </c>
      <c r="E223" s="313">
        <v>100.8</v>
      </c>
      <c r="F223" s="313">
        <v>100.8</v>
      </c>
      <c r="G223" s="149">
        <f>F223/E223</f>
        <v>1</v>
      </c>
      <c r="H223" s="165">
        <v>1</v>
      </c>
    </row>
    <row r="224" spans="1:11" s="26" customFormat="1" ht="15.6" x14ac:dyDescent="0.3">
      <c r="A224" s="156"/>
      <c r="B224" s="157" t="s">
        <v>376</v>
      </c>
      <c r="C224" s="155"/>
      <c r="D224" s="288"/>
      <c r="E224" s="276"/>
      <c r="F224" s="276"/>
      <c r="G224" s="275"/>
      <c r="H224" s="161">
        <f>(H225+H226+H227+H228+H229)/5</f>
        <v>0.99519999999999997</v>
      </c>
    </row>
    <row r="225" spans="1:9" s="26" customFormat="1" ht="31.2" x14ac:dyDescent="0.3">
      <c r="A225" s="153">
        <v>1</v>
      </c>
      <c r="B225" s="154" t="s">
        <v>377</v>
      </c>
      <c r="C225" s="97" t="s">
        <v>378</v>
      </c>
      <c r="D225" s="258">
        <v>752.6</v>
      </c>
      <c r="E225" s="313">
        <v>605</v>
      </c>
      <c r="F225" s="313">
        <v>655</v>
      </c>
      <c r="G225" s="149">
        <f t="shared" ref="G225" si="13">F225/E225</f>
        <v>1.0826446280991735</v>
      </c>
      <c r="H225" s="166">
        <v>1</v>
      </c>
    </row>
    <row r="226" spans="1:9" s="26" customFormat="1" ht="15.6" x14ac:dyDescent="0.3">
      <c r="A226" s="153">
        <v>2</v>
      </c>
      <c r="B226" s="154" t="s">
        <v>379</v>
      </c>
      <c r="C226" s="97" t="s">
        <v>216</v>
      </c>
      <c r="D226" s="258">
        <v>1.3</v>
      </c>
      <c r="E226" s="313">
        <v>1.6</v>
      </c>
      <c r="F226" s="313">
        <v>1.6</v>
      </c>
      <c r="G226" s="149">
        <f t="shared" ref="G226:G228" si="14">F226/E226</f>
        <v>1</v>
      </c>
      <c r="H226" s="166">
        <v>1</v>
      </c>
    </row>
    <row r="227" spans="1:9" s="26" customFormat="1" ht="93.6" x14ac:dyDescent="0.3">
      <c r="A227" s="153">
        <v>3</v>
      </c>
      <c r="B227" s="154" t="s">
        <v>428</v>
      </c>
      <c r="C227" s="97" t="s">
        <v>429</v>
      </c>
      <c r="D227" s="313" t="s">
        <v>423</v>
      </c>
      <c r="E227" s="313">
        <v>100</v>
      </c>
      <c r="F227" s="313">
        <v>100</v>
      </c>
      <c r="G227" s="101">
        <f t="shared" si="14"/>
        <v>1</v>
      </c>
      <c r="H227" s="319">
        <v>1</v>
      </c>
    </row>
    <row r="228" spans="1:9" s="26" customFormat="1" ht="93.6" x14ac:dyDescent="0.3">
      <c r="A228" s="153">
        <v>4</v>
      </c>
      <c r="B228" s="154" t="s">
        <v>430</v>
      </c>
      <c r="C228" s="97" t="s">
        <v>429</v>
      </c>
      <c r="D228" s="313" t="s">
        <v>423</v>
      </c>
      <c r="E228" s="313">
        <v>100</v>
      </c>
      <c r="F228" s="313">
        <v>100</v>
      </c>
      <c r="G228" s="101">
        <f t="shared" si="14"/>
        <v>1</v>
      </c>
      <c r="H228" s="319">
        <v>1</v>
      </c>
    </row>
    <row r="229" spans="1:9" s="26" customFormat="1" ht="109.2" x14ac:dyDescent="0.25">
      <c r="A229" s="153">
        <v>5</v>
      </c>
      <c r="B229" s="100" t="s">
        <v>431</v>
      </c>
      <c r="C229" s="147" t="s">
        <v>432</v>
      </c>
      <c r="D229" s="313" t="s">
        <v>423</v>
      </c>
      <c r="E229" s="313" t="s">
        <v>433</v>
      </c>
      <c r="F229" s="313" t="s">
        <v>434</v>
      </c>
      <c r="G229" s="101">
        <v>0.97560000000000002</v>
      </c>
      <c r="H229" s="318">
        <v>0.97599999999999998</v>
      </c>
    </row>
    <row r="230" spans="1:9" ht="37.5" customHeight="1" x14ac:dyDescent="0.25">
      <c r="A230" s="103" t="s">
        <v>97</v>
      </c>
      <c r="B230" s="416" t="s">
        <v>374</v>
      </c>
      <c r="C230" s="417"/>
      <c r="D230" s="417"/>
      <c r="E230" s="417"/>
      <c r="F230" s="417"/>
      <c r="G230" s="418"/>
      <c r="H230" s="251">
        <f>(H231+H232+H235+H236+H237+H238+H239+H233)/8</f>
        <v>0.67800000000000005</v>
      </c>
    </row>
    <row r="231" spans="1:9" s="26" customFormat="1" ht="48" customHeight="1" x14ac:dyDescent="0.25">
      <c r="A231" s="105">
        <v>1</v>
      </c>
      <c r="B231" s="141" t="s">
        <v>310</v>
      </c>
      <c r="C231" s="228" t="s">
        <v>216</v>
      </c>
      <c r="D231" s="120">
        <v>38.1</v>
      </c>
      <c r="E231" s="327">
        <v>38.700000000000003</v>
      </c>
      <c r="F231" s="105">
        <v>38.1</v>
      </c>
      <c r="G231" s="331">
        <f>F231/E231</f>
        <v>0.98449612403100772</v>
      </c>
      <c r="H231" s="238">
        <v>0.98399999999999999</v>
      </c>
    </row>
    <row r="232" spans="1:9" s="26" customFormat="1" ht="81" customHeight="1" x14ac:dyDescent="0.25">
      <c r="A232" s="105">
        <v>2</v>
      </c>
      <c r="B232" s="141" t="s">
        <v>311</v>
      </c>
      <c r="C232" s="228" t="s">
        <v>216</v>
      </c>
      <c r="D232" s="117">
        <v>100</v>
      </c>
      <c r="E232" s="327">
        <v>89.5</v>
      </c>
      <c r="F232" s="105">
        <v>100</v>
      </c>
      <c r="G232" s="331">
        <f t="shared" ref="G232:G235" si="15">F232/E232</f>
        <v>1.1173184357541899</v>
      </c>
      <c r="H232" s="159">
        <v>1</v>
      </c>
      <c r="I232" s="248" t="s">
        <v>400</v>
      </c>
    </row>
    <row r="233" spans="1:9" s="26" customFormat="1" ht="48" customHeight="1" x14ac:dyDescent="0.25">
      <c r="A233" s="105">
        <v>3</v>
      </c>
      <c r="B233" s="141" t="s">
        <v>436</v>
      </c>
      <c r="C233" s="327" t="s">
        <v>216</v>
      </c>
      <c r="D233" s="117" t="s">
        <v>423</v>
      </c>
      <c r="E233" s="281">
        <v>54</v>
      </c>
      <c r="F233" s="250">
        <v>0</v>
      </c>
      <c r="G233" s="331">
        <v>0</v>
      </c>
      <c r="H233" s="159">
        <v>0</v>
      </c>
      <c r="I233" s="330"/>
    </row>
    <row r="234" spans="1:9" s="26" customFormat="1" ht="28.2" hidden="1" customHeight="1" x14ac:dyDescent="0.25">
      <c r="A234" s="105" t="s">
        <v>13</v>
      </c>
      <c r="B234" s="141" t="s">
        <v>437</v>
      </c>
      <c r="C234" s="327" t="s">
        <v>237</v>
      </c>
      <c r="D234" s="117" t="s">
        <v>423</v>
      </c>
      <c r="E234" s="281">
        <v>0</v>
      </c>
      <c r="F234" s="105">
        <v>0</v>
      </c>
      <c r="G234" s="268"/>
      <c r="H234" s="159"/>
      <c r="I234" s="330"/>
    </row>
    <row r="235" spans="1:9" s="26" customFormat="1" ht="37.200000000000003" customHeight="1" x14ac:dyDescent="0.25">
      <c r="A235" s="105">
        <v>4</v>
      </c>
      <c r="B235" s="141" t="s">
        <v>312</v>
      </c>
      <c r="C235" s="228" t="s">
        <v>216</v>
      </c>
      <c r="D235" s="117">
        <v>32.200000000000003</v>
      </c>
      <c r="E235" s="327">
        <v>41.8</v>
      </c>
      <c r="F235" s="105">
        <v>32.200000000000003</v>
      </c>
      <c r="G235" s="331">
        <f t="shared" si="15"/>
        <v>0.77033492822966521</v>
      </c>
      <c r="H235" s="121">
        <v>0.77</v>
      </c>
    </row>
    <row r="236" spans="1:9" s="26" customFormat="1" ht="37.200000000000003" customHeight="1" x14ac:dyDescent="0.25">
      <c r="A236" s="105">
        <v>5</v>
      </c>
      <c r="B236" s="249" t="s">
        <v>372</v>
      </c>
      <c r="C236" s="105" t="s">
        <v>211</v>
      </c>
      <c r="D236" s="105">
        <v>0</v>
      </c>
      <c r="E236" s="105">
        <v>2</v>
      </c>
      <c r="F236" s="242">
        <v>0</v>
      </c>
      <c r="G236" s="295">
        <f>F236/E236</f>
        <v>0</v>
      </c>
      <c r="H236" s="250">
        <v>0</v>
      </c>
    </row>
    <row r="237" spans="1:9" s="26" customFormat="1" ht="43.2" customHeight="1" x14ac:dyDescent="0.25">
      <c r="A237" s="105">
        <v>6</v>
      </c>
      <c r="B237" s="141" t="s">
        <v>313</v>
      </c>
      <c r="C237" s="228" t="s">
        <v>216</v>
      </c>
      <c r="D237" s="117">
        <v>100</v>
      </c>
      <c r="E237" s="327">
        <v>100</v>
      </c>
      <c r="F237" s="105">
        <v>100</v>
      </c>
      <c r="G237" s="331">
        <f>F237/E237</f>
        <v>1</v>
      </c>
      <c r="H237" s="102">
        <v>1</v>
      </c>
    </row>
    <row r="238" spans="1:9" s="26" customFormat="1" ht="30" customHeight="1" x14ac:dyDescent="0.25">
      <c r="A238" s="105">
        <v>7</v>
      </c>
      <c r="B238" s="141" t="s">
        <v>371</v>
      </c>
      <c r="C238" s="228" t="s">
        <v>222</v>
      </c>
      <c r="D238" s="117">
        <v>53</v>
      </c>
      <c r="E238" s="281">
        <v>50</v>
      </c>
      <c r="F238" s="105">
        <v>34</v>
      </c>
      <c r="G238" s="331">
        <f>F238/E238</f>
        <v>0.68</v>
      </c>
      <c r="H238" s="305">
        <v>0.68</v>
      </c>
    </row>
    <row r="239" spans="1:9" s="26" customFormat="1" ht="20.399999999999999" customHeight="1" x14ac:dyDescent="0.3">
      <c r="A239" s="242">
        <v>8</v>
      </c>
      <c r="B239" s="243" t="s">
        <v>401</v>
      </c>
      <c r="C239" s="242" t="s">
        <v>402</v>
      </c>
      <c r="D239" s="242">
        <v>1.5</v>
      </c>
      <c r="E239" s="242">
        <v>1.52</v>
      </c>
      <c r="F239" s="242">
        <v>1.5</v>
      </c>
      <c r="G239" s="244">
        <f>F239/E239</f>
        <v>0.98684210526315785</v>
      </c>
      <c r="H239" s="244">
        <v>0.99</v>
      </c>
    </row>
    <row r="240" spans="1:9" ht="27" customHeight="1" x14ac:dyDescent="0.25">
      <c r="A240" s="94" t="s">
        <v>39</v>
      </c>
      <c r="B240" s="396" t="s">
        <v>344</v>
      </c>
      <c r="C240" s="397"/>
      <c r="D240" s="397"/>
      <c r="E240" s="397"/>
      <c r="F240" s="397"/>
      <c r="G240" s="398"/>
      <c r="H240" s="246">
        <f>(H241+H242+H243+H244+H245+H247+H248+H249+H250+H251+H252+H253+H254+H255)/14</f>
        <v>0.90928571428571436</v>
      </c>
    </row>
    <row r="241" spans="1:11" ht="31.2" customHeight="1" x14ac:dyDescent="0.25">
      <c r="A241" s="105">
        <v>1</v>
      </c>
      <c r="B241" s="229" t="s">
        <v>297</v>
      </c>
      <c r="C241" s="224" t="s">
        <v>308</v>
      </c>
      <c r="D241" s="289">
        <v>180</v>
      </c>
      <c r="E241" s="307">
        <v>180</v>
      </c>
      <c r="F241" s="308">
        <v>183</v>
      </c>
      <c r="G241" s="130">
        <f>F241/E241</f>
        <v>1.0166666666666666</v>
      </c>
      <c r="H241" s="160">
        <v>1</v>
      </c>
    </row>
    <row r="242" spans="1:11" s="26" customFormat="1" ht="35.4" customHeight="1" x14ac:dyDescent="0.25">
      <c r="A242" s="105">
        <v>2</v>
      </c>
      <c r="B242" s="229" t="s">
        <v>298</v>
      </c>
      <c r="C242" s="224" t="s">
        <v>308</v>
      </c>
      <c r="D242" s="290">
        <v>83</v>
      </c>
      <c r="E242" s="307">
        <v>95</v>
      </c>
      <c r="F242" s="308">
        <v>83</v>
      </c>
      <c r="G242" s="130">
        <f t="shared" ref="G242:G253" si="16">F242/E242</f>
        <v>0.87368421052631584</v>
      </c>
      <c r="H242" s="121">
        <v>0.874</v>
      </c>
    </row>
    <row r="243" spans="1:11" s="26" customFormat="1" ht="56.4" customHeight="1" x14ac:dyDescent="0.25">
      <c r="A243" s="105">
        <v>3</v>
      </c>
      <c r="B243" s="229" t="s">
        <v>299</v>
      </c>
      <c r="C243" s="224" t="s">
        <v>308</v>
      </c>
      <c r="D243" s="290">
        <v>126</v>
      </c>
      <c r="E243" s="307">
        <v>200</v>
      </c>
      <c r="F243" s="308">
        <v>215</v>
      </c>
      <c r="G243" s="130">
        <f t="shared" si="16"/>
        <v>1.075</v>
      </c>
      <c r="H243" s="350">
        <v>1</v>
      </c>
      <c r="I243" s="352"/>
    </row>
    <row r="244" spans="1:11" s="26" customFormat="1" ht="35.4" customHeight="1" x14ac:dyDescent="0.25">
      <c r="A244" s="105">
        <v>4</v>
      </c>
      <c r="B244" s="229" t="s">
        <v>300</v>
      </c>
      <c r="C244" s="224" t="s">
        <v>308</v>
      </c>
      <c r="D244" s="290">
        <v>2</v>
      </c>
      <c r="E244" s="307">
        <v>2</v>
      </c>
      <c r="F244" s="308">
        <v>1</v>
      </c>
      <c r="G244" s="130">
        <f t="shared" si="16"/>
        <v>0.5</v>
      </c>
      <c r="H244" s="351">
        <v>0.5</v>
      </c>
      <c r="I244" s="353"/>
    </row>
    <row r="245" spans="1:11" s="26" customFormat="1" ht="81.599999999999994" customHeight="1" x14ac:dyDescent="0.25">
      <c r="A245" s="105">
        <v>5</v>
      </c>
      <c r="B245" s="229" t="s">
        <v>301</v>
      </c>
      <c r="C245" s="224" t="s">
        <v>308</v>
      </c>
      <c r="D245" s="291" t="s">
        <v>397</v>
      </c>
      <c r="E245" s="307" t="s">
        <v>395</v>
      </c>
      <c r="F245" s="291" t="s">
        <v>397</v>
      </c>
      <c r="G245" s="130">
        <v>1</v>
      </c>
      <c r="H245" s="351">
        <v>1</v>
      </c>
      <c r="I245" s="352"/>
    </row>
    <row r="246" spans="1:11" s="26" customFormat="1" ht="46.95" customHeight="1" x14ac:dyDescent="0.3">
      <c r="A246" s="233">
        <v>6</v>
      </c>
      <c r="B246" s="230" t="s">
        <v>302</v>
      </c>
      <c r="C246" s="439" t="s">
        <v>216</v>
      </c>
      <c r="D246" s="120"/>
      <c r="E246" s="224"/>
      <c r="F246" s="117"/>
      <c r="G246" s="130"/>
      <c r="H246" s="102"/>
      <c r="I246" s="34"/>
    </row>
    <row r="247" spans="1:11" s="26" customFormat="1" ht="17.399999999999999" customHeight="1" x14ac:dyDescent="0.3">
      <c r="A247" s="93"/>
      <c r="B247" s="231" t="s">
        <v>305</v>
      </c>
      <c r="C247" s="450"/>
      <c r="D247" s="120">
        <v>0.9</v>
      </c>
      <c r="E247" s="301">
        <v>0.9</v>
      </c>
      <c r="F247" s="117">
        <v>0.9</v>
      </c>
      <c r="G247" s="130">
        <f t="shared" si="16"/>
        <v>1</v>
      </c>
      <c r="H247" s="159">
        <v>1</v>
      </c>
      <c r="I247" s="34"/>
    </row>
    <row r="248" spans="1:11" s="26" customFormat="1" ht="18" customHeight="1" x14ac:dyDescent="0.3">
      <c r="A248" s="93"/>
      <c r="B248" s="231" t="s">
        <v>306</v>
      </c>
      <c r="C248" s="450"/>
      <c r="D248" s="120">
        <v>0.8</v>
      </c>
      <c r="E248" s="301">
        <v>1</v>
      </c>
      <c r="F248" s="117">
        <v>1</v>
      </c>
      <c r="G248" s="130">
        <f t="shared" si="16"/>
        <v>1</v>
      </c>
      <c r="H248" s="159">
        <v>1</v>
      </c>
      <c r="I248" s="34"/>
    </row>
    <row r="249" spans="1:11" s="26" customFormat="1" ht="14.4" customHeight="1" x14ac:dyDescent="0.3">
      <c r="A249" s="74"/>
      <c r="B249" s="232" t="s">
        <v>307</v>
      </c>
      <c r="C249" s="451"/>
      <c r="D249" s="120">
        <v>0.7</v>
      </c>
      <c r="E249" s="301">
        <v>0.9</v>
      </c>
      <c r="F249" s="117">
        <v>0.9</v>
      </c>
      <c r="G249" s="130">
        <f t="shared" si="16"/>
        <v>1</v>
      </c>
      <c r="H249" s="159">
        <v>1</v>
      </c>
      <c r="I249" s="34"/>
    </row>
    <row r="250" spans="1:11" s="26" customFormat="1" ht="27" customHeight="1" x14ac:dyDescent="0.25">
      <c r="A250" s="234">
        <v>7</v>
      </c>
      <c r="B250" s="235" t="s">
        <v>303</v>
      </c>
      <c r="C250" s="224" t="s">
        <v>242</v>
      </c>
      <c r="D250" s="290">
        <v>19</v>
      </c>
      <c r="E250" s="307">
        <v>19</v>
      </c>
      <c r="F250" s="308">
        <v>22</v>
      </c>
      <c r="G250" s="130">
        <f t="shared" si="16"/>
        <v>1.1578947368421053</v>
      </c>
      <c r="H250" s="159">
        <v>1</v>
      </c>
    </row>
    <row r="251" spans="1:11" s="26" customFormat="1" ht="108" customHeight="1" x14ac:dyDescent="0.25">
      <c r="A251" s="105">
        <v>8</v>
      </c>
      <c r="B251" s="229" t="s">
        <v>304</v>
      </c>
      <c r="C251" s="236" t="s">
        <v>287</v>
      </c>
      <c r="D251" s="290">
        <v>59</v>
      </c>
      <c r="E251" s="307">
        <v>186</v>
      </c>
      <c r="F251" s="291">
        <v>68</v>
      </c>
      <c r="G251" s="130">
        <f t="shared" si="16"/>
        <v>0.36559139784946237</v>
      </c>
      <c r="H251" s="305">
        <v>0.36599999999999999</v>
      </c>
      <c r="I251" s="248" t="s">
        <v>403</v>
      </c>
      <c r="J251" s="27" t="s">
        <v>421</v>
      </c>
      <c r="K251" s="27"/>
    </row>
    <row r="252" spans="1:11" s="26" customFormat="1" ht="46.2" customHeight="1" x14ac:dyDescent="0.25">
      <c r="A252" s="105">
        <v>9</v>
      </c>
      <c r="B252" s="229" t="s">
        <v>396</v>
      </c>
      <c r="C252" s="224" t="s">
        <v>309</v>
      </c>
      <c r="D252" s="120">
        <v>4344.3</v>
      </c>
      <c r="E252" s="126">
        <v>4213.1000000000004</v>
      </c>
      <c r="F252" s="117">
        <v>4184.2</v>
      </c>
      <c r="G252" s="130">
        <f t="shared" si="16"/>
        <v>0.99314044290427461</v>
      </c>
      <c r="H252" s="305">
        <v>0.99</v>
      </c>
    </row>
    <row r="253" spans="1:11" s="26" customFormat="1" ht="29.4" customHeight="1" x14ac:dyDescent="0.25">
      <c r="A253" s="105">
        <v>10</v>
      </c>
      <c r="B253" s="141" t="s">
        <v>422</v>
      </c>
      <c r="C253" s="301" t="s">
        <v>211</v>
      </c>
      <c r="D253" s="120" t="s">
        <v>423</v>
      </c>
      <c r="E253" s="126">
        <v>22</v>
      </c>
      <c r="F253" s="117">
        <v>22</v>
      </c>
      <c r="G253" s="130">
        <f t="shared" si="16"/>
        <v>1</v>
      </c>
      <c r="H253" s="309">
        <v>1</v>
      </c>
    </row>
    <row r="254" spans="1:11" s="26" customFormat="1" ht="46.2" customHeight="1" x14ac:dyDescent="0.25">
      <c r="A254" s="105">
        <v>11</v>
      </c>
      <c r="B254" s="141" t="s">
        <v>424</v>
      </c>
      <c r="C254" s="301" t="s">
        <v>211</v>
      </c>
      <c r="D254" s="120" t="s">
        <v>423</v>
      </c>
      <c r="E254" s="126">
        <v>0</v>
      </c>
      <c r="F254" s="117">
        <v>0</v>
      </c>
      <c r="G254" s="130">
        <v>1</v>
      </c>
      <c r="H254" s="309">
        <v>1</v>
      </c>
    </row>
    <row r="255" spans="1:11" s="26" customFormat="1" ht="46.2" customHeight="1" x14ac:dyDescent="0.25">
      <c r="A255" s="105">
        <v>12</v>
      </c>
      <c r="B255" s="141" t="s">
        <v>425</v>
      </c>
      <c r="C255" s="301" t="s">
        <v>211</v>
      </c>
      <c r="D255" s="120" t="s">
        <v>423</v>
      </c>
      <c r="E255" s="126">
        <v>1000</v>
      </c>
      <c r="F255" s="117">
        <v>1086</v>
      </c>
      <c r="G255" s="130">
        <f>F255/E255</f>
        <v>1.0860000000000001</v>
      </c>
      <c r="H255" s="309">
        <v>1</v>
      </c>
    </row>
    <row r="256" spans="1:11" ht="25.95" customHeight="1" x14ac:dyDescent="0.25">
      <c r="A256" s="205" t="s">
        <v>189</v>
      </c>
      <c r="B256" s="445" t="s">
        <v>345</v>
      </c>
      <c r="C256" s="446"/>
      <c r="D256" s="446"/>
      <c r="E256" s="446"/>
      <c r="F256" s="446"/>
      <c r="G256" s="447"/>
      <c r="H256" s="374">
        <f>(H258+H259+H269+H270+H272+H274+H257+H275)/8</f>
        <v>1</v>
      </c>
    </row>
    <row r="257" spans="1:8" ht="30.6" customHeight="1" x14ac:dyDescent="0.25">
      <c r="A257" s="380">
        <v>1</v>
      </c>
      <c r="B257" s="377" t="s">
        <v>488</v>
      </c>
      <c r="C257" s="375" t="s">
        <v>221</v>
      </c>
      <c r="D257" s="378">
        <v>0</v>
      </c>
      <c r="E257" s="378">
        <v>1</v>
      </c>
      <c r="F257" s="378">
        <v>1</v>
      </c>
      <c r="G257" s="379">
        <f>F257/E257</f>
        <v>1</v>
      </c>
      <c r="H257" s="376">
        <v>1</v>
      </c>
    </row>
    <row r="258" spans="1:8" s="26" customFormat="1" ht="15.6" x14ac:dyDescent="0.25">
      <c r="A258" s="183">
        <v>2</v>
      </c>
      <c r="B258" s="185" t="s">
        <v>217</v>
      </c>
      <c r="C258" s="195" t="s">
        <v>222</v>
      </c>
      <c r="D258" s="258">
        <v>40</v>
      </c>
      <c r="E258" s="372">
        <v>45</v>
      </c>
      <c r="F258" s="372">
        <v>45</v>
      </c>
      <c r="G258" s="117">
        <f t="shared" ref="G258:G272" si="17">F258/E258</f>
        <v>1</v>
      </c>
      <c r="H258" s="200">
        <v>1</v>
      </c>
    </row>
    <row r="259" spans="1:8" s="26" customFormat="1" ht="31.2" customHeight="1" x14ac:dyDescent="0.3">
      <c r="A259" s="183">
        <v>3</v>
      </c>
      <c r="B259" s="189" t="s">
        <v>218</v>
      </c>
      <c r="C259" s="195" t="s">
        <v>216</v>
      </c>
      <c r="D259" s="258">
        <v>65</v>
      </c>
      <c r="E259" s="372">
        <v>70</v>
      </c>
      <c r="F259" s="372">
        <v>70</v>
      </c>
      <c r="G259" s="117">
        <f t="shared" si="17"/>
        <v>1</v>
      </c>
      <c r="H259" s="198">
        <v>1</v>
      </c>
    </row>
    <row r="260" spans="1:8" s="26" customFormat="1" ht="15.6" hidden="1" x14ac:dyDescent="0.3">
      <c r="A260" s="183" t="s">
        <v>190</v>
      </c>
      <c r="B260" s="202" t="s">
        <v>199</v>
      </c>
      <c r="C260" s="186"/>
      <c r="D260" s="292"/>
      <c r="E260" s="203"/>
      <c r="F260" s="204"/>
      <c r="G260" s="206" t="e">
        <f t="shared" si="17"/>
        <v>#DIV/0!</v>
      </c>
      <c r="H260" s="201"/>
    </row>
    <row r="261" spans="1:8" s="26" customFormat="1" ht="15.6" hidden="1" x14ac:dyDescent="0.3">
      <c r="A261" s="183"/>
      <c r="B261" s="202" t="s">
        <v>152</v>
      </c>
      <c r="C261" s="186"/>
      <c r="D261" s="292"/>
      <c r="E261" s="203"/>
      <c r="F261" s="204"/>
      <c r="G261" s="206" t="e">
        <f t="shared" si="17"/>
        <v>#DIV/0!</v>
      </c>
      <c r="H261" s="201"/>
    </row>
    <row r="262" spans="1:8" s="26" customFormat="1" ht="15.6" hidden="1" x14ac:dyDescent="0.3">
      <c r="A262" s="183"/>
      <c r="B262" s="202" t="s">
        <v>154</v>
      </c>
      <c r="C262" s="186"/>
      <c r="D262" s="292"/>
      <c r="E262" s="203"/>
      <c r="F262" s="204"/>
      <c r="G262" s="206" t="e">
        <f t="shared" si="17"/>
        <v>#DIV/0!</v>
      </c>
      <c r="H262" s="201"/>
    </row>
    <row r="263" spans="1:8" s="26" customFormat="1" ht="15.6" hidden="1" x14ac:dyDescent="0.3">
      <c r="A263" s="183"/>
      <c r="B263" s="202" t="s">
        <v>155</v>
      </c>
      <c r="C263" s="186"/>
      <c r="D263" s="292"/>
      <c r="E263" s="203"/>
      <c r="F263" s="204"/>
      <c r="G263" s="206" t="e">
        <f t="shared" si="17"/>
        <v>#DIV/0!</v>
      </c>
      <c r="H263" s="201"/>
    </row>
    <row r="264" spans="1:8" s="26" customFormat="1" ht="15.6" hidden="1" x14ac:dyDescent="0.3">
      <c r="A264" s="183"/>
      <c r="B264" s="202" t="s">
        <v>153</v>
      </c>
      <c r="C264" s="186"/>
      <c r="D264" s="292"/>
      <c r="E264" s="203"/>
      <c r="F264" s="204"/>
      <c r="G264" s="206" t="e">
        <f t="shared" si="17"/>
        <v>#DIV/0!</v>
      </c>
      <c r="H264" s="201"/>
    </row>
    <row r="265" spans="1:8" s="26" customFormat="1" ht="15.6" hidden="1" x14ac:dyDescent="0.3">
      <c r="A265" s="183"/>
      <c r="B265" s="202" t="s">
        <v>146</v>
      </c>
      <c r="C265" s="186"/>
      <c r="D265" s="292"/>
      <c r="E265" s="203"/>
      <c r="F265" s="204"/>
      <c r="G265" s="206" t="e">
        <f t="shared" si="17"/>
        <v>#DIV/0!</v>
      </c>
      <c r="H265" s="201"/>
    </row>
    <row r="266" spans="1:8" s="26" customFormat="1" ht="15.6" hidden="1" x14ac:dyDescent="0.3">
      <c r="A266" s="183" t="s">
        <v>191</v>
      </c>
      <c r="B266" s="202" t="s">
        <v>200</v>
      </c>
      <c r="C266" s="186"/>
      <c r="D266" s="292"/>
      <c r="E266" s="203"/>
      <c r="F266" s="204"/>
      <c r="G266" s="206" t="e">
        <f t="shared" si="17"/>
        <v>#DIV/0!</v>
      </c>
      <c r="H266" s="201"/>
    </row>
    <row r="267" spans="1:8" s="26" customFormat="1" ht="15.6" hidden="1" x14ac:dyDescent="0.3">
      <c r="A267" s="183" t="s">
        <v>192</v>
      </c>
      <c r="B267" s="202" t="s">
        <v>201</v>
      </c>
      <c r="C267" s="186"/>
      <c r="D267" s="292"/>
      <c r="E267" s="203"/>
      <c r="F267" s="204"/>
      <c r="G267" s="206" t="e">
        <f t="shared" si="17"/>
        <v>#DIV/0!</v>
      </c>
      <c r="H267" s="201"/>
    </row>
    <row r="268" spans="1:8" s="26" customFormat="1" ht="15.6" hidden="1" x14ac:dyDescent="0.3">
      <c r="A268" s="183" t="s">
        <v>193</v>
      </c>
      <c r="B268" s="202" t="s">
        <v>202</v>
      </c>
      <c r="C268" s="186"/>
      <c r="D268" s="292"/>
      <c r="E268" s="203"/>
      <c r="F268" s="204"/>
      <c r="G268" s="206" t="e">
        <f t="shared" si="17"/>
        <v>#DIV/0!</v>
      </c>
      <c r="H268" s="201"/>
    </row>
    <row r="269" spans="1:8" s="26" customFormat="1" ht="46.8" x14ac:dyDescent="0.3">
      <c r="A269" s="183">
        <v>4</v>
      </c>
      <c r="B269" s="189" t="s">
        <v>219</v>
      </c>
      <c r="C269" s="195" t="s">
        <v>216</v>
      </c>
      <c r="D269" s="258">
        <v>65</v>
      </c>
      <c r="E269" s="372">
        <v>70</v>
      </c>
      <c r="F269" s="372">
        <v>70</v>
      </c>
      <c r="G269" s="117">
        <f t="shared" si="17"/>
        <v>1</v>
      </c>
      <c r="H269" s="198">
        <v>1</v>
      </c>
    </row>
    <row r="270" spans="1:8" s="34" customFormat="1" ht="15.6" x14ac:dyDescent="0.25">
      <c r="A270" s="183">
        <v>5</v>
      </c>
      <c r="B270" s="185" t="s">
        <v>220</v>
      </c>
      <c r="C270" s="195" t="s">
        <v>222</v>
      </c>
      <c r="D270" s="258">
        <v>100</v>
      </c>
      <c r="E270" s="372">
        <v>120</v>
      </c>
      <c r="F270" s="372">
        <v>120</v>
      </c>
      <c r="G270" s="117">
        <f t="shared" si="17"/>
        <v>1</v>
      </c>
      <c r="H270" s="198">
        <v>1</v>
      </c>
    </row>
    <row r="271" spans="1:8" s="34" customFormat="1" ht="15.6" hidden="1" x14ac:dyDescent="0.3">
      <c r="A271" s="183"/>
      <c r="B271" s="202"/>
      <c r="C271" s="186"/>
      <c r="D271" s="292"/>
      <c r="E271" s="256"/>
      <c r="F271" s="257"/>
      <c r="G271" s="54" t="e">
        <f t="shared" si="17"/>
        <v>#DIV/0!</v>
      </c>
      <c r="H271" s="199"/>
    </row>
    <row r="272" spans="1:8" s="34" customFormat="1" ht="46.8" x14ac:dyDescent="0.3">
      <c r="A272" s="183">
        <v>6</v>
      </c>
      <c r="B272" s="202" t="s">
        <v>383</v>
      </c>
      <c r="C272" s="186" t="s">
        <v>216</v>
      </c>
      <c r="D272" s="292">
        <v>12.1</v>
      </c>
      <c r="E272" s="292">
        <v>13.3</v>
      </c>
      <c r="F272" s="381">
        <v>13.3</v>
      </c>
      <c r="G272" s="117">
        <f t="shared" si="17"/>
        <v>1</v>
      </c>
      <c r="H272" s="198">
        <v>1</v>
      </c>
    </row>
    <row r="273" spans="1:11" s="34" customFormat="1" ht="15.6" hidden="1" x14ac:dyDescent="0.3">
      <c r="A273" s="183"/>
      <c r="B273" s="202"/>
      <c r="C273" s="186"/>
      <c r="D273" s="292"/>
      <c r="E273" s="256"/>
      <c r="F273" s="257"/>
      <c r="G273" s="54" t="e">
        <f t="shared" ref="G273" si="18">E273/D273</f>
        <v>#DIV/0!</v>
      </c>
      <c r="H273" s="199"/>
    </row>
    <row r="274" spans="1:11" s="34" customFormat="1" ht="15.6" x14ac:dyDescent="0.25">
      <c r="A274" s="183">
        <v>7</v>
      </c>
      <c r="B274" s="185" t="s">
        <v>382</v>
      </c>
      <c r="C274" s="195" t="s">
        <v>211</v>
      </c>
      <c r="D274" s="258">
        <v>5</v>
      </c>
      <c r="E274" s="372">
        <v>5</v>
      </c>
      <c r="F274" s="372">
        <v>5</v>
      </c>
      <c r="G274" s="101">
        <f>F274/E274</f>
        <v>1</v>
      </c>
      <c r="H274" s="198">
        <v>1</v>
      </c>
    </row>
    <row r="275" spans="1:11" s="26" customFormat="1" ht="46.8" customHeight="1" x14ac:dyDescent="0.25">
      <c r="A275" s="183">
        <v>8</v>
      </c>
      <c r="B275" s="382" t="s">
        <v>489</v>
      </c>
      <c r="C275" s="35" t="s">
        <v>222</v>
      </c>
      <c r="D275" s="383" t="s">
        <v>490</v>
      </c>
      <c r="E275" s="367">
        <v>4</v>
      </c>
      <c r="F275" s="367">
        <v>4</v>
      </c>
      <c r="G275" s="101">
        <f>F275/E275</f>
        <v>1</v>
      </c>
      <c r="H275" s="384">
        <v>1</v>
      </c>
    </row>
    <row r="276" spans="1:11" ht="26.4" customHeight="1" x14ac:dyDescent="0.25">
      <c r="A276" s="181" t="s">
        <v>194</v>
      </c>
      <c r="B276" s="403" t="s">
        <v>346</v>
      </c>
      <c r="C276" s="404"/>
      <c r="D276" s="404"/>
      <c r="E276" s="404"/>
      <c r="F276" s="404"/>
      <c r="G276" s="405"/>
      <c r="H276" s="182">
        <f>(H279+H280+H282+H285+H286)/5</f>
        <v>0.99559999999999993</v>
      </c>
    </row>
    <row r="277" spans="1:11" ht="15.6" x14ac:dyDescent="0.3">
      <c r="A277" s="126"/>
      <c r="B277" s="168" t="s">
        <v>7</v>
      </c>
      <c r="C277" s="169"/>
      <c r="D277" s="170"/>
      <c r="E277" s="170"/>
      <c r="F277" s="171"/>
      <c r="G277" s="171"/>
      <c r="H277" s="164"/>
    </row>
    <row r="278" spans="1:11" s="26" customFormat="1" ht="21.6" customHeight="1" x14ac:dyDescent="0.25">
      <c r="A278" s="95"/>
      <c r="B278" s="406" t="s">
        <v>243</v>
      </c>
      <c r="C278" s="407"/>
      <c r="D278" s="407"/>
      <c r="E278" s="407"/>
      <c r="F278" s="407"/>
      <c r="G278" s="408"/>
      <c r="H278" s="108">
        <f>+(H279+H280)/2</f>
        <v>1</v>
      </c>
    </row>
    <row r="279" spans="1:11" s="26" customFormat="1" ht="21" customHeight="1" x14ac:dyDescent="0.25">
      <c r="A279" s="172" t="s">
        <v>134</v>
      </c>
      <c r="B279" s="141" t="s">
        <v>245</v>
      </c>
      <c r="C279" s="98" t="s">
        <v>216</v>
      </c>
      <c r="D279" s="258">
        <v>102.5</v>
      </c>
      <c r="E279" s="320" t="s">
        <v>369</v>
      </c>
      <c r="F279" s="105">
        <v>103.7</v>
      </c>
      <c r="G279" s="295">
        <v>1.0369999999999999</v>
      </c>
      <c r="H279" s="108">
        <v>1</v>
      </c>
    </row>
    <row r="280" spans="1:11" s="26" customFormat="1" ht="41.4" customHeight="1" x14ac:dyDescent="0.25">
      <c r="A280" s="95" t="s">
        <v>2</v>
      </c>
      <c r="B280" s="141" t="s">
        <v>246</v>
      </c>
      <c r="C280" s="98" t="s">
        <v>216</v>
      </c>
      <c r="D280" s="258">
        <v>85.5</v>
      </c>
      <c r="E280" s="126" t="s">
        <v>435</v>
      </c>
      <c r="F280" s="105">
        <v>92.2</v>
      </c>
      <c r="G280" s="173">
        <v>1.024</v>
      </c>
      <c r="H280" s="108">
        <v>1</v>
      </c>
    </row>
    <row r="281" spans="1:11" s="26" customFormat="1" ht="21" customHeight="1" x14ac:dyDescent="0.3">
      <c r="A281" s="95"/>
      <c r="B281" s="409" t="s">
        <v>356</v>
      </c>
      <c r="C281" s="401"/>
      <c r="D281" s="401"/>
      <c r="E281" s="401"/>
      <c r="F281" s="401"/>
      <c r="G281" s="402"/>
      <c r="H281" s="143">
        <v>0.94</v>
      </c>
    </row>
    <row r="282" spans="1:11" s="26" customFormat="1" ht="25.2" customHeight="1" x14ac:dyDescent="0.3">
      <c r="A282" s="95" t="s">
        <v>134</v>
      </c>
      <c r="B282" s="141" t="s">
        <v>247</v>
      </c>
      <c r="C282" s="97" t="s">
        <v>216</v>
      </c>
      <c r="D282" s="281">
        <v>89</v>
      </c>
      <c r="E282" s="126" t="s">
        <v>370</v>
      </c>
      <c r="F282" s="105">
        <v>92.9</v>
      </c>
      <c r="G282" s="173">
        <v>0.97799999999999998</v>
      </c>
      <c r="H282" s="143">
        <v>0.97799999999999998</v>
      </c>
    </row>
    <row r="283" spans="1:11" s="26" customFormat="1" ht="15.6" x14ac:dyDescent="0.3">
      <c r="A283" s="95"/>
      <c r="B283" s="400" t="s">
        <v>244</v>
      </c>
      <c r="C283" s="401"/>
      <c r="D283" s="401"/>
      <c r="E283" s="401"/>
      <c r="F283" s="401"/>
      <c r="G283" s="402"/>
      <c r="H283" s="108">
        <f>(H285+H286)/2</f>
        <v>1</v>
      </c>
    </row>
    <row r="284" spans="1:11" s="2" customFormat="1" ht="31.2" hidden="1" x14ac:dyDescent="0.3">
      <c r="A284" s="174" t="s">
        <v>167</v>
      </c>
      <c r="B284" s="175" t="s">
        <v>206</v>
      </c>
      <c r="C284" s="175"/>
      <c r="D284" s="176"/>
      <c r="E284" s="177"/>
      <c r="F284" s="178"/>
      <c r="G284" s="178"/>
      <c r="H284" s="179"/>
    </row>
    <row r="285" spans="1:11" s="2" customFormat="1" ht="46.8" x14ac:dyDescent="0.25">
      <c r="A285" s="95" t="s">
        <v>134</v>
      </c>
      <c r="B285" s="141" t="s">
        <v>248</v>
      </c>
      <c r="C285" s="147" t="s">
        <v>216</v>
      </c>
      <c r="D285" s="104">
        <v>0</v>
      </c>
      <c r="E285" s="320" t="s">
        <v>250</v>
      </c>
      <c r="F285" s="322">
        <v>0</v>
      </c>
      <c r="G285" s="287">
        <v>1</v>
      </c>
      <c r="H285" s="108">
        <v>1</v>
      </c>
    </row>
    <row r="286" spans="1:11" s="2" customFormat="1" ht="72.599999999999994" customHeight="1" x14ac:dyDescent="0.25">
      <c r="A286" s="95" t="s">
        <v>2</v>
      </c>
      <c r="B286" s="141" t="s">
        <v>249</v>
      </c>
      <c r="C286" s="147" t="s">
        <v>216</v>
      </c>
      <c r="D286" s="104">
        <v>0</v>
      </c>
      <c r="E286" s="180" t="s">
        <v>251</v>
      </c>
      <c r="F286" s="322">
        <v>0</v>
      </c>
      <c r="G286" s="287">
        <v>1</v>
      </c>
      <c r="H286" s="108">
        <v>1</v>
      </c>
    </row>
    <row r="287" spans="1:11" ht="27" customHeight="1" x14ac:dyDescent="0.3">
      <c r="A287" s="127" t="s">
        <v>167</v>
      </c>
      <c r="B287" s="427" t="s">
        <v>357</v>
      </c>
      <c r="C287" s="453"/>
      <c r="D287" s="453"/>
      <c r="E287" s="454"/>
      <c r="F287" s="453"/>
      <c r="G287" s="455"/>
      <c r="H287" s="139">
        <f>(H288+H290)/2</f>
        <v>0.9484999999999999</v>
      </c>
    </row>
    <row r="288" spans="1:11" ht="31.2" x14ac:dyDescent="0.25">
      <c r="A288" s="140">
        <v>1</v>
      </c>
      <c r="B288" s="141" t="s">
        <v>375</v>
      </c>
      <c r="C288" s="142" t="s">
        <v>361</v>
      </c>
      <c r="D288" s="259">
        <v>153284</v>
      </c>
      <c r="E288" s="126">
        <v>126100</v>
      </c>
      <c r="F288" s="347">
        <v>119975.9</v>
      </c>
      <c r="G288" s="348">
        <f>F288/E288</f>
        <v>0.95143457573354473</v>
      </c>
      <c r="H288" s="244">
        <v>0.95099999999999996</v>
      </c>
      <c r="I288" s="27"/>
      <c r="J288" s="27"/>
      <c r="K288" s="27"/>
    </row>
    <row r="289" spans="1:11" ht="15.6" x14ac:dyDescent="0.25">
      <c r="A289" s="144"/>
      <c r="B289" s="126" t="s">
        <v>7</v>
      </c>
      <c r="C289" s="126"/>
      <c r="D289" s="260">
        <v>11.337</v>
      </c>
      <c r="E289" s="260">
        <v>11.303000000000001</v>
      </c>
      <c r="F289" s="346">
        <v>11.32</v>
      </c>
      <c r="G289" s="242"/>
      <c r="H289" s="349"/>
      <c r="I289" s="27"/>
      <c r="J289" s="27"/>
      <c r="K289" s="27"/>
    </row>
    <row r="290" spans="1:11" ht="31.2" x14ac:dyDescent="0.3">
      <c r="A290" s="144"/>
      <c r="B290" s="145" t="s">
        <v>358</v>
      </c>
      <c r="C290" s="98" t="s">
        <v>362</v>
      </c>
      <c r="D290" s="126">
        <v>13.52</v>
      </c>
      <c r="E290" s="126">
        <v>11.2</v>
      </c>
      <c r="F290" s="244">
        <f>F288/F289/1000</f>
        <v>10.5985777385159</v>
      </c>
      <c r="G290" s="348">
        <f>F290/E290</f>
        <v>0.94630158379606255</v>
      </c>
      <c r="H290" s="244">
        <v>0.94599999999999995</v>
      </c>
      <c r="I290" s="27"/>
      <c r="J290" s="27"/>
      <c r="K290" s="27"/>
    </row>
    <row r="291" spans="1:11" ht="23.4" customHeight="1" x14ac:dyDescent="0.3">
      <c r="A291" s="253" t="s">
        <v>388</v>
      </c>
      <c r="B291" s="410" t="s">
        <v>389</v>
      </c>
      <c r="C291" s="443"/>
      <c r="D291" s="443"/>
      <c r="E291" s="443"/>
      <c r="F291" s="443"/>
      <c r="G291" s="444"/>
      <c r="H291" s="223">
        <f>(H292+H293+H294)/3</f>
        <v>1</v>
      </c>
    </row>
    <row r="292" spans="1:11" ht="46.8" x14ac:dyDescent="0.3">
      <c r="A292" s="144" t="s">
        <v>390</v>
      </c>
      <c r="B292" s="96" t="s">
        <v>405</v>
      </c>
      <c r="C292" s="213" t="s">
        <v>216</v>
      </c>
      <c r="D292" s="126">
        <v>0</v>
      </c>
      <c r="E292" s="126">
        <v>50</v>
      </c>
      <c r="F292" s="126">
        <v>50</v>
      </c>
      <c r="G292" s="285">
        <f>F292/E292</f>
        <v>1</v>
      </c>
      <c r="H292" s="108">
        <v>1</v>
      </c>
    </row>
    <row r="293" spans="1:11" ht="31.2" x14ac:dyDescent="0.3">
      <c r="A293" s="144" t="s">
        <v>391</v>
      </c>
      <c r="B293" s="96" t="s">
        <v>406</v>
      </c>
      <c r="C293" s="213" t="s">
        <v>216</v>
      </c>
      <c r="D293" s="126">
        <v>0</v>
      </c>
      <c r="E293" s="126">
        <v>100</v>
      </c>
      <c r="F293" s="126">
        <v>101</v>
      </c>
      <c r="G293" s="285">
        <f t="shared" ref="G293:G294" si="19">F293/E293</f>
        <v>1.01</v>
      </c>
      <c r="H293" s="108">
        <v>1</v>
      </c>
    </row>
    <row r="294" spans="1:11" ht="31.2" x14ac:dyDescent="0.3">
      <c r="A294" s="144" t="s">
        <v>392</v>
      </c>
      <c r="B294" s="96" t="s">
        <v>407</v>
      </c>
      <c r="C294" s="213" t="s">
        <v>221</v>
      </c>
      <c r="D294" s="126">
        <v>0</v>
      </c>
      <c r="E294" s="126">
        <v>9</v>
      </c>
      <c r="F294" s="126">
        <v>9</v>
      </c>
      <c r="G294" s="285">
        <f t="shared" si="19"/>
        <v>1</v>
      </c>
      <c r="H294" s="108">
        <v>1</v>
      </c>
    </row>
    <row r="295" spans="1:11" ht="3" hidden="1" customHeight="1" x14ac:dyDescent="0.25">
      <c r="A295" s="219" t="s">
        <v>363</v>
      </c>
      <c r="B295" s="44" t="s">
        <v>359</v>
      </c>
      <c r="C295" s="220" t="s">
        <v>211</v>
      </c>
      <c r="D295" s="221">
        <v>0</v>
      </c>
      <c r="E295" s="221">
        <v>0</v>
      </c>
      <c r="F295" s="221">
        <v>0</v>
      </c>
      <c r="G295" s="221">
        <v>0</v>
      </c>
      <c r="H295" s="222"/>
    </row>
    <row r="296" spans="1:11" ht="14.4" hidden="1" x14ac:dyDescent="0.25">
      <c r="A296" s="47" t="s">
        <v>364</v>
      </c>
      <c r="B296" s="43" t="s">
        <v>360</v>
      </c>
      <c r="C296" s="45" t="s">
        <v>361</v>
      </c>
      <c r="D296" s="29">
        <v>0</v>
      </c>
      <c r="E296" s="29">
        <v>0</v>
      </c>
      <c r="F296" s="29">
        <v>0</v>
      </c>
      <c r="G296" s="46"/>
      <c r="H296" s="42"/>
    </row>
    <row r="297" spans="1:11" ht="14.4" x14ac:dyDescent="0.3">
      <c r="A297" s="278" t="s">
        <v>409</v>
      </c>
      <c r="B297" s="389" t="s">
        <v>414</v>
      </c>
      <c r="C297" s="390"/>
      <c r="D297" s="390"/>
      <c r="E297" s="390"/>
      <c r="F297" s="390"/>
      <c r="G297" s="391"/>
      <c r="H297" s="328">
        <v>0</v>
      </c>
    </row>
    <row r="298" spans="1:11" ht="78" x14ac:dyDescent="0.25">
      <c r="A298" s="29" t="s">
        <v>410</v>
      </c>
      <c r="B298" s="185" t="s">
        <v>415</v>
      </c>
      <c r="C298" s="258" t="s">
        <v>216</v>
      </c>
      <c r="D298" s="29" t="s">
        <v>423</v>
      </c>
      <c r="E298" s="29">
        <v>100</v>
      </c>
      <c r="F298" s="29">
        <v>0</v>
      </c>
      <c r="G298" s="29">
        <v>0</v>
      </c>
      <c r="H298" s="29">
        <v>0</v>
      </c>
    </row>
    <row r="299" spans="1:11" ht="46.8" x14ac:dyDescent="0.25">
      <c r="A299" s="29" t="s">
        <v>411</v>
      </c>
      <c r="B299" s="185" t="s">
        <v>416</v>
      </c>
      <c r="C299" s="258" t="s">
        <v>216</v>
      </c>
      <c r="D299" s="29" t="s">
        <v>423</v>
      </c>
      <c r="E299" s="29">
        <v>100</v>
      </c>
      <c r="F299" s="29">
        <v>0</v>
      </c>
      <c r="G299" s="29">
        <v>0</v>
      </c>
      <c r="H299" s="29">
        <v>0</v>
      </c>
    </row>
    <row r="300" spans="1:11" ht="62.4" x14ac:dyDescent="0.25">
      <c r="A300" s="29" t="s">
        <v>412</v>
      </c>
      <c r="B300" s="185" t="s">
        <v>417</v>
      </c>
      <c r="C300" s="258" t="s">
        <v>216</v>
      </c>
      <c r="D300" s="29" t="s">
        <v>423</v>
      </c>
      <c r="E300" s="29">
        <v>100</v>
      </c>
      <c r="F300" s="29">
        <v>0</v>
      </c>
      <c r="G300" s="29">
        <v>0</v>
      </c>
      <c r="H300" s="29">
        <v>0</v>
      </c>
    </row>
    <row r="301" spans="1:11" ht="46.8" x14ac:dyDescent="0.3">
      <c r="A301" s="29" t="s">
        <v>413</v>
      </c>
      <c r="B301" s="189" t="s">
        <v>418</v>
      </c>
      <c r="C301" s="258" t="s">
        <v>216</v>
      </c>
      <c r="D301" s="29" t="s">
        <v>423</v>
      </c>
      <c r="E301" s="29">
        <v>100</v>
      </c>
      <c r="F301" s="29">
        <v>0</v>
      </c>
      <c r="G301" s="29">
        <v>0</v>
      </c>
      <c r="H301" s="29">
        <v>0</v>
      </c>
    </row>
  </sheetData>
  <mergeCells count="39">
    <mergeCell ref="I177:K177"/>
    <mergeCell ref="A119:A122"/>
    <mergeCell ref="C119:C122"/>
    <mergeCell ref="A134:A136"/>
    <mergeCell ref="B291:G291"/>
    <mergeCell ref="B165:G165"/>
    <mergeCell ref="B256:G256"/>
    <mergeCell ref="B209:G209"/>
    <mergeCell ref="B180:G180"/>
    <mergeCell ref="C246:C249"/>
    <mergeCell ref="B140:H140"/>
    <mergeCell ref="B287:G287"/>
    <mergeCell ref="B219:G219"/>
    <mergeCell ref="B97:G97"/>
    <mergeCell ref="B117:G117"/>
    <mergeCell ref="A2:H2"/>
    <mergeCell ref="A6:A8"/>
    <mergeCell ref="B6:B8"/>
    <mergeCell ref="A4:H4"/>
    <mergeCell ref="E7:H7"/>
    <mergeCell ref="D6:H6"/>
    <mergeCell ref="A5:H5"/>
    <mergeCell ref="D7:D8"/>
    <mergeCell ref="B297:G297"/>
    <mergeCell ref="F1:H1"/>
    <mergeCell ref="C6:C8"/>
    <mergeCell ref="B240:G240"/>
    <mergeCell ref="E35:E36"/>
    <mergeCell ref="B283:G283"/>
    <mergeCell ref="B276:G276"/>
    <mergeCell ref="B278:G278"/>
    <mergeCell ref="B281:G281"/>
    <mergeCell ref="B178:G178"/>
    <mergeCell ref="B205:G205"/>
    <mergeCell ref="B230:G230"/>
    <mergeCell ref="B211:G211"/>
    <mergeCell ref="B9:G9"/>
    <mergeCell ref="B55:G55"/>
    <mergeCell ref="B75:G75"/>
  </mergeCells>
  <hyperlinks>
    <hyperlink ref="B283" r:id="rId1" display="http://www.novoshakhtinsk.org/economics/mynicipalnie_programmi/ypravlenie_mynicipalnimi_finansami/pasport_podprogrammi_3.php"/>
  </hyperlinks>
  <pageMargins left="0.7" right="0.7" top="0.75" bottom="0.75" header="0.3" footer="0.3"/>
  <pageSetup paperSize="9" scale="71" orientation="landscape" r:id="rId2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opLeftCell="A54" workbookViewId="0">
      <selection activeCell="F98" sqref="F98"/>
    </sheetView>
  </sheetViews>
  <sheetFormatPr defaultColWidth="9.109375" defaultRowHeight="15.6" x14ac:dyDescent="0.3"/>
  <cols>
    <col min="1" max="1" width="8" style="4" customWidth="1"/>
    <col min="2" max="2" width="59.109375" style="5" customWidth="1"/>
    <col min="3" max="3" width="11.44140625" style="5" customWidth="1"/>
    <col min="4" max="4" width="8.44140625" style="5" customWidth="1"/>
    <col min="5" max="16384" width="9.109375" style="3"/>
  </cols>
  <sheetData>
    <row r="1" spans="1:4" x14ac:dyDescent="0.3">
      <c r="A1" s="463" t="s">
        <v>112</v>
      </c>
      <c r="B1" s="463"/>
      <c r="C1" s="463"/>
      <c r="D1" s="463"/>
    </row>
    <row r="2" spans="1:4" ht="18" customHeight="1" x14ac:dyDescent="0.3">
      <c r="A2" s="464" t="s">
        <v>113</v>
      </c>
      <c r="B2" s="464"/>
      <c r="C2" s="464"/>
      <c r="D2" s="464"/>
    </row>
    <row r="3" spans="1:4" ht="41.25" customHeight="1" x14ac:dyDescent="0.3">
      <c r="A3" s="465" t="s">
        <v>114</v>
      </c>
      <c r="B3" s="465"/>
      <c r="C3" s="465"/>
      <c r="D3" s="465"/>
    </row>
    <row r="4" spans="1:4" ht="48" customHeight="1" x14ac:dyDescent="0.3">
      <c r="A4" s="461" t="s">
        <v>136</v>
      </c>
      <c r="B4" s="456" t="s">
        <v>0</v>
      </c>
      <c r="C4" s="459" t="s">
        <v>117</v>
      </c>
      <c r="D4" s="460"/>
    </row>
    <row r="5" spans="1:4" ht="33" customHeight="1" x14ac:dyDescent="0.3">
      <c r="A5" s="462"/>
      <c r="B5" s="458"/>
      <c r="C5" s="6" t="s">
        <v>115</v>
      </c>
      <c r="D5" s="6" t="s">
        <v>116</v>
      </c>
    </row>
    <row r="6" spans="1:4" ht="30.75" customHeight="1" x14ac:dyDescent="0.3">
      <c r="A6" s="7" t="s">
        <v>3</v>
      </c>
      <c r="B6" s="8" t="s">
        <v>132</v>
      </c>
      <c r="C6" s="16">
        <v>41850</v>
      </c>
      <c r="D6" s="6">
        <v>506</v>
      </c>
    </row>
    <row r="7" spans="1:4" ht="14.25" hidden="1" customHeight="1" x14ac:dyDescent="0.3">
      <c r="A7" s="7"/>
      <c r="B7" s="8" t="s">
        <v>34</v>
      </c>
      <c r="C7" s="6"/>
      <c r="D7" s="6"/>
    </row>
    <row r="8" spans="1:4" ht="24" hidden="1" customHeight="1" x14ac:dyDescent="0.3">
      <c r="A8" s="7" t="s">
        <v>43</v>
      </c>
      <c r="B8" s="9" t="s">
        <v>49</v>
      </c>
      <c r="C8" s="6"/>
      <c r="D8" s="6"/>
    </row>
    <row r="9" spans="1:4" ht="32.25" hidden="1" customHeight="1" x14ac:dyDescent="0.3">
      <c r="A9" s="7" t="s">
        <v>50</v>
      </c>
      <c r="B9" s="9" t="s">
        <v>118</v>
      </c>
      <c r="C9" s="6"/>
      <c r="D9" s="6"/>
    </row>
    <row r="10" spans="1:4" ht="39.75" hidden="1" customHeight="1" x14ac:dyDescent="0.3">
      <c r="A10" s="7" t="s">
        <v>51</v>
      </c>
      <c r="B10" s="9" t="s">
        <v>119</v>
      </c>
      <c r="C10" s="6"/>
      <c r="D10" s="6"/>
    </row>
    <row r="11" spans="1:4" ht="29.25" hidden="1" customHeight="1" x14ac:dyDescent="0.3">
      <c r="A11" s="7" t="s">
        <v>52</v>
      </c>
      <c r="B11" s="9" t="s">
        <v>76</v>
      </c>
      <c r="C11" s="6"/>
      <c r="D11" s="6"/>
    </row>
    <row r="12" spans="1:4" ht="27.75" hidden="1" customHeight="1" x14ac:dyDescent="0.3">
      <c r="A12" s="7" t="s">
        <v>53</v>
      </c>
      <c r="B12" s="9" t="s">
        <v>120</v>
      </c>
      <c r="C12" s="6"/>
      <c r="D12" s="6"/>
    </row>
    <row r="13" spans="1:4" ht="0.75" hidden="1" customHeight="1" x14ac:dyDescent="0.3">
      <c r="A13" s="7" t="s">
        <v>54</v>
      </c>
      <c r="B13" s="9" t="s">
        <v>55</v>
      </c>
      <c r="C13" s="6"/>
      <c r="D13" s="6"/>
    </row>
    <row r="14" spans="1:4" ht="46.5" customHeight="1" x14ac:dyDescent="0.3">
      <c r="A14" s="7" t="s">
        <v>2</v>
      </c>
      <c r="B14" s="8" t="s">
        <v>4</v>
      </c>
      <c r="C14" s="16">
        <v>41851</v>
      </c>
      <c r="D14" s="6">
        <v>511</v>
      </c>
    </row>
    <row r="15" spans="1:4" ht="30.75" hidden="1" customHeight="1" x14ac:dyDescent="0.3">
      <c r="A15" s="7" t="s">
        <v>44</v>
      </c>
      <c r="B15" s="9" t="s">
        <v>30</v>
      </c>
      <c r="C15" s="6"/>
      <c r="D15" s="6"/>
    </row>
    <row r="16" spans="1:4" ht="32.25" customHeight="1" x14ac:dyDescent="0.3">
      <c r="A16" s="7" t="s">
        <v>12</v>
      </c>
      <c r="B16" s="8" t="s">
        <v>5</v>
      </c>
      <c r="C16" s="16">
        <v>41850</v>
      </c>
      <c r="D16" s="6">
        <v>507</v>
      </c>
    </row>
    <row r="17" spans="1:4" ht="32.25" hidden="1" customHeight="1" x14ac:dyDescent="0.3">
      <c r="A17" s="7" t="s">
        <v>45</v>
      </c>
      <c r="B17" s="9" t="s">
        <v>89</v>
      </c>
      <c r="C17" s="6"/>
      <c r="D17" s="6"/>
    </row>
    <row r="18" spans="1:4" ht="49.5" customHeight="1" x14ac:dyDescent="0.3">
      <c r="A18" s="7" t="s">
        <v>13</v>
      </c>
      <c r="B18" s="8" t="s">
        <v>131</v>
      </c>
      <c r="C18" s="16">
        <v>41850</v>
      </c>
      <c r="D18" s="6">
        <v>503</v>
      </c>
    </row>
    <row r="19" spans="1:4" ht="19.5" hidden="1" customHeight="1" x14ac:dyDescent="0.3">
      <c r="A19" s="7"/>
      <c r="B19" s="9" t="s">
        <v>7</v>
      </c>
      <c r="C19" s="17"/>
      <c r="D19" s="17"/>
    </row>
    <row r="20" spans="1:4" ht="30" hidden="1" customHeight="1" x14ac:dyDescent="0.3">
      <c r="A20" s="7" t="s">
        <v>10</v>
      </c>
      <c r="B20" s="9" t="s">
        <v>77</v>
      </c>
      <c r="C20" s="6"/>
      <c r="D20" s="6"/>
    </row>
    <row r="21" spans="1:4" ht="44.25" hidden="1" customHeight="1" x14ac:dyDescent="0.3">
      <c r="A21" s="7" t="s">
        <v>14</v>
      </c>
      <c r="B21" s="8" t="s">
        <v>91</v>
      </c>
      <c r="C21" s="6"/>
      <c r="D21" s="6"/>
    </row>
    <row r="22" spans="1:4" ht="45.75" hidden="1" customHeight="1" x14ac:dyDescent="0.3">
      <c r="A22" s="7" t="s">
        <v>46</v>
      </c>
      <c r="B22" s="9" t="s">
        <v>90</v>
      </c>
      <c r="C22" s="6"/>
      <c r="D22" s="6"/>
    </row>
    <row r="23" spans="1:4" ht="63.75" hidden="1" customHeight="1" x14ac:dyDescent="0.3">
      <c r="A23" s="7" t="s">
        <v>78</v>
      </c>
      <c r="B23" s="10" t="s">
        <v>121</v>
      </c>
      <c r="C23" s="6"/>
      <c r="D23" s="6"/>
    </row>
    <row r="24" spans="1:4" ht="39.75" hidden="1" customHeight="1" x14ac:dyDescent="0.3">
      <c r="A24" s="7" t="s">
        <v>47</v>
      </c>
      <c r="B24" s="10" t="s">
        <v>92</v>
      </c>
      <c r="C24" s="6"/>
      <c r="D24" s="6"/>
    </row>
    <row r="25" spans="1:4" ht="39.75" hidden="1" customHeight="1" x14ac:dyDescent="0.3">
      <c r="A25" s="7" t="s">
        <v>48</v>
      </c>
      <c r="B25" s="9" t="s">
        <v>81</v>
      </c>
      <c r="C25" s="456"/>
      <c r="D25" s="6"/>
    </row>
    <row r="26" spans="1:4" ht="39.75" hidden="1" customHeight="1" x14ac:dyDescent="0.3">
      <c r="A26" s="7" t="s">
        <v>79</v>
      </c>
      <c r="B26" s="9" t="s">
        <v>82</v>
      </c>
      <c r="C26" s="457"/>
      <c r="D26" s="6"/>
    </row>
    <row r="27" spans="1:4" ht="58.5" hidden="1" customHeight="1" x14ac:dyDescent="0.3">
      <c r="A27" s="7" t="s">
        <v>80</v>
      </c>
      <c r="B27" s="9" t="s">
        <v>83</v>
      </c>
      <c r="C27" s="458"/>
      <c r="D27" s="6"/>
    </row>
    <row r="28" spans="1:4" ht="47.25" customHeight="1" x14ac:dyDescent="0.3">
      <c r="A28" s="7" t="s">
        <v>15</v>
      </c>
      <c r="B28" s="8" t="s">
        <v>6</v>
      </c>
      <c r="C28" s="18"/>
      <c r="D28" s="18"/>
    </row>
    <row r="29" spans="1:4" ht="48.75" hidden="1" customHeight="1" x14ac:dyDescent="0.3">
      <c r="A29" s="7"/>
      <c r="B29" s="9" t="s">
        <v>122</v>
      </c>
      <c r="C29" s="6"/>
      <c r="D29" s="6"/>
    </row>
    <row r="30" spans="1:4" ht="57.75" hidden="1" customHeight="1" x14ac:dyDescent="0.3">
      <c r="A30" s="7" t="s">
        <v>16</v>
      </c>
      <c r="B30" s="9" t="s">
        <v>123</v>
      </c>
      <c r="C30" s="6"/>
      <c r="D30" s="6"/>
    </row>
    <row r="31" spans="1:4" ht="83.25" hidden="1" customHeight="1" x14ac:dyDescent="0.3">
      <c r="A31" s="7" t="s">
        <v>17</v>
      </c>
      <c r="B31" s="9" t="s">
        <v>124</v>
      </c>
      <c r="C31" s="6"/>
      <c r="D31" s="6"/>
    </row>
    <row r="32" spans="1:4" ht="35.25" hidden="1" customHeight="1" x14ac:dyDescent="0.3">
      <c r="A32" s="11" t="s">
        <v>18</v>
      </c>
      <c r="B32" s="10" t="s">
        <v>93</v>
      </c>
      <c r="C32" s="18"/>
      <c r="D32" s="18"/>
    </row>
    <row r="33" spans="1:4" ht="43.5" hidden="1" customHeight="1" x14ac:dyDescent="0.3">
      <c r="A33" s="7"/>
      <c r="B33" s="12" t="s">
        <v>58</v>
      </c>
      <c r="C33" s="19"/>
      <c r="D33" s="19"/>
    </row>
    <row r="34" spans="1:4" ht="39" hidden="1" customHeight="1" x14ac:dyDescent="0.3">
      <c r="A34" s="7"/>
      <c r="B34" s="12" t="s">
        <v>84</v>
      </c>
      <c r="C34" s="19"/>
      <c r="D34" s="19"/>
    </row>
    <row r="35" spans="1:4" ht="39" hidden="1" customHeight="1" x14ac:dyDescent="0.3">
      <c r="A35" s="7"/>
      <c r="B35" s="12" t="s">
        <v>85</v>
      </c>
      <c r="C35" s="19"/>
      <c r="D35" s="19"/>
    </row>
    <row r="36" spans="1:4" ht="32.25" hidden="1" customHeight="1" x14ac:dyDescent="0.3">
      <c r="A36" s="7"/>
      <c r="B36" s="12" t="s">
        <v>86</v>
      </c>
      <c r="C36" s="19"/>
      <c r="D36" s="19"/>
    </row>
    <row r="37" spans="1:4" ht="25.5" hidden="1" customHeight="1" x14ac:dyDescent="0.3">
      <c r="A37" s="7"/>
      <c r="B37" s="12" t="s">
        <v>87</v>
      </c>
      <c r="C37" s="19"/>
      <c r="D37" s="19"/>
    </row>
    <row r="38" spans="1:4" ht="33" hidden="1" customHeight="1" x14ac:dyDescent="0.3">
      <c r="A38" s="7" t="s">
        <v>56</v>
      </c>
      <c r="B38" s="10" t="s">
        <v>88</v>
      </c>
      <c r="C38" s="19"/>
      <c r="D38" s="19"/>
    </row>
    <row r="39" spans="1:4" ht="42" hidden="1" customHeight="1" x14ac:dyDescent="0.3">
      <c r="A39" s="7" t="s">
        <v>57</v>
      </c>
      <c r="B39" s="10" t="s">
        <v>59</v>
      </c>
      <c r="C39" s="19"/>
      <c r="D39" s="19"/>
    </row>
    <row r="40" spans="1:4" ht="34.5" customHeight="1" x14ac:dyDescent="0.3">
      <c r="A40" s="7" t="s">
        <v>19</v>
      </c>
      <c r="B40" s="10" t="s">
        <v>130</v>
      </c>
      <c r="C40" s="16">
        <v>41850</v>
      </c>
      <c r="D40" s="6">
        <v>502</v>
      </c>
    </row>
    <row r="41" spans="1:4" ht="17.25" hidden="1" customHeight="1" x14ac:dyDescent="0.3">
      <c r="A41" s="7"/>
      <c r="B41" s="9" t="s">
        <v>7</v>
      </c>
      <c r="C41" s="6"/>
      <c r="D41" s="6"/>
    </row>
    <row r="42" spans="1:4" ht="20.25" hidden="1" customHeight="1" x14ac:dyDescent="0.3">
      <c r="A42" s="7" t="s">
        <v>20</v>
      </c>
      <c r="B42" s="9" t="s">
        <v>75</v>
      </c>
      <c r="C42" s="6"/>
      <c r="D42" s="6"/>
    </row>
    <row r="43" spans="1:4" ht="40.5" hidden="1" customHeight="1" x14ac:dyDescent="0.3">
      <c r="A43" s="7" t="s">
        <v>21</v>
      </c>
      <c r="B43" s="9" t="s">
        <v>94</v>
      </c>
      <c r="C43" s="6"/>
      <c r="D43" s="6"/>
    </row>
    <row r="44" spans="1:4" ht="60.75" hidden="1" customHeight="1" x14ac:dyDescent="0.3">
      <c r="A44" s="7" t="s">
        <v>22</v>
      </c>
      <c r="B44" s="10" t="s">
        <v>95</v>
      </c>
      <c r="C44" s="19"/>
      <c r="D44" s="19"/>
    </row>
    <row r="45" spans="1:4" ht="46.5" customHeight="1" x14ac:dyDescent="0.3">
      <c r="A45" s="7" t="s">
        <v>23</v>
      </c>
      <c r="B45" s="9" t="s">
        <v>1</v>
      </c>
      <c r="C45" s="6"/>
      <c r="D45" s="6"/>
    </row>
    <row r="46" spans="1:4" ht="15.75" hidden="1" customHeight="1" x14ac:dyDescent="0.3">
      <c r="A46" s="7"/>
      <c r="B46" s="9" t="s">
        <v>7</v>
      </c>
      <c r="C46" s="6"/>
      <c r="D46" s="6"/>
    </row>
    <row r="47" spans="1:4" ht="33" hidden="1" customHeight="1" x14ac:dyDescent="0.3">
      <c r="A47" s="7" t="s">
        <v>25</v>
      </c>
      <c r="B47" s="9" t="s">
        <v>96</v>
      </c>
      <c r="C47" s="6"/>
      <c r="D47" s="6"/>
    </row>
    <row r="48" spans="1:4" ht="24.75" hidden="1" customHeight="1" x14ac:dyDescent="0.3">
      <c r="A48" s="7" t="s">
        <v>24</v>
      </c>
      <c r="B48" s="9" t="s">
        <v>60</v>
      </c>
      <c r="C48" s="6"/>
      <c r="D48" s="6"/>
    </row>
    <row r="49" spans="1:4" ht="61.5" customHeight="1" x14ac:dyDescent="0.3">
      <c r="A49" s="7" t="s">
        <v>26</v>
      </c>
      <c r="B49" s="10" t="s">
        <v>133</v>
      </c>
      <c r="C49" s="24">
        <v>41850</v>
      </c>
      <c r="D49" s="19">
        <v>505</v>
      </c>
    </row>
    <row r="50" spans="1:4" ht="27" hidden="1" customHeight="1" x14ac:dyDescent="0.3">
      <c r="A50" s="7"/>
      <c r="B50" s="9" t="s">
        <v>106</v>
      </c>
      <c r="C50" s="18"/>
      <c r="D50" s="18"/>
    </row>
    <row r="51" spans="1:4" ht="27" hidden="1" customHeight="1" x14ac:dyDescent="0.3">
      <c r="A51" s="7" t="s">
        <v>27</v>
      </c>
      <c r="B51" s="9" t="s">
        <v>109</v>
      </c>
      <c r="C51" s="18"/>
      <c r="D51" s="18"/>
    </row>
    <row r="52" spans="1:4" ht="27.75" hidden="1" customHeight="1" x14ac:dyDescent="0.3">
      <c r="A52" s="7" t="s">
        <v>107</v>
      </c>
      <c r="B52" s="9" t="s">
        <v>110</v>
      </c>
      <c r="C52" s="18"/>
      <c r="D52" s="18"/>
    </row>
    <row r="53" spans="1:4" ht="27.75" hidden="1" customHeight="1" x14ac:dyDescent="0.3">
      <c r="A53" s="13" t="s">
        <v>108</v>
      </c>
      <c r="B53" s="9" t="s">
        <v>111</v>
      </c>
      <c r="C53" s="18"/>
      <c r="D53" s="18"/>
    </row>
    <row r="54" spans="1:4" ht="47.25" customHeight="1" x14ac:dyDescent="0.3">
      <c r="A54" s="7" t="s">
        <v>28</v>
      </c>
      <c r="B54" s="9" t="s">
        <v>128</v>
      </c>
      <c r="C54" s="16">
        <v>41845</v>
      </c>
      <c r="D54" s="6">
        <v>487</v>
      </c>
    </row>
    <row r="55" spans="1:4" ht="21.75" hidden="1" customHeight="1" x14ac:dyDescent="0.3">
      <c r="A55" s="7"/>
      <c r="B55" s="8" t="s">
        <v>125</v>
      </c>
      <c r="C55" s="6"/>
      <c r="D55" s="6"/>
    </row>
    <row r="56" spans="1:4" ht="23.25" hidden="1" customHeight="1" x14ac:dyDescent="0.3">
      <c r="A56" s="7" t="s">
        <v>65</v>
      </c>
      <c r="B56" s="9" t="s">
        <v>8</v>
      </c>
      <c r="C56" s="6"/>
      <c r="D56" s="6"/>
    </row>
    <row r="57" spans="1:4" ht="69" hidden="1" customHeight="1" x14ac:dyDescent="0.3">
      <c r="A57" s="7" t="s">
        <v>31</v>
      </c>
      <c r="B57" s="10" t="s">
        <v>61</v>
      </c>
      <c r="C57" s="19"/>
      <c r="D57" s="19"/>
    </row>
    <row r="58" spans="1:4" ht="45.75" customHeight="1" x14ac:dyDescent="0.3">
      <c r="A58" s="7" t="s">
        <v>97</v>
      </c>
      <c r="B58" s="9" t="s">
        <v>9</v>
      </c>
      <c r="C58" s="20"/>
      <c r="D58" s="20"/>
    </row>
    <row r="59" spans="1:4" ht="16.5" hidden="1" customHeight="1" x14ac:dyDescent="0.3">
      <c r="B59" s="9" t="s">
        <v>66</v>
      </c>
      <c r="C59" s="6"/>
      <c r="D59" s="6"/>
    </row>
    <row r="60" spans="1:4" ht="33.75" hidden="1" customHeight="1" x14ac:dyDescent="0.3">
      <c r="A60" s="7" t="s">
        <v>69</v>
      </c>
      <c r="B60" s="9" t="s">
        <v>62</v>
      </c>
      <c r="C60" s="6"/>
      <c r="D60" s="6"/>
    </row>
    <row r="61" spans="1:4" ht="30.75" hidden="1" customHeight="1" x14ac:dyDescent="0.3">
      <c r="A61" s="7" t="s">
        <v>70</v>
      </c>
      <c r="B61" s="9" t="s">
        <v>63</v>
      </c>
      <c r="C61" s="6"/>
      <c r="D61" s="6"/>
    </row>
    <row r="62" spans="1:4" ht="20.25" hidden="1" customHeight="1" x14ac:dyDescent="0.3">
      <c r="A62" s="7" t="s">
        <v>71</v>
      </c>
      <c r="B62" s="9" t="s">
        <v>64</v>
      </c>
      <c r="C62" s="6"/>
      <c r="D62" s="6"/>
    </row>
    <row r="63" spans="1:4" ht="47.25" customHeight="1" x14ac:dyDescent="0.3">
      <c r="A63" s="7" t="s">
        <v>39</v>
      </c>
      <c r="B63" s="9" t="s">
        <v>29</v>
      </c>
      <c r="C63" s="6"/>
      <c r="D63" s="6"/>
    </row>
    <row r="64" spans="1:4" ht="18" hidden="1" customHeight="1" x14ac:dyDescent="0.3">
      <c r="A64" s="7"/>
      <c r="B64" s="9" t="s">
        <v>66</v>
      </c>
      <c r="C64" s="6"/>
      <c r="D64" s="6"/>
    </row>
    <row r="65" spans="1:4" ht="21.75" hidden="1" customHeight="1" x14ac:dyDescent="0.3">
      <c r="A65" s="7" t="s">
        <v>40</v>
      </c>
      <c r="B65" s="9" t="s">
        <v>67</v>
      </c>
      <c r="C65" s="6"/>
      <c r="D65" s="6"/>
    </row>
    <row r="66" spans="1:4" ht="41.25" hidden="1" customHeight="1" x14ac:dyDescent="0.3">
      <c r="A66" s="7" t="s">
        <v>41</v>
      </c>
      <c r="B66" s="9" t="s">
        <v>68</v>
      </c>
      <c r="C66" s="6"/>
      <c r="D66" s="6"/>
    </row>
    <row r="67" spans="1:4" ht="28.5" hidden="1" customHeight="1" x14ac:dyDescent="0.3">
      <c r="A67" s="7" t="s">
        <v>42</v>
      </c>
      <c r="B67" s="9" t="s">
        <v>98</v>
      </c>
      <c r="C67" s="6"/>
      <c r="D67" s="6"/>
    </row>
    <row r="68" spans="1:4" ht="45" customHeight="1" x14ac:dyDescent="0.3">
      <c r="A68" s="7" t="s">
        <v>99</v>
      </c>
      <c r="B68" s="9" t="s">
        <v>129</v>
      </c>
      <c r="C68" s="16">
        <v>41850</v>
      </c>
      <c r="D68" s="6">
        <v>501</v>
      </c>
    </row>
    <row r="69" spans="1:4" ht="18" hidden="1" customHeight="1" x14ac:dyDescent="0.3">
      <c r="A69" s="7"/>
      <c r="B69" s="9" t="s">
        <v>72</v>
      </c>
      <c r="C69" s="9"/>
      <c r="D69" s="9"/>
    </row>
    <row r="70" spans="1:4" ht="21" hidden="1" customHeight="1" x14ac:dyDescent="0.3">
      <c r="A70" s="7" t="s">
        <v>101</v>
      </c>
      <c r="B70" s="9" t="s">
        <v>73</v>
      </c>
      <c r="C70" s="9"/>
      <c r="D70" s="9"/>
    </row>
    <row r="71" spans="1:4" ht="29.25" hidden="1" customHeight="1" x14ac:dyDescent="0.3">
      <c r="A71" s="7" t="s">
        <v>102</v>
      </c>
      <c r="B71" s="9" t="s">
        <v>74</v>
      </c>
      <c r="C71" s="9"/>
      <c r="D71" s="9"/>
    </row>
    <row r="72" spans="1:4" ht="32.25" hidden="1" customHeight="1" x14ac:dyDescent="0.3">
      <c r="A72" s="7" t="s">
        <v>103</v>
      </c>
      <c r="B72" s="9" t="s">
        <v>100</v>
      </c>
      <c r="C72" s="9"/>
      <c r="D72" s="9"/>
    </row>
    <row r="73" spans="1:4" ht="29.25" hidden="1" customHeight="1" x14ac:dyDescent="0.3">
      <c r="A73" s="11" t="s">
        <v>104</v>
      </c>
      <c r="B73" s="10" t="s">
        <v>38</v>
      </c>
      <c r="C73" s="10"/>
      <c r="D73" s="10"/>
    </row>
    <row r="74" spans="1:4" ht="31.5" hidden="1" customHeight="1" x14ac:dyDescent="0.3">
      <c r="A74" s="7"/>
      <c r="B74" s="10" t="s">
        <v>126</v>
      </c>
      <c r="C74" s="10"/>
      <c r="D74" s="10"/>
    </row>
    <row r="75" spans="1:4" ht="29.25" hidden="1" customHeight="1" x14ac:dyDescent="0.3">
      <c r="A75" s="7"/>
      <c r="B75" s="14" t="s">
        <v>33</v>
      </c>
      <c r="C75" s="10"/>
      <c r="D75" s="10"/>
    </row>
    <row r="76" spans="1:4" ht="29.25" hidden="1" customHeight="1" x14ac:dyDescent="0.3">
      <c r="A76" s="7" t="s">
        <v>105</v>
      </c>
      <c r="B76" s="10" t="s">
        <v>127</v>
      </c>
      <c r="C76" s="10"/>
      <c r="D76" s="10"/>
    </row>
    <row r="77" spans="1:4" ht="21" hidden="1" customHeight="1" x14ac:dyDescent="0.3">
      <c r="A77" s="7"/>
      <c r="B77" s="14" t="s">
        <v>35</v>
      </c>
      <c r="C77" s="10"/>
      <c r="D77" s="10"/>
    </row>
    <row r="78" spans="1:4" ht="29.25" hidden="1" customHeight="1" x14ac:dyDescent="0.3">
      <c r="A78" s="7"/>
      <c r="B78" s="14" t="s">
        <v>36</v>
      </c>
      <c r="C78" s="10"/>
      <c r="D78" s="10"/>
    </row>
    <row r="79" spans="1:4" ht="29.25" hidden="1" customHeight="1" x14ac:dyDescent="0.3">
      <c r="A79" s="7"/>
      <c r="B79" s="14" t="s">
        <v>37</v>
      </c>
      <c r="C79" s="10"/>
      <c r="D79" s="10"/>
    </row>
    <row r="80" spans="1:4" hidden="1" x14ac:dyDescent="0.3">
      <c r="A80" s="7"/>
      <c r="B80" s="9" t="s">
        <v>32</v>
      </c>
      <c r="C80" s="9"/>
      <c r="D80" s="9"/>
    </row>
    <row r="81" spans="1:4" ht="31.2" x14ac:dyDescent="0.3">
      <c r="A81" s="11" t="s">
        <v>104</v>
      </c>
      <c r="B81" s="10" t="s">
        <v>135</v>
      </c>
      <c r="C81" s="16">
        <v>41850</v>
      </c>
      <c r="D81" s="6">
        <v>504</v>
      </c>
    </row>
    <row r="82" spans="1:4" hidden="1" x14ac:dyDescent="0.3">
      <c r="A82" s="22"/>
      <c r="B82" s="21" t="s">
        <v>126</v>
      </c>
      <c r="C82" s="9"/>
      <c r="D82" s="9"/>
    </row>
    <row r="83" spans="1:4" ht="31.2" hidden="1" x14ac:dyDescent="0.3">
      <c r="A83" s="22"/>
      <c r="B83" s="23" t="s">
        <v>33</v>
      </c>
      <c r="C83" s="9"/>
      <c r="D83" s="9"/>
    </row>
    <row r="84" spans="1:4" ht="31.2" hidden="1" x14ac:dyDescent="0.3">
      <c r="A84" s="22" t="s">
        <v>105</v>
      </c>
      <c r="B84" s="21" t="s">
        <v>127</v>
      </c>
      <c r="C84" s="9"/>
      <c r="D84" s="9"/>
    </row>
    <row r="85" spans="1:4" hidden="1" x14ac:dyDescent="0.3">
      <c r="A85" s="22"/>
      <c r="B85" s="23" t="s">
        <v>35</v>
      </c>
      <c r="C85" s="9"/>
      <c r="D85" s="9"/>
    </row>
    <row r="86" spans="1:4" ht="31.2" hidden="1" x14ac:dyDescent="0.3">
      <c r="A86" s="22"/>
      <c r="B86" s="23" t="s">
        <v>36</v>
      </c>
      <c r="C86" s="9"/>
      <c r="D86" s="9"/>
    </row>
    <row r="87" spans="1:4" ht="31.2" hidden="1" x14ac:dyDescent="0.3">
      <c r="A87" s="22"/>
      <c r="B87" s="23" t="s">
        <v>37</v>
      </c>
      <c r="C87" s="9"/>
      <c r="D87" s="9"/>
    </row>
    <row r="88" spans="1:4" x14ac:dyDescent="0.3">
      <c r="B88" s="15"/>
      <c r="C88" s="15"/>
      <c r="D88" s="15"/>
    </row>
    <row r="89" spans="1:4" x14ac:dyDescent="0.3">
      <c r="B89" s="15"/>
      <c r="C89" s="15"/>
      <c r="D89" s="15"/>
    </row>
    <row r="90" spans="1:4" x14ac:dyDescent="0.3">
      <c r="B90" s="15"/>
      <c r="C90" s="15"/>
      <c r="D90" s="15"/>
    </row>
    <row r="91" spans="1:4" x14ac:dyDescent="0.3">
      <c r="B91" s="15"/>
      <c r="C91" s="15"/>
      <c r="D91" s="15"/>
    </row>
    <row r="92" spans="1:4" x14ac:dyDescent="0.3">
      <c r="B92" s="15"/>
      <c r="C92" s="15"/>
      <c r="D92" s="15"/>
    </row>
    <row r="93" spans="1:4" x14ac:dyDescent="0.3">
      <c r="B93" s="15"/>
      <c r="C93" s="15"/>
      <c r="D93" s="15"/>
    </row>
    <row r="94" spans="1:4" x14ac:dyDescent="0.3">
      <c r="B94" s="15"/>
      <c r="C94" s="15"/>
      <c r="D94" s="15"/>
    </row>
    <row r="95" spans="1:4" x14ac:dyDescent="0.3">
      <c r="B95" s="15"/>
      <c r="C95" s="15"/>
      <c r="D95" s="15"/>
    </row>
  </sheetData>
  <mergeCells count="7">
    <mergeCell ref="C25:C27"/>
    <mergeCell ref="C4:D4"/>
    <mergeCell ref="A4:A5"/>
    <mergeCell ref="B4:B5"/>
    <mergeCell ref="A1:D1"/>
    <mergeCell ref="A2:D2"/>
    <mergeCell ref="A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G18" sqref="G18"/>
    </sheetView>
  </sheetViews>
  <sheetFormatPr defaultColWidth="9.109375" defaultRowHeight="15.6" x14ac:dyDescent="0.3"/>
  <cols>
    <col min="1" max="1" width="6.6640625" style="4" customWidth="1"/>
    <col min="2" max="2" width="57.6640625" style="5" customWidth="1"/>
    <col min="3" max="3" width="12" style="5" customWidth="1"/>
    <col min="4" max="4" width="10.88671875" style="5" customWidth="1"/>
    <col min="5" max="16384" width="9.109375" style="3"/>
  </cols>
  <sheetData>
    <row r="1" spans="1:4" x14ac:dyDescent="0.3">
      <c r="A1" s="463" t="s">
        <v>112</v>
      </c>
      <c r="B1" s="463"/>
      <c r="C1" s="463"/>
      <c r="D1" s="463"/>
    </row>
    <row r="2" spans="1:4" ht="18" customHeight="1" x14ac:dyDescent="0.3">
      <c r="A2" s="464" t="s">
        <v>113</v>
      </c>
      <c r="B2" s="464"/>
      <c r="C2" s="464"/>
      <c r="D2" s="464"/>
    </row>
    <row r="3" spans="1:4" ht="41.25" customHeight="1" x14ac:dyDescent="0.3">
      <c r="A3" s="465" t="s">
        <v>114</v>
      </c>
      <c r="B3" s="465"/>
      <c r="C3" s="465"/>
      <c r="D3" s="465"/>
    </row>
    <row r="4" spans="1:4" ht="49.5" customHeight="1" x14ac:dyDescent="0.3">
      <c r="A4" s="461" t="s">
        <v>137</v>
      </c>
      <c r="B4" s="456" t="s">
        <v>0</v>
      </c>
      <c r="C4" s="459" t="s">
        <v>117</v>
      </c>
      <c r="D4" s="460"/>
    </row>
    <row r="5" spans="1:4" ht="30" customHeight="1" x14ac:dyDescent="0.3">
      <c r="A5" s="462"/>
      <c r="B5" s="458"/>
      <c r="C5" s="6" t="s">
        <v>115</v>
      </c>
      <c r="D5" s="6" t="s">
        <v>116</v>
      </c>
    </row>
    <row r="6" spans="1:4" ht="47.25" customHeight="1" x14ac:dyDescent="0.3">
      <c r="A6" s="7" t="s">
        <v>134</v>
      </c>
      <c r="B6" s="9" t="s">
        <v>128</v>
      </c>
      <c r="C6" s="16">
        <v>41845</v>
      </c>
      <c r="D6" s="6">
        <v>487</v>
      </c>
    </row>
    <row r="7" spans="1:4" ht="48" customHeight="1" x14ac:dyDescent="0.3">
      <c r="A7" s="7" t="s">
        <v>2</v>
      </c>
      <c r="B7" s="9" t="s">
        <v>129</v>
      </c>
      <c r="C7" s="16">
        <v>41850</v>
      </c>
      <c r="D7" s="6">
        <v>501</v>
      </c>
    </row>
    <row r="8" spans="1:4" ht="34.5" customHeight="1" x14ac:dyDescent="0.3">
      <c r="A8" s="7" t="s">
        <v>12</v>
      </c>
      <c r="B8" s="10" t="s">
        <v>130</v>
      </c>
      <c r="C8" s="16">
        <v>41850</v>
      </c>
      <c r="D8" s="6">
        <v>502</v>
      </c>
    </row>
    <row r="9" spans="1:4" ht="47.25" customHeight="1" x14ac:dyDescent="0.3">
      <c r="A9" s="7" t="s">
        <v>13</v>
      </c>
      <c r="B9" s="8" t="s">
        <v>131</v>
      </c>
      <c r="C9" s="16">
        <v>41850</v>
      </c>
      <c r="D9" s="6">
        <v>503</v>
      </c>
    </row>
    <row r="10" spans="1:4" ht="30" customHeight="1" x14ac:dyDescent="0.3">
      <c r="A10" s="11" t="s">
        <v>15</v>
      </c>
      <c r="B10" s="25" t="s">
        <v>135</v>
      </c>
      <c r="C10" s="16">
        <v>41850</v>
      </c>
      <c r="D10" s="6">
        <v>504</v>
      </c>
    </row>
    <row r="11" spans="1:4" ht="65.25" customHeight="1" x14ac:dyDescent="0.3">
      <c r="A11" s="7" t="s">
        <v>19</v>
      </c>
      <c r="B11" s="10" t="s">
        <v>133</v>
      </c>
      <c r="C11" s="24">
        <v>41850</v>
      </c>
      <c r="D11" s="19">
        <v>505</v>
      </c>
    </row>
    <row r="12" spans="1:4" ht="33.75" customHeight="1" x14ac:dyDescent="0.3">
      <c r="A12" s="7" t="s">
        <v>23</v>
      </c>
      <c r="B12" s="8" t="s">
        <v>132</v>
      </c>
      <c r="C12" s="16">
        <v>41850</v>
      </c>
      <c r="D12" s="6">
        <v>506</v>
      </c>
    </row>
    <row r="13" spans="1:4" ht="33.75" customHeight="1" x14ac:dyDescent="0.3">
      <c r="A13" s="7" t="s">
        <v>26</v>
      </c>
      <c r="B13" s="8" t="s">
        <v>5</v>
      </c>
      <c r="C13" s="16">
        <v>41850</v>
      </c>
      <c r="D13" s="6">
        <v>507</v>
      </c>
    </row>
    <row r="14" spans="1:4" ht="51" customHeight="1" x14ac:dyDescent="0.3">
      <c r="A14" s="7" t="s">
        <v>28</v>
      </c>
      <c r="B14" s="8" t="s">
        <v>4</v>
      </c>
      <c r="C14" s="16">
        <v>41851</v>
      </c>
      <c r="D14" s="6">
        <v>511</v>
      </c>
    </row>
    <row r="15" spans="1:4" ht="46.5" customHeight="1" x14ac:dyDescent="0.3">
      <c r="A15" s="7"/>
      <c r="B15" s="8" t="s">
        <v>6</v>
      </c>
      <c r="C15" s="18"/>
      <c r="D15" s="18"/>
    </row>
    <row r="16" spans="1:4" ht="46.5" customHeight="1" x14ac:dyDescent="0.3">
      <c r="A16" s="7"/>
      <c r="B16" s="9" t="s">
        <v>1</v>
      </c>
      <c r="C16" s="6"/>
      <c r="D16" s="6"/>
    </row>
    <row r="17" spans="1:4" ht="47.25" customHeight="1" x14ac:dyDescent="0.3">
      <c r="A17" s="7"/>
      <c r="B17" s="9" t="s">
        <v>9</v>
      </c>
      <c r="C17" s="20"/>
      <c r="D17" s="20"/>
    </row>
    <row r="18" spans="1:4" ht="47.25" customHeight="1" x14ac:dyDescent="0.3">
      <c r="A18" s="7"/>
      <c r="B18" s="9" t="s">
        <v>29</v>
      </c>
      <c r="C18" s="6"/>
      <c r="D18" s="6"/>
    </row>
    <row r="19" spans="1:4" x14ac:dyDescent="0.3">
      <c r="B19" s="15"/>
      <c r="C19" s="15"/>
      <c r="D19" s="15"/>
    </row>
    <row r="20" spans="1:4" x14ac:dyDescent="0.3">
      <c r="B20" s="15"/>
      <c r="C20" s="15"/>
      <c r="D20" s="15"/>
    </row>
    <row r="21" spans="1:4" x14ac:dyDescent="0.3">
      <c r="B21" s="15"/>
      <c r="C21" s="15"/>
      <c r="D21" s="15"/>
    </row>
    <row r="22" spans="1:4" x14ac:dyDescent="0.3">
      <c r="B22" s="15"/>
      <c r="C22" s="15"/>
      <c r="D22" s="15"/>
    </row>
    <row r="23" spans="1:4" x14ac:dyDescent="0.3">
      <c r="B23" s="15"/>
      <c r="C23" s="15"/>
      <c r="D23" s="15"/>
    </row>
    <row r="24" spans="1:4" x14ac:dyDescent="0.3">
      <c r="B24" s="15"/>
      <c r="C24" s="15"/>
      <c r="D24" s="15"/>
    </row>
    <row r="25" spans="1:4" x14ac:dyDescent="0.3">
      <c r="B25" s="15"/>
      <c r="C25" s="15"/>
      <c r="D25" s="15"/>
    </row>
    <row r="26" spans="1:4" x14ac:dyDescent="0.3">
      <c r="B26" s="15"/>
      <c r="C26" s="15"/>
      <c r="D26" s="15"/>
    </row>
  </sheetData>
  <mergeCells count="6">
    <mergeCell ref="A1:D1"/>
    <mergeCell ref="A2:D2"/>
    <mergeCell ref="A3:D3"/>
    <mergeCell ref="A4:A5"/>
    <mergeCell ref="B4:B5"/>
    <mergeCell ref="C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Целевые индикаторы</vt:lpstr>
      <vt:lpstr>Перечень МП по списку</vt:lpstr>
      <vt:lpstr>Перечень МП по дате принятия</vt:lpstr>
      <vt:lpstr>'Целевые индикаторы'!Заголовки_для_печати</vt:lpstr>
      <vt:lpstr>'Целевые индикаторы'!Область_печати</vt:lpstr>
    </vt:vector>
  </TitlesOfParts>
  <Company>Администрация МО "Городской округ Ногликский"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donets</dc:creator>
  <cp:lastModifiedBy>Елена Г. Визнер</cp:lastModifiedBy>
  <cp:lastPrinted>2019-04-15T07:07:22Z</cp:lastPrinted>
  <dcterms:created xsi:type="dcterms:W3CDTF">2014-06-11T00:06:01Z</dcterms:created>
  <dcterms:modified xsi:type="dcterms:W3CDTF">2019-04-16T23:09:32Z</dcterms:modified>
</cp:coreProperties>
</file>