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Строительство\Валентина\кор. 9\"/>
    </mc:Choice>
  </mc:AlternateContent>
  <bookViews>
    <workbookView xWindow="120" yWindow="75" windowWidth="20730" windowHeight="9660" activeTab="1"/>
  </bookViews>
  <sheets>
    <sheet name="прил. 1" sheetId="3" r:id="rId1"/>
    <sheet name="прил. 1 (к1)" sheetId="1" r:id="rId2"/>
    <sheet name="ПЗ" sheetId="2" r:id="rId3"/>
  </sheets>
  <definedNames>
    <definedName name="_xlnm.Print_Titles" localSheetId="0">'прил. 1'!$4:$5</definedName>
    <definedName name="_xlnm.Print_Titles" localSheetId="1">'прил. 1 (к1)'!$8:$9</definedName>
    <definedName name="_xlnm.Print_Area" localSheetId="1">'прил. 1 (к1)'!$A$1:$J$60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24" i="1"/>
  <c r="F18" i="1"/>
  <c r="E45" i="1"/>
  <c r="D42" i="1"/>
  <c r="E20" i="1"/>
  <c r="E19" i="1" s="1"/>
  <c r="F20" i="1"/>
  <c r="F19" i="1" s="1"/>
  <c r="G20" i="1"/>
  <c r="H20" i="1"/>
  <c r="I20" i="1"/>
  <c r="J20" i="1"/>
  <c r="H21" i="1"/>
  <c r="I21" i="1"/>
  <c r="J21" i="1"/>
  <c r="F17" i="1" l="1"/>
  <c r="E17" i="1"/>
  <c r="D19" i="1"/>
  <c r="D21" i="1"/>
  <c r="D20" i="1"/>
  <c r="F30" i="1"/>
  <c r="H55" i="1"/>
  <c r="I55" i="1"/>
  <c r="F25" i="1"/>
  <c r="D25" i="1" s="1"/>
  <c r="F40" i="1"/>
  <c r="D40" i="1" s="1"/>
  <c r="D41" i="1"/>
  <c r="D51" i="1"/>
  <c r="G49" i="1"/>
  <c r="D49" i="1" s="1"/>
  <c r="D50" i="1"/>
  <c r="D27" i="1"/>
  <c r="D26" i="1"/>
  <c r="F22" i="1"/>
  <c r="F16" i="1" l="1"/>
  <c r="D47" i="3"/>
  <c r="D46" i="3"/>
  <c r="J45" i="3"/>
  <c r="I45" i="3"/>
  <c r="H45" i="3"/>
  <c r="G45" i="3"/>
  <c r="F45" i="3"/>
  <c r="E45" i="3"/>
  <c r="J44" i="3"/>
  <c r="I44" i="3"/>
  <c r="H44" i="3"/>
  <c r="D43" i="3"/>
  <c r="G42" i="3"/>
  <c r="F42" i="3"/>
  <c r="F39" i="3" s="1"/>
  <c r="E42" i="3"/>
  <c r="D42" i="3" s="1"/>
  <c r="J41" i="3"/>
  <c r="I41" i="3"/>
  <c r="H41" i="3"/>
  <c r="G41" i="3"/>
  <c r="F41" i="3"/>
  <c r="E41" i="3"/>
  <c r="D41" i="3" s="1"/>
  <c r="J40" i="3"/>
  <c r="I40" i="3"/>
  <c r="H40" i="3"/>
  <c r="G40" i="3"/>
  <c r="F40" i="3"/>
  <c r="E40" i="3"/>
  <c r="J39" i="3"/>
  <c r="I39" i="3"/>
  <c r="H39" i="3"/>
  <c r="G39" i="3"/>
  <c r="E39" i="3"/>
  <c r="J38" i="3"/>
  <c r="I38" i="3"/>
  <c r="H38" i="3"/>
  <c r="G38" i="3"/>
  <c r="F38" i="3"/>
  <c r="E38" i="3"/>
  <c r="J37" i="3"/>
  <c r="I37" i="3"/>
  <c r="H37" i="3"/>
  <c r="G37" i="3"/>
  <c r="F37" i="3"/>
  <c r="E37" i="3"/>
  <c r="D36" i="3"/>
  <c r="J35" i="3"/>
  <c r="I35" i="3"/>
  <c r="H35" i="3"/>
  <c r="G35" i="3"/>
  <c r="F35" i="3"/>
  <c r="E35" i="3"/>
  <c r="J34" i="3"/>
  <c r="I34" i="3"/>
  <c r="H34" i="3"/>
  <c r="G34" i="3"/>
  <c r="F34" i="3"/>
  <c r="E34" i="3"/>
  <c r="D34" i="3" s="1"/>
  <c r="D33" i="3"/>
  <c r="J32" i="3"/>
  <c r="I32" i="3"/>
  <c r="H32" i="3"/>
  <c r="G32" i="3"/>
  <c r="J31" i="3"/>
  <c r="I31" i="3"/>
  <c r="H31" i="3"/>
  <c r="G31" i="3"/>
  <c r="F30" i="3"/>
  <c r="E30" i="3"/>
  <c r="J29" i="3"/>
  <c r="I29" i="3"/>
  <c r="H29" i="3"/>
  <c r="G29" i="3"/>
  <c r="E29" i="3"/>
  <c r="D29" i="3" s="1"/>
  <c r="J28" i="3"/>
  <c r="I28" i="3"/>
  <c r="H28" i="3"/>
  <c r="G28" i="3"/>
  <c r="D28" i="3" s="1"/>
  <c r="F27" i="3"/>
  <c r="J26" i="3"/>
  <c r="I26" i="3"/>
  <c r="H26" i="3"/>
  <c r="G26" i="3"/>
  <c r="J25" i="3"/>
  <c r="I25" i="3"/>
  <c r="H25" i="3"/>
  <c r="G25" i="3"/>
  <c r="E25" i="3"/>
  <c r="F24" i="3"/>
  <c r="E23" i="3"/>
  <c r="D23" i="3" s="1"/>
  <c r="D22" i="3"/>
  <c r="J21" i="3"/>
  <c r="I21" i="3"/>
  <c r="H21" i="3"/>
  <c r="G21" i="3"/>
  <c r="F21" i="3"/>
  <c r="E21" i="3"/>
  <c r="D21" i="3" s="1"/>
  <c r="F20" i="3"/>
  <c r="F18" i="3" s="1"/>
  <c r="E20" i="3"/>
  <c r="D19" i="3"/>
  <c r="J18" i="3"/>
  <c r="I18" i="3"/>
  <c r="H18" i="3"/>
  <c r="G18" i="3"/>
  <c r="E18" i="3"/>
  <c r="J17" i="3"/>
  <c r="I17" i="3"/>
  <c r="H17" i="3"/>
  <c r="G17" i="3"/>
  <c r="E17" i="3"/>
  <c r="E15" i="3" s="1"/>
  <c r="D15" i="3" s="1"/>
  <c r="J16" i="3"/>
  <c r="I16" i="3"/>
  <c r="H16" i="3"/>
  <c r="G16" i="3"/>
  <c r="D16" i="3" s="1"/>
  <c r="J14" i="3"/>
  <c r="J11" i="3" s="1"/>
  <c r="J8" i="3" s="1"/>
  <c r="I14" i="3"/>
  <c r="H14" i="3"/>
  <c r="G14" i="3"/>
  <c r="D14" i="3" s="1"/>
  <c r="J13" i="3"/>
  <c r="I13" i="3"/>
  <c r="H13" i="3"/>
  <c r="G13" i="3"/>
  <c r="E13" i="3"/>
  <c r="E12" i="3" s="1"/>
  <c r="D12" i="3" s="1"/>
  <c r="I11" i="3"/>
  <c r="H11" i="3"/>
  <c r="F11" i="3"/>
  <c r="E11" i="3"/>
  <c r="J10" i="3"/>
  <c r="I10" i="3"/>
  <c r="H10" i="3"/>
  <c r="G10" i="3"/>
  <c r="F10" i="3"/>
  <c r="J9" i="3"/>
  <c r="I9" i="3"/>
  <c r="I6" i="3" s="1"/>
  <c r="H9" i="3"/>
  <c r="G9" i="3"/>
  <c r="G6" i="3" s="1"/>
  <c r="I8" i="3"/>
  <c r="H8" i="3"/>
  <c r="F8" i="3"/>
  <c r="E8" i="3"/>
  <c r="J7" i="3"/>
  <c r="I7" i="3"/>
  <c r="H7" i="3"/>
  <c r="G7" i="3"/>
  <c r="F7" i="3"/>
  <c r="J6" i="3"/>
  <c r="H6" i="3"/>
  <c r="E24" i="1"/>
  <c r="E42" i="2"/>
  <c r="E39" i="2"/>
  <c r="E33" i="2"/>
  <c r="E30" i="2"/>
  <c r="E27" i="2"/>
  <c r="E24" i="2"/>
  <c r="E21" i="2"/>
  <c r="E18" i="2"/>
  <c r="E15" i="2"/>
  <c r="E12" i="2"/>
  <c r="E9" i="2"/>
  <c r="D42" i="2"/>
  <c r="D39" i="2"/>
  <c r="D33" i="2"/>
  <c r="D30" i="2"/>
  <c r="D27" i="2"/>
  <c r="D24" i="2"/>
  <c r="D21" i="2"/>
  <c r="D18" i="2"/>
  <c r="D15" i="2"/>
  <c r="D12" i="2"/>
  <c r="D9" i="2"/>
  <c r="F10" i="2"/>
  <c r="F11" i="2"/>
  <c r="F13" i="2"/>
  <c r="F14" i="2"/>
  <c r="F16" i="2"/>
  <c r="F17" i="2"/>
  <c r="F19" i="2"/>
  <c r="F20" i="2"/>
  <c r="F22" i="2"/>
  <c r="F23" i="2"/>
  <c r="F25" i="2"/>
  <c r="F26" i="2"/>
  <c r="F28" i="2"/>
  <c r="F29" i="2"/>
  <c r="F31" i="2"/>
  <c r="F32" i="2"/>
  <c r="F34" i="2"/>
  <c r="F33" i="2" s="1"/>
  <c r="F35" i="2"/>
  <c r="F40" i="2"/>
  <c r="F41" i="2"/>
  <c r="F43" i="2"/>
  <c r="F44" i="2"/>
  <c r="E36" i="2"/>
  <c r="D37" i="2"/>
  <c r="E37" i="2"/>
  <c r="D38" i="2"/>
  <c r="E38" i="2"/>
  <c r="D7" i="2"/>
  <c r="E7" i="2"/>
  <c r="D8" i="2"/>
  <c r="E8" i="2"/>
  <c r="E5" i="2" s="1"/>
  <c r="D32" i="3" l="1"/>
  <c r="D38" i="3"/>
  <c r="F39" i="2"/>
  <c r="F30" i="2"/>
  <c r="F24" i="2"/>
  <c r="F18" i="2"/>
  <c r="E10" i="3"/>
  <c r="G11" i="3"/>
  <c r="G8" i="3" s="1"/>
  <c r="D26" i="3"/>
  <c r="E27" i="3"/>
  <c r="D27" i="3" s="1"/>
  <c r="D40" i="3"/>
  <c r="D45" i="3"/>
  <c r="E22" i="1"/>
  <c r="E16" i="1" s="1"/>
  <c r="E18" i="1"/>
  <c r="F9" i="3"/>
  <c r="F6" i="3" s="1"/>
  <c r="D25" i="3"/>
  <c r="D30" i="3"/>
  <c r="D31" i="3"/>
  <c r="D37" i="3"/>
  <c r="D18" i="3"/>
  <c r="F38" i="2"/>
  <c r="F12" i="2"/>
  <c r="D8" i="3"/>
  <c r="D13" i="3"/>
  <c r="D17" i="3"/>
  <c r="D20" i="3"/>
  <c r="D35" i="3"/>
  <c r="D39" i="3"/>
  <c r="D44" i="3"/>
  <c r="E6" i="2"/>
  <c r="F27" i="2"/>
  <c r="F15" i="2"/>
  <c r="F9" i="2"/>
  <c r="E24" i="3"/>
  <c r="D36" i="2"/>
  <c r="F36" i="2" s="1"/>
  <c r="F42" i="2"/>
  <c r="F21" i="2"/>
  <c r="E4" i="2"/>
  <c r="E3" i="2"/>
  <c r="F8" i="2"/>
  <c r="F7" i="2"/>
  <c r="F37" i="2"/>
  <c r="D6" i="2"/>
  <c r="F6" i="2" s="1"/>
  <c r="D5" i="2"/>
  <c r="F5" i="2" s="1"/>
  <c r="D4" i="2"/>
  <c r="D10" i="3" l="1"/>
  <c r="E7" i="3"/>
  <c r="D7" i="3" s="1"/>
  <c r="D11" i="3"/>
  <c r="F4" i="2"/>
  <c r="E9" i="3"/>
  <c r="E6" i="3" s="1"/>
  <c r="D6" i="3" s="1"/>
  <c r="D24" i="3"/>
  <c r="D3" i="2"/>
  <c r="F3" i="2" s="1"/>
  <c r="J24" i="1"/>
  <c r="I24" i="1"/>
  <c r="H24" i="1"/>
  <c r="J23" i="1"/>
  <c r="I23" i="1"/>
  <c r="H23" i="1"/>
  <c r="G23" i="1"/>
  <c r="D9" i="3" l="1"/>
  <c r="D23" i="1"/>
  <c r="D24" i="1"/>
  <c r="D22" i="1" l="1"/>
  <c r="E30" i="1" l="1"/>
  <c r="J45" i="1"/>
  <c r="I45" i="1"/>
  <c r="H45" i="1"/>
  <c r="G45" i="1"/>
  <c r="J44" i="1"/>
  <c r="I44" i="1"/>
  <c r="H44" i="1"/>
  <c r="G44" i="1"/>
  <c r="F43" i="1"/>
  <c r="E43" i="1"/>
  <c r="E55" i="1"/>
  <c r="F55" i="1"/>
  <c r="E33" i="1"/>
  <c r="E48" i="1"/>
  <c r="J48" i="1"/>
  <c r="I48" i="1"/>
  <c r="H48" i="1"/>
  <c r="G48" i="1"/>
  <c r="J47" i="1"/>
  <c r="I47" i="1"/>
  <c r="H47" i="1"/>
  <c r="G47" i="1"/>
  <c r="F46" i="1"/>
  <c r="E46" i="1"/>
  <c r="D48" i="1" l="1"/>
  <c r="D46" i="1"/>
  <c r="D44" i="1"/>
  <c r="D43" i="1"/>
  <c r="D45" i="1"/>
  <c r="D47" i="1"/>
  <c r="F58" i="1" l="1"/>
  <c r="G58" i="1"/>
  <c r="E58" i="1"/>
  <c r="G55" i="1"/>
  <c r="G52" i="1" l="1"/>
  <c r="D32" i="1"/>
  <c r="J31" i="1"/>
  <c r="I31" i="1"/>
  <c r="H31" i="1"/>
  <c r="G31" i="1"/>
  <c r="F28" i="1"/>
  <c r="E28" i="1"/>
  <c r="J57" i="1"/>
  <c r="G53" i="1"/>
  <c r="H53" i="1"/>
  <c r="I53" i="1"/>
  <c r="J53" i="1"/>
  <c r="G54" i="1"/>
  <c r="J39" i="1"/>
  <c r="I39" i="1"/>
  <c r="G39" i="1"/>
  <c r="F39" i="1"/>
  <c r="E39" i="1"/>
  <c r="J38" i="1"/>
  <c r="I38" i="1"/>
  <c r="G38" i="1"/>
  <c r="F38" i="1"/>
  <c r="E38" i="1"/>
  <c r="J36" i="1"/>
  <c r="H36" i="1"/>
  <c r="G36" i="1"/>
  <c r="F36" i="1"/>
  <c r="F15" i="1" s="1"/>
  <c r="E36" i="1"/>
  <c r="J35" i="1"/>
  <c r="H35" i="1"/>
  <c r="G35" i="1"/>
  <c r="F35" i="1"/>
  <c r="F14" i="1" s="1"/>
  <c r="E35" i="1"/>
  <c r="G17" i="1"/>
  <c r="H17" i="1"/>
  <c r="H14" i="1" s="1"/>
  <c r="I17" i="1"/>
  <c r="I14" i="1" s="1"/>
  <c r="J17" i="1"/>
  <c r="J14" i="1" s="1"/>
  <c r="G18" i="1"/>
  <c r="G15" i="1" s="1"/>
  <c r="H18" i="1"/>
  <c r="H15" i="1" s="1"/>
  <c r="I18" i="1"/>
  <c r="I15" i="1" s="1"/>
  <c r="J18" i="1"/>
  <c r="J15" i="1" s="1"/>
  <c r="D34" i="1"/>
  <c r="D36" i="1"/>
  <c r="D37" i="1"/>
  <c r="D39" i="1"/>
  <c r="D59" i="1"/>
  <c r="G14" i="1" l="1"/>
  <c r="E14" i="1"/>
  <c r="E15" i="1"/>
  <c r="G12" i="1"/>
  <c r="G11" i="1"/>
  <c r="I11" i="1"/>
  <c r="J11" i="1"/>
  <c r="D38" i="1"/>
  <c r="D35" i="1"/>
  <c r="H11" i="1"/>
  <c r="E31" i="1"/>
  <c r="E13" i="1" s="1"/>
  <c r="D33" i="1"/>
  <c r="D16" i="1"/>
  <c r="F31" i="1"/>
  <c r="F13" i="1" s="1"/>
  <c r="D18" i="1"/>
  <c r="D17" i="1"/>
  <c r="D14" i="1" l="1"/>
  <c r="D31" i="1"/>
  <c r="D15" i="1"/>
  <c r="D29" i="1"/>
  <c r="G28" i="1"/>
  <c r="H28" i="1"/>
  <c r="H13" i="1" s="1"/>
  <c r="I28" i="1"/>
  <c r="I13" i="1" s="1"/>
  <c r="D30" i="1"/>
  <c r="J28" i="1"/>
  <c r="J13" i="1" s="1"/>
  <c r="G13" i="1" l="1"/>
  <c r="G10" i="1" s="1"/>
  <c r="D13" i="1"/>
  <c r="D28" i="1"/>
  <c r="E53" i="1" l="1"/>
  <c r="E11" i="1" l="1"/>
  <c r="E52" i="1"/>
  <c r="E10" i="1" s="1"/>
  <c r="E54" i="1"/>
  <c r="E12" i="1" l="1"/>
  <c r="D56" i="1"/>
  <c r="F53" i="1"/>
  <c r="D53" i="1" s="1"/>
  <c r="F11" i="1" l="1"/>
  <c r="D11" i="1" s="1"/>
  <c r="D57" i="1"/>
  <c r="F54" i="1"/>
  <c r="D55" i="1"/>
  <c r="F52" i="1"/>
  <c r="F10" i="1" s="1"/>
  <c r="F12" i="1" l="1"/>
  <c r="H58" i="1"/>
  <c r="H52" i="1" s="1"/>
  <c r="H54" i="1"/>
  <c r="H12" i="1" s="1"/>
  <c r="H10" i="1" l="1"/>
  <c r="I58" i="1"/>
  <c r="I54" i="1"/>
  <c r="I12" i="1" s="1"/>
  <c r="I52" i="1" l="1"/>
  <c r="I10" i="1" l="1"/>
  <c r="D60" i="1"/>
  <c r="J54" i="1"/>
  <c r="D54" i="1" s="1"/>
  <c r="J58" i="1"/>
  <c r="J52" i="1" s="1"/>
  <c r="J10" i="1" l="1"/>
  <c r="D10" i="1" s="1"/>
  <c r="D52" i="1"/>
  <c r="D58" i="1"/>
  <c r="J12" i="1"/>
  <c r="D12" i="1" s="1"/>
</calcChain>
</file>

<file path=xl/sharedStrings.xml><?xml version="1.0" encoding="utf-8"?>
<sst xmlns="http://schemas.openxmlformats.org/spreadsheetml/2006/main" count="248" uniqueCount="55">
  <si>
    <t>№ п/п</t>
  </si>
  <si>
    <t>Наименование муниципальной программы, мероприятия</t>
  </si>
  <si>
    <t>Источники финансирования</t>
  </si>
  <si>
    <t>Оценка расходов, годы (тыс. руб.)</t>
  </si>
  <si>
    <t>всего по программе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</si>
  <si>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</si>
  <si>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</si>
  <si>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</si>
  <si>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</si>
  <si>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</si>
  <si>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</si>
  <si>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 "Газификация муниципального образования "Городской округ Ногликский"</t>
  </si>
  <si>
    <t>Всего</t>
  </si>
  <si>
    <t>Мероприятие 1. Развитие систем газификации</t>
  </si>
  <si>
    <t>областной бюджет</t>
  </si>
  <si>
    <t>местный бюджет</t>
  </si>
  <si>
    <t>1.1.</t>
  </si>
  <si>
    <t>1.2.</t>
  </si>
  <si>
    <t>Реконструкция систем распределения и использования газа (в том числе ПСД) (с. Вал)</t>
  </si>
  <si>
    <t>1.3.</t>
  </si>
  <si>
    <t>Проектирование и строительство внутрипоселковых распределительных и подводящих газопроводов с. Горячие ключи</t>
  </si>
  <si>
    <t>Мероприятие 2. Поддержка населения муниципального образования "Городской округ Ногликский" при газификации жилищного фонда
2.1. Газификация населенных пунктов</t>
  </si>
  <si>
    <t>2.1.1.</t>
  </si>
  <si>
    <t>2.1.2.</t>
  </si>
  <si>
    <t>Единовременная материальная помощь непосредственн гражданам на частичную компенсацию затрат по выполненным и оплаченным гражданам работам</t>
  </si>
  <si>
    <t>СРОКИ И ОБЪЕМ РЕСУРСНОГО ОБЕСПЕЧЕНИЯ ПРОГРАММЫ</t>
  </si>
  <si>
    <t>1.4.</t>
  </si>
  <si>
    <t>Реконструкция систем распределения и использования газа (в том числе ПСД)
(пгт.Ноглики)</t>
  </si>
  <si>
    <t>осуществление авторского надзора за выполнением работ по объекту: "Реконструкция систем распределения и использования газа (в том числе ПСД)"</t>
  </si>
  <si>
    <t>осуществление технического надзора за за выполнением работ по объекту: "Реконструкция систем распределения и использования газа (в том числе ПСД)"</t>
  </si>
  <si>
    <t>1.5.</t>
  </si>
  <si>
    <t>1.6.</t>
  </si>
  <si>
    <t>"Газификация котельных и строительство распределительных газопроводов в муниципальных образованиях (в том числе ПСД)». Газоснабжение источников теплоэлектрогенерации с. Ныш муниципального образования "Городской округ Ногликский"</t>
  </si>
  <si>
    <t>1.7.</t>
  </si>
  <si>
    <t>Консервация объекта  "Газификация котельных и строительство распределительных газопроводов в муниципальных образованиях (в том числе ПСД)». Газоснабжение источников теплоэлектрогенерации с. Ныш муниципального образования "Городской округ Ногликский"</t>
  </si>
  <si>
    <t>На подготовку муниципального жилья к приему газа</t>
  </si>
  <si>
    <t xml:space="preserve">Приложение 1
к постановлению администарции
№_____ от ___________
</t>
  </si>
  <si>
    <t>1.8.</t>
  </si>
  <si>
    <t>"Газификация котельных и строительство распределительных газопроводов в муниципальных образованиях (в том числе ПСД)». Газоснабжение источников теплоэлектрогенерации с. Ныш муниципального образования "Городской округ Ногликский", обучение обслуживающего персонала газотурбинного агрегата Capstone C600</t>
  </si>
  <si>
    <t>1.9.</t>
  </si>
  <si>
    <t>Реконструкция систем распределения и использования газа (в том числе ПСД), пгт. Ноглики (8 очередь)</t>
  </si>
  <si>
    <t>Поправки</t>
  </si>
  <si>
    <t>Единовременная материальная помощь непосредственно гражданам на частичную компенсацию затрат по выполненным и оплаченным гражданам работам</t>
  </si>
  <si>
    <t>согласно ПАМО № 299 от 12.04.16</t>
  </si>
  <si>
    <t>Согласно муниципального бюджета</t>
  </si>
  <si>
    <t>Реконструкция систем распределения и использования газа (в том числе ПСД) (очередь № 9)</t>
  </si>
  <si>
    <t>Техническое и аварийное обслуживание  сетей газоснабжения в муниципальном образовании «Городской округ Ногликский»</t>
  </si>
  <si>
    <t>Строительство внутрипоселковых распределительных и подводящих газопроводов 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</si>
  <si>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1.1.1.</t>
  </si>
  <si>
    <t>1.1.2.</t>
  </si>
  <si>
    <t>1.1.3.</t>
  </si>
  <si>
    <t>"Газификация котельных и строительство распределительных газопроводов в муниципальных образованиях (в том числе ПСД)». Газоснабжение источников 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C600</t>
  </si>
  <si>
    <t>Осуществление авторского надзора за выполнением работ по обьекту "Реконструкция систем распределения и использования газа (в том числе ПСД)"</t>
  </si>
  <si>
    <t xml:space="preserve">Осуществление технического надзора за за выполнением работ по обьекту "Реконструкция систем распределения и использования газа (в том числе ПСД)" </t>
  </si>
  <si>
    <t xml:space="preserve">Приложение 1
К муниципальной программе
«Газификация муниципального образования
«Городской округ Ногликский»,
утвержденной постановлением
администрации от 30.07.2014 № 502
(в редакции от 06.03.2015 № 170,
от 11.09.2015 № 662, от 08.12.2015 № 827,
от 28.12.2015 № 896, от 02.02.2016 № 109,
от 12.04.2016 № 299, от 15.08.2016 № 633,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22.11.2016 № 824, от 30.05.2017 № 348)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</si>
</sst>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165" fontId="2" fillId="2" borderId="1" xfId="1" applyNumberFormat="1" applyFont="1" applyFill="1" applyBorder="1" applyAlignment="1">
      <alignment horizontal="right" vertical="center" wrapText="1"/>
    </xf>
    <xf numFmtId="165" fontId="1" fillId="2" borderId="1" xfId="1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right" vertical="top" wrapText="1"/>
    </xf>
    <xf numFmtId="165" fontId="2" fillId="2" borderId="0" xfId="0" applyNumberFormat="1" applyFont="1" applyFill="1"/>
    <xf numFmtId="165" fontId="1" fillId="2" borderId="1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/>
    </xf>
    <xf numFmtId="2" fontId="1" fillId="2" borderId="1" xfId="0" applyNumberFormat="1" applyFont="1" applyFill="1" applyBorder="1" applyAlignment="1">
      <alignment horizontal="right" vertical="top" wrapText="1"/>
    </xf>
    <xf numFmtId="165" fontId="1" fillId="2" borderId="6" xfId="0" applyNumberFormat="1" applyFont="1" applyFill="1" applyBorder="1" applyAlignment="1">
      <alignment horizontal="right" vertical="top" wrapText="1"/>
    </xf>
    <xf numFmtId="2" fontId="6" fillId="2" borderId="5" xfId="0" applyNumberFormat="1" applyFont="1" applyFill="1" applyBorder="1" applyAlignment="1">
      <alignment horizontal="right" vertical="center" wrapText="1"/>
    </xf>
    <xf numFmtId="165" fontId="1" fillId="2" borderId="7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D6F79B"/>
      <color rgb="FFEAFEBE"/>
      <color rgb="FFCCFF99"/>
      <color rgb="FFCCFFCC"/>
      <color rgb="FFCCFF33"/>
      <color rgb="FF66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7"/>
  <sheetViews>
    <sheetView zoomScaleSheetLayoutView="11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26" sqref="E26"/>
    </sheetView>
  </sheetViews>
  <sheetFormatPr defaultRowHeight="12.75" x14ac:dyDescent="0.2"/>
  <cols>
    <col min="1" max="1" width="6.28515625" style="15" customWidth="1"/>
    <col min="2" max="2" width="45" style="8" customWidth="1"/>
    <col min="3" max="3" width="19.42578125" style="8" customWidth="1"/>
    <col min="4" max="4" width="10.5703125" style="8" customWidth="1"/>
    <col min="5" max="5" width="10.85546875" style="8" customWidth="1"/>
    <col min="6" max="6" width="9.7109375" style="8" customWidth="1"/>
    <col min="7" max="7" width="9.5703125" style="8" customWidth="1"/>
    <col min="8" max="8" width="10.140625" style="8" customWidth="1"/>
    <col min="9" max="9" width="10" style="8" customWidth="1"/>
    <col min="10" max="10" width="9.28515625" style="8" customWidth="1"/>
    <col min="11" max="11" width="11.28515625" style="8" bestFit="1" customWidth="1"/>
    <col min="12" max="16384" width="9.140625" style="8"/>
  </cols>
  <sheetData>
    <row r="1" spans="1:11" ht="42.75" customHeight="1" x14ac:dyDescent="0.2">
      <c r="A1" s="32" t="s">
        <v>36</v>
      </c>
      <c r="B1" s="33"/>
      <c r="C1" s="33"/>
      <c r="D1" s="33"/>
      <c r="E1" s="33"/>
      <c r="F1" s="33"/>
      <c r="G1" s="33"/>
      <c r="H1" s="33"/>
      <c r="I1" s="33"/>
      <c r="J1" s="33"/>
    </row>
    <row r="2" spans="1:11" s="9" customFormat="1" ht="12" customHeight="1" x14ac:dyDescent="0.2">
      <c r="A2" s="34" t="s">
        <v>25</v>
      </c>
      <c r="B2" s="34"/>
      <c r="C2" s="34"/>
      <c r="D2" s="34"/>
      <c r="E2" s="34"/>
      <c r="F2" s="34"/>
      <c r="G2" s="34"/>
      <c r="H2" s="34"/>
      <c r="I2" s="34"/>
      <c r="J2" s="34"/>
    </row>
    <row r="3" spans="1:11" ht="12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</row>
    <row r="4" spans="1:11" ht="18" customHeight="1" x14ac:dyDescent="0.2">
      <c r="A4" s="35" t="s">
        <v>0</v>
      </c>
      <c r="B4" s="37" t="s">
        <v>1</v>
      </c>
      <c r="C4" s="37" t="s">
        <v>2</v>
      </c>
      <c r="D4" s="37" t="s">
        <v>3</v>
      </c>
      <c r="E4" s="37"/>
      <c r="F4" s="37"/>
      <c r="G4" s="37"/>
      <c r="H4" s="37"/>
      <c r="I4" s="37"/>
      <c r="J4" s="37"/>
    </row>
    <row r="5" spans="1:11" ht="44.25" customHeight="1" x14ac:dyDescent="0.2">
      <c r="A5" s="36"/>
      <c r="B5" s="37"/>
      <c r="C5" s="37"/>
      <c r="D5" s="16" t="s">
        <v>4</v>
      </c>
      <c r="E5" s="16" t="s">
        <v>5</v>
      </c>
      <c r="F5" s="16" t="s">
        <v>6</v>
      </c>
      <c r="G5" s="16" t="s">
        <v>7</v>
      </c>
      <c r="H5" s="16" t="s">
        <v>8</v>
      </c>
      <c r="I5" s="16" t="s">
        <v>9</v>
      </c>
      <c r="J5" s="16" t="s">
        <v>10</v>
      </c>
    </row>
    <row r="6" spans="1:11" s="9" customFormat="1" ht="14.25" customHeight="1" x14ac:dyDescent="0.2">
      <c r="A6" s="30"/>
      <c r="B6" s="31" t="s">
        <v>11</v>
      </c>
      <c r="C6" s="1" t="s">
        <v>12</v>
      </c>
      <c r="D6" s="12">
        <f>SUM(E6:J6)</f>
        <v>622057</v>
      </c>
      <c r="E6" s="12">
        <f t="shared" ref="E6:J8" si="0">E9+E39</f>
        <v>344217.5</v>
      </c>
      <c r="F6" s="12">
        <f t="shared" si="0"/>
        <v>114524.7</v>
      </c>
      <c r="G6" s="12">
        <f t="shared" si="0"/>
        <v>2044.8</v>
      </c>
      <c r="H6" s="12">
        <f t="shared" si="0"/>
        <v>71080</v>
      </c>
      <c r="I6" s="12">
        <f t="shared" si="0"/>
        <v>40090</v>
      </c>
      <c r="J6" s="12">
        <f t="shared" si="0"/>
        <v>50100</v>
      </c>
    </row>
    <row r="7" spans="1:11" s="9" customFormat="1" ht="14.25" customHeight="1" x14ac:dyDescent="0.2">
      <c r="A7" s="30"/>
      <c r="B7" s="31"/>
      <c r="C7" s="1" t="s">
        <v>14</v>
      </c>
      <c r="D7" s="12">
        <f>SUM(E7:J7)</f>
        <v>571941.4</v>
      </c>
      <c r="E7" s="12">
        <f t="shared" si="0"/>
        <v>322735.40000000002</v>
      </c>
      <c r="F7" s="12">
        <f t="shared" si="0"/>
        <v>102412.6</v>
      </c>
      <c r="G7" s="12">
        <f t="shared" si="0"/>
        <v>1893.4</v>
      </c>
      <c r="H7" s="12">
        <f t="shared" si="0"/>
        <v>63900</v>
      </c>
      <c r="I7" s="12">
        <f t="shared" si="0"/>
        <v>36000</v>
      </c>
      <c r="J7" s="12">
        <f t="shared" si="0"/>
        <v>45000</v>
      </c>
    </row>
    <row r="8" spans="1:11" s="9" customFormat="1" ht="14.25" customHeight="1" x14ac:dyDescent="0.2">
      <c r="A8" s="30"/>
      <c r="B8" s="31"/>
      <c r="C8" s="1" t="s">
        <v>15</v>
      </c>
      <c r="D8" s="12">
        <f t="shared" ref="D8" si="1">SUM(E8:J8)</f>
        <v>40053.800000000003</v>
      </c>
      <c r="E8" s="12">
        <f t="shared" si="0"/>
        <v>21482.1</v>
      </c>
      <c r="F8" s="12">
        <f t="shared" si="0"/>
        <v>2050.3000000000002</v>
      </c>
      <c r="G8" s="12">
        <f t="shared" si="0"/>
        <v>151.4</v>
      </c>
      <c r="H8" s="12">
        <f t="shared" si="0"/>
        <v>7180</v>
      </c>
      <c r="I8" s="12">
        <f t="shared" si="0"/>
        <v>4090</v>
      </c>
      <c r="J8" s="12">
        <f t="shared" si="0"/>
        <v>5100</v>
      </c>
    </row>
    <row r="9" spans="1:11" s="9" customFormat="1" ht="14.25" customHeight="1" x14ac:dyDescent="0.2">
      <c r="A9" s="30">
        <v>1</v>
      </c>
      <c r="B9" s="31" t="s">
        <v>13</v>
      </c>
      <c r="C9" s="1" t="s">
        <v>12</v>
      </c>
      <c r="D9" s="12">
        <f t="shared" ref="D9" si="2">SUM(D10:D11)</f>
        <v>600594.4</v>
      </c>
      <c r="E9" s="12">
        <f>E12+E33+E36+E18+E21+E24+E27+E30+E15</f>
        <v>337069.7</v>
      </c>
      <c r="F9" s="12">
        <f t="shared" ref="F9:J11" si="3">F12+F33+F36+F18+F21+F24+F27+F30</f>
        <v>112586.5</v>
      </c>
      <c r="G9" s="12">
        <f t="shared" si="3"/>
        <v>0</v>
      </c>
      <c r="H9" s="12">
        <f t="shared" si="3"/>
        <v>71000</v>
      </c>
      <c r="I9" s="12">
        <f t="shared" si="3"/>
        <v>40000</v>
      </c>
      <c r="J9" s="12">
        <f t="shared" si="3"/>
        <v>50000</v>
      </c>
    </row>
    <row r="10" spans="1:11" s="9" customFormat="1" ht="14.25" customHeight="1" x14ac:dyDescent="0.2">
      <c r="A10" s="30"/>
      <c r="B10" s="31"/>
      <c r="C10" s="1" t="s">
        <v>14</v>
      </c>
      <c r="D10" s="12">
        <f t="shared" ref="D10:D47" si="4">SUM(E10:J10)</f>
        <v>562066.6</v>
      </c>
      <c r="E10" s="12">
        <f t="shared" ref="E10:E11" si="5">E13+E34+E37+E19+E22+E25+E28+E31+E16</f>
        <v>316548.59999999998</v>
      </c>
      <c r="F10" s="12">
        <f t="shared" si="3"/>
        <v>100618</v>
      </c>
      <c r="G10" s="12">
        <f t="shared" si="3"/>
        <v>0</v>
      </c>
      <c r="H10" s="12">
        <f t="shared" si="3"/>
        <v>63900</v>
      </c>
      <c r="I10" s="12">
        <f t="shared" si="3"/>
        <v>36000</v>
      </c>
      <c r="J10" s="12">
        <f t="shared" si="3"/>
        <v>45000</v>
      </c>
    </row>
    <row r="11" spans="1:11" s="9" customFormat="1" ht="14.25" customHeight="1" x14ac:dyDescent="0.2">
      <c r="A11" s="30"/>
      <c r="B11" s="31"/>
      <c r="C11" s="1" t="s">
        <v>15</v>
      </c>
      <c r="D11" s="12">
        <f t="shared" si="4"/>
        <v>38527.800000000003</v>
      </c>
      <c r="E11" s="12">
        <f t="shared" si="5"/>
        <v>20521.099999999999</v>
      </c>
      <c r="F11" s="12">
        <f>F14+F35+F38+F20+F23+F26+F29+F32</f>
        <v>1906.7</v>
      </c>
      <c r="G11" s="12">
        <f t="shared" si="3"/>
        <v>0</v>
      </c>
      <c r="H11" s="12">
        <f t="shared" si="3"/>
        <v>7100</v>
      </c>
      <c r="I11" s="12">
        <f t="shared" si="3"/>
        <v>4000</v>
      </c>
      <c r="J11" s="12">
        <f t="shared" si="3"/>
        <v>5000</v>
      </c>
      <c r="K11" s="13"/>
    </row>
    <row r="12" spans="1:11" ht="14.25" customHeight="1" x14ac:dyDescent="0.2">
      <c r="A12" s="28" t="s">
        <v>16</v>
      </c>
      <c r="B12" s="29" t="s">
        <v>27</v>
      </c>
      <c r="C12" s="2" t="s">
        <v>12</v>
      </c>
      <c r="D12" s="14">
        <f t="shared" si="4"/>
        <v>421001.2</v>
      </c>
      <c r="E12" s="14">
        <f>E13+E14</f>
        <v>309203.40000000002</v>
      </c>
      <c r="F12" s="14">
        <v>111797.8</v>
      </c>
      <c r="G12" s="14">
        <v>0</v>
      </c>
      <c r="H12" s="14">
        <v>0</v>
      </c>
      <c r="I12" s="14">
        <v>0</v>
      </c>
      <c r="J12" s="14">
        <v>0</v>
      </c>
    </row>
    <row r="13" spans="1:11" ht="14.25" customHeight="1" x14ac:dyDescent="0.2">
      <c r="A13" s="28"/>
      <c r="B13" s="29"/>
      <c r="C13" s="2" t="s">
        <v>14</v>
      </c>
      <c r="D13" s="14">
        <f t="shared" si="4"/>
        <v>406772.6</v>
      </c>
      <c r="E13" s="14">
        <f>306154600/1000</f>
        <v>306154.59999999998</v>
      </c>
      <c r="F13" s="14">
        <v>100618</v>
      </c>
      <c r="G13" s="14">
        <f t="shared" ref="G13:J13" si="6">G12*90%</f>
        <v>0</v>
      </c>
      <c r="H13" s="14">
        <f t="shared" si="6"/>
        <v>0</v>
      </c>
      <c r="I13" s="14">
        <f t="shared" si="6"/>
        <v>0</v>
      </c>
      <c r="J13" s="14">
        <f t="shared" si="6"/>
        <v>0</v>
      </c>
    </row>
    <row r="14" spans="1:11" ht="14.25" customHeight="1" x14ac:dyDescent="0.2">
      <c r="A14" s="28"/>
      <c r="B14" s="29"/>
      <c r="C14" s="2" t="s">
        <v>15</v>
      </c>
      <c r="D14" s="14">
        <f t="shared" si="4"/>
        <v>4166.8</v>
      </c>
      <c r="E14" s="14">
        <v>3048.8</v>
      </c>
      <c r="F14" s="14">
        <v>1118</v>
      </c>
      <c r="G14" s="14">
        <f t="shared" ref="G14:J14" si="7">G12*10%</f>
        <v>0</v>
      </c>
      <c r="H14" s="14">
        <f t="shared" si="7"/>
        <v>0</v>
      </c>
      <c r="I14" s="14">
        <f t="shared" si="7"/>
        <v>0</v>
      </c>
      <c r="J14" s="14">
        <f t="shared" si="7"/>
        <v>0</v>
      </c>
    </row>
    <row r="15" spans="1:11" ht="14.25" customHeight="1" x14ac:dyDescent="0.2">
      <c r="A15" s="28" t="s">
        <v>17</v>
      </c>
      <c r="B15" s="29" t="s">
        <v>40</v>
      </c>
      <c r="C15" s="2" t="s">
        <v>12</v>
      </c>
      <c r="D15" s="14">
        <f t="shared" si="4"/>
        <v>16300.6</v>
      </c>
      <c r="E15" s="14">
        <f>E16+E17</f>
        <v>16300.6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</row>
    <row r="16" spans="1:11" ht="14.25" customHeight="1" x14ac:dyDescent="0.2">
      <c r="A16" s="28"/>
      <c r="B16" s="29"/>
      <c r="C16" s="2" t="s">
        <v>14</v>
      </c>
      <c r="D16" s="14">
        <f t="shared" si="4"/>
        <v>0</v>
      </c>
      <c r="E16" s="14">
        <v>0</v>
      </c>
      <c r="F16" s="14">
        <v>0</v>
      </c>
      <c r="G16" s="14">
        <f t="shared" ref="G16:J16" si="8">G15*90%</f>
        <v>0</v>
      </c>
      <c r="H16" s="14">
        <f t="shared" si="8"/>
        <v>0</v>
      </c>
      <c r="I16" s="14">
        <f t="shared" si="8"/>
        <v>0</v>
      </c>
      <c r="J16" s="14">
        <f t="shared" si="8"/>
        <v>0</v>
      </c>
    </row>
    <row r="17" spans="1:10" ht="14.25" customHeight="1" x14ac:dyDescent="0.2">
      <c r="A17" s="28"/>
      <c r="B17" s="29"/>
      <c r="C17" s="2" t="s">
        <v>15</v>
      </c>
      <c r="D17" s="14">
        <f t="shared" si="4"/>
        <v>16300.6</v>
      </c>
      <c r="E17" s="14">
        <f>10100+6200.59552</f>
        <v>16300.6</v>
      </c>
      <c r="F17" s="14">
        <v>0</v>
      </c>
      <c r="G17" s="14">
        <f t="shared" ref="G17:J17" si="9">G15*10%</f>
        <v>0</v>
      </c>
      <c r="H17" s="14">
        <f t="shared" si="9"/>
        <v>0</v>
      </c>
      <c r="I17" s="14">
        <f t="shared" si="9"/>
        <v>0</v>
      </c>
      <c r="J17" s="14">
        <f t="shared" si="9"/>
        <v>0</v>
      </c>
    </row>
    <row r="18" spans="1:10" ht="14.25" customHeight="1" x14ac:dyDescent="0.2">
      <c r="A18" s="28" t="s">
        <v>19</v>
      </c>
      <c r="B18" s="29" t="s">
        <v>28</v>
      </c>
      <c r="C18" s="2" t="s">
        <v>12</v>
      </c>
      <c r="D18" s="14">
        <f t="shared" ref="D18:D20" si="10">SUM(E18:J18)</f>
        <v>785.4</v>
      </c>
      <c r="E18" s="14">
        <f>E19+E20</f>
        <v>192.7</v>
      </c>
      <c r="F18" s="14">
        <f t="shared" ref="F18:J18" si="11">F19+F20</f>
        <v>592.70000000000005</v>
      </c>
      <c r="G18" s="14">
        <f>G19+G20</f>
        <v>0</v>
      </c>
      <c r="H18" s="14">
        <f t="shared" si="11"/>
        <v>0</v>
      </c>
      <c r="I18" s="14">
        <f t="shared" si="11"/>
        <v>0</v>
      </c>
      <c r="J18" s="14">
        <f t="shared" si="11"/>
        <v>0</v>
      </c>
    </row>
    <row r="19" spans="1:10" ht="14.25" customHeight="1" x14ac:dyDescent="0.2">
      <c r="A19" s="28"/>
      <c r="B19" s="29"/>
      <c r="C19" s="2" t="s">
        <v>14</v>
      </c>
      <c r="D19" s="14">
        <f t="shared" si="10"/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</row>
    <row r="20" spans="1:10" ht="28.5" customHeight="1" x14ac:dyDescent="0.2">
      <c r="A20" s="28"/>
      <c r="B20" s="29"/>
      <c r="C20" s="2" t="s">
        <v>15</v>
      </c>
      <c r="D20" s="14">
        <f t="shared" si="10"/>
        <v>785.4</v>
      </c>
      <c r="E20" s="14">
        <f>592695.12/1000-400</f>
        <v>192.7</v>
      </c>
      <c r="F20" s="14">
        <f>592695.12/1000</f>
        <v>592.70000000000005</v>
      </c>
      <c r="G20" s="14">
        <v>0</v>
      </c>
      <c r="H20" s="14">
        <v>0</v>
      </c>
      <c r="I20" s="14">
        <v>0</v>
      </c>
      <c r="J20" s="14">
        <v>0</v>
      </c>
    </row>
    <row r="21" spans="1:10" ht="14.25" customHeight="1" x14ac:dyDescent="0.2">
      <c r="A21" s="28" t="s">
        <v>26</v>
      </c>
      <c r="B21" s="29" t="s">
        <v>29</v>
      </c>
      <c r="C21" s="2" t="s">
        <v>12</v>
      </c>
      <c r="D21" s="14">
        <f t="shared" ref="D21:D23" si="12">SUM(E21:J21)</f>
        <v>577</v>
      </c>
      <c r="E21" s="14">
        <f>E22+E23</f>
        <v>381</v>
      </c>
      <c r="F21" s="14">
        <f t="shared" ref="F21" si="13">F22+F23</f>
        <v>196</v>
      </c>
      <c r="G21" s="14">
        <f>G22+G23</f>
        <v>0</v>
      </c>
      <c r="H21" s="14">
        <f t="shared" ref="H21:J21" si="14">H22+H23</f>
        <v>0</v>
      </c>
      <c r="I21" s="14">
        <f t="shared" si="14"/>
        <v>0</v>
      </c>
      <c r="J21" s="14">
        <f t="shared" si="14"/>
        <v>0</v>
      </c>
    </row>
    <row r="22" spans="1:10" ht="14.25" customHeight="1" x14ac:dyDescent="0.2">
      <c r="A22" s="28"/>
      <c r="B22" s="29"/>
      <c r="C22" s="2" t="s">
        <v>14</v>
      </c>
      <c r="D22" s="14">
        <f t="shared" si="12"/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</row>
    <row r="23" spans="1:10" ht="25.5" customHeight="1" x14ac:dyDescent="0.2">
      <c r="A23" s="28"/>
      <c r="B23" s="29"/>
      <c r="C23" s="2" t="s">
        <v>15</v>
      </c>
      <c r="D23" s="14">
        <f t="shared" si="12"/>
        <v>577</v>
      </c>
      <c r="E23" s="14">
        <f>381</f>
        <v>381</v>
      </c>
      <c r="F23" s="14">
        <v>196</v>
      </c>
      <c r="G23" s="14">
        <v>0</v>
      </c>
      <c r="H23" s="14">
        <v>0</v>
      </c>
      <c r="I23" s="14">
        <v>0</v>
      </c>
      <c r="J23" s="14">
        <v>0</v>
      </c>
    </row>
    <row r="24" spans="1:10" ht="14.25" customHeight="1" x14ac:dyDescent="0.2">
      <c r="A24" s="28" t="s">
        <v>30</v>
      </c>
      <c r="B24" s="29" t="s">
        <v>32</v>
      </c>
      <c r="C24" s="2" t="s">
        <v>12</v>
      </c>
      <c r="D24" s="14">
        <f t="shared" ref="D24:D32" si="15">SUM(E24:J24)</f>
        <v>10394</v>
      </c>
      <c r="E24" s="14">
        <f>E25+E26</f>
        <v>10394</v>
      </c>
      <c r="F24" s="14">
        <f>F25+F26</f>
        <v>0</v>
      </c>
      <c r="G24" s="14">
        <v>0</v>
      </c>
      <c r="H24" s="14">
        <v>0</v>
      </c>
      <c r="I24" s="14">
        <v>0</v>
      </c>
      <c r="J24" s="14">
        <v>0</v>
      </c>
    </row>
    <row r="25" spans="1:10" ht="14.25" customHeight="1" x14ac:dyDescent="0.2">
      <c r="A25" s="28"/>
      <c r="B25" s="29"/>
      <c r="C25" s="2" t="s">
        <v>14</v>
      </c>
      <c r="D25" s="14">
        <f t="shared" si="15"/>
        <v>10394</v>
      </c>
      <c r="E25" s="14">
        <f>9449+945</f>
        <v>10394</v>
      </c>
      <c r="F25" s="14">
        <v>0</v>
      </c>
      <c r="G25" s="14">
        <f t="shared" ref="G25:J25" si="16">G24*90%</f>
        <v>0</v>
      </c>
      <c r="H25" s="14">
        <f t="shared" si="16"/>
        <v>0</v>
      </c>
      <c r="I25" s="14">
        <f t="shared" si="16"/>
        <v>0</v>
      </c>
      <c r="J25" s="14">
        <f t="shared" si="16"/>
        <v>0</v>
      </c>
    </row>
    <row r="26" spans="1:10" ht="49.5" customHeight="1" x14ac:dyDescent="0.2">
      <c r="A26" s="28"/>
      <c r="B26" s="29"/>
      <c r="C26" s="2" t="s">
        <v>15</v>
      </c>
      <c r="D26" s="14">
        <f t="shared" si="15"/>
        <v>0</v>
      </c>
      <c r="E26" s="14"/>
      <c r="F26" s="14">
        <v>0</v>
      </c>
      <c r="G26" s="14">
        <f t="shared" ref="G26:J26" si="17">G24*10%</f>
        <v>0</v>
      </c>
      <c r="H26" s="14">
        <f t="shared" si="17"/>
        <v>0</v>
      </c>
      <c r="I26" s="14">
        <f t="shared" si="17"/>
        <v>0</v>
      </c>
      <c r="J26" s="14">
        <f t="shared" si="17"/>
        <v>0</v>
      </c>
    </row>
    <row r="27" spans="1:10" ht="14.25" customHeight="1" x14ac:dyDescent="0.2">
      <c r="A27" s="28" t="s">
        <v>31</v>
      </c>
      <c r="B27" s="29" t="s">
        <v>34</v>
      </c>
      <c r="C27" s="2" t="s">
        <v>12</v>
      </c>
      <c r="D27" s="14">
        <f t="shared" si="15"/>
        <v>198</v>
      </c>
      <c r="E27" s="14">
        <f>E28+E29</f>
        <v>198</v>
      </c>
      <c r="F27" s="14">
        <f>F28+F29</f>
        <v>0</v>
      </c>
      <c r="G27" s="14">
        <v>0</v>
      </c>
      <c r="H27" s="14">
        <v>0</v>
      </c>
      <c r="I27" s="14">
        <v>0</v>
      </c>
      <c r="J27" s="14">
        <v>0</v>
      </c>
    </row>
    <row r="28" spans="1:10" ht="14.25" customHeight="1" x14ac:dyDescent="0.2">
      <c r="A28" s="28"/>
      <c r="B28" s="29"/>
      <c r="C28" s="2" t="s">
        <v>14</v>
      </c>
      <c r="D28" s="14">
        <f t="shared" si="15"/>
        <v>0</v>
      </c>
      <c r="E28" s="14">
        <v>0</v>
      </c>
      <c r="F28" s="14">
        <v>0</v>
      </c>
      <c r="G28" s="14">
        <f t="shared" ref="G28:J28" si="18">G27*90%</f>
        <v>0</v>
      </c>
      <c r="H28" s="14">
        <f t="shared" si="18"/>
        <v>0</v>
      </c>
      <c r="I28" s="14">
        <f t="shared" si="18"/>
        <v>0</v>
      </c>
      <c r="J28" s="14">
        <f t="shared" si="18"/>
        <v>0</v>
      </c>
    </row>
    <row r="29" spans="1:10" ht="49.5" customHeight="1" x14ac:dyDescent="0.2">
      <c r="A29" s="28"/>
      <c r="B29" s="29"/>
      <c r="C29" s="2" t="s">
        <v>15</v>
      </c>
      <c r="D29" s="14">
        <f t="shared" si="15"/>
        <v>198</v>
      </c>
      <c r="E29" s="14">
        <f>198</f>
        <v>198</v>
      </c>
      <c r="F29" s="14">
        <v>0</v>
      </c>
      <c r="G29" s="14">
        <f t="shared" ref="G29:J29" si="19">G27*10%</f>
        <v>0</v>
      </c>
      <c r="H29" s="14">
        <f t="shared" si="19"/>
        <v>0</v>
      </c>
      <c r="I29" s="14">
        <f t="shared" si="19"/>
        <v>0</v>
      </c>
      <c r="J29" s="14">
        <f t="shared" si="19"/>
        <v>0</v>
      </c>
    </row>
    <row r="30" spans="1:10" ht="14.25" customHeight="1" x14ac:dyDescent="0.2">
      <c r="A30" s="28" t="s">
        <v>33</v>
      </c>
      <c r="B30" s="29" t="s">
        <v>38</v>
      </c>
      <c r="C30" s="2" t="s">
        <v>12</v>
      </c>
      <c r="D30" s="14">
        <f t="shared" si="15"/>
        <v>400</v>
      </c>
      <c r="E30" s="14">
        <f>E31+E32</f>
        <v>400</v>
      </c>
      <c r="F30" s="14">
        <f>F31+F32</f>
        <v>0</v>
      </c>
      <c r="G30" s="14">
        <v>0</v>
      </c>
      <c r="H30" s="14">
        <v>0</v>
      </c>
      <c r="I30" s="14">
        <v>0</v>
      </c>
      <c r="J30" s="14">
        <v>0</v>
      </c>
    </row>
    <row r="31" spans="1:10" ht="14.25" customHeight="1" x14ac:dyDescent="0.2">
      <c r="A31" s="28"/>
      <c r="B31" s="29"/>
      <c r="C31" s="2" t="s">
        <v>14</v>
      </c>
      <c r="D31" s="14">
        <f t="shared" si="15"/>
        <v>0</v>
      </c>
      <c r="E31" s="14">
        <v>0</v>
      </c>
      <c r="F31" s="14">
        <v>0</v>
      </c>
      <c r="G31" s="14">
        <f t="shared" ref="G31:J31" si="20">G30*90%</f>
        <v>0</v>
      </c>
      <c r="H31" s="14">
        <f t="shared" si="20"/>
        <v>0</v>
      </c>
      <c r="I31" s="14">
        <f t="shared" si="20"/>
        <v>0</v>
      </c>
      <c r="J31" s="14">
        <f t="shared" si="20"/>
        <v>0</v>
      </c>
    </row>
    <row r="32" spans="1:10" ht="65.25" customHeight="1" x14ac:dyDescent="0.2">
      <c r="A32" s="28"/>
      <c r="B32" s="29"/>
      <c r="C32" s="2" t="s">
        <v>15</v>
      </c>
      <c r="D32" s="14">
        <f t="shared" si="15"/>
        <v>400</v>
      </c>
      <c r="E32" s="14">
        <v>400</v>
      </c>
      <c r="F32" s="14">
        <v>0</v>
      </c>
      <c r="G32" s="14">
        <f t="shared" ref="G32:J32" si="21">G30*10%</f>
        <v>0</v>
      </c>
      <c r="H32" s="14">
        <f t="shared" si="21"/>
        <v>0</v>
      </c>
      <c r="I32" s="14">
        <f t="shared" si="21"/>
        <v>0</v>
      </c>
      <c r="J32" s="14">
        <f t="shared" si="21"/>
        <v>0</v>
      </c>
    </row>
    <row r="33" spans="1:10" ht="14.25" customHeight="1" x14ac:dyDescent="0.2">
      <c r="A33" s="28" t="s">
        <v>37</v>
      </c>
      <c r="B33" s="29" t="s">
        <v>18</v>
      </c>
      <c r="C33" s="2" t="s">
        <v>12</v>
      </c>
      <c r="D33" s="14">
        <f t="shared" si="4"/>
        <v>90000</v>
      </c>
      <c r="E33" s="14">
        <v>0</v>
      </c>
      <c r="F33" s="14">
        <v>0</v>
      </c>
      <c r="G33" s="14">
        <v>0</v>
      </c>
      <c r="H33" s="14">
        <v>0</v>
      </c>
      <c r="I33" s="14">
        <v>40000</v>
      </c>
      <c r="J33" s="14">
        <v>50000</v>
      </c>
    </row>
    <row r="34" spans="1:10" ht="14.25" customHeight="1" x14ac:dyDescent="0.2">
      <c r="A34" s="28"/>
      <c r="B34" s="29"/>
      <c r="C34" s="2" t="s">
        <v>14</v>
      </c>
      <c r="D34" s="14">
        <f t="shared" si="4"/>
        <v>81000</v>
      </c>
      <c r="E34" s="14">
        <f>E33*90%</f>
        <v>0</v>
      </c>
      <c r="F34" s="14">
        <f t="shared" ref="F34:J34" si="22">F33*90%</f>
        <v>0</v>
      </c>
      <c r="G34" s="14">
        <f t="shared" si="22"/>
        <v>0</v>
      </c>
      <c r="H34" s="14">
        <f t="shared" si="22"/>
        <v>0</v>
      </c>
      <c r="I34" s="14">
        <f t="shared" si="22"/>
        <v>36000</v>
      </c>
      <c r="J34" s="14">
        <f t="shared" si="22"/>
        <v>45000</v>
      </c>
    </row>
    <row r="35" spans="1:10" ht="14.25" customHeight="1" x14ac:dyDescent="0.2">
      <c r="A35" s="28"/>
      <c r="B35" s="29"/>
      <c r="C35" s="2" t="s">
        <v>15</v>
      </c>
      <c r="D35" s="14">
        <f t="shared" si="4"/>
        <v>9000</v>
      </c>
      <c r="E35" s="14">
        <f>E33*10%</f>
        <v>0</v>
      </c>
      <c r="F35" s="14">
        <f t="shared" ref="F35:J35" si="23">F33*10%</f>
        <v>0</v>
      </c>
      <c r="G35" s="14">
        <f t="shared" si="23"/>
        <v>0</v>
      </c>
      <c r="H35" s="14">
        <f t="shared" si="23"/>
        <v>0</v>
      </c>
      <c r="I35" s="14">
        <f t="shared" si="23"/>
        <v>4000</v>
      </c>
      <c r="J35" s="14">
        <f t="shared" si="23"/>
        <v>5000</v>
      </c>
    </row>
    <row r="36" spans="1:10" ht="14.25" customHeight="1" x14ac:dyDescent="0.2">
      <c r="A36" s="28" t="s">
        <v>39</v>
      </c>
      <c r="B36" s="29" t="s">
        <v>20</v>
      </c>
      <c r="C36" s="2" t="s">
        <v>12</v>
      </c>
      <c r="D36" s="14">
        <f t="shared" si="4"/>
        <v>71000</v>
      </c>
      <c r="E36" s="14">
        <v>0</v>
      </c>
      <c r="F36" s="14">
        <v>0</v>
      </c>
      <c r="G36" s="14">
        <v>0</v>
      </c>
      <c r="H36" s="14">
        <v>71000</v>
      </c>
      <c r="I36" s="14">
        <v>0</v>
      </c>
      <c r="J36" s="14">
        <v>0</v>
      </c>
    </row>
    <row r="37" spans="1:10" ht="14.25" customHeight="1" x14ac:dyDescent="0.2">
      <c r="A37" s="28"/>
      <c r="B37" s="29"/>
      <c r="C37" s="2" t="s">
        <v>14</v>
      </c>
      <c r="D37" s="14">
        <f t="shared" si="4"/>
        <v>63900</v>
      </c>
      <c r="E37" s="14">
        <f>E36*90%</f>
        <v>0</v>
      </c>
      <c r="F37" s="14">
        <f t="shared" ref="F37:J37" si="24">F36*90%</f>
        <v>0</v>
      </c>
      <c r="G37" s="14">
        <f t="shared" si="24"/>
        <v>0</v>
      </c>
      <c r="H37" s="14">
        <f t="shared" si="24"/>
        <v>63900</v>
      </c>
      <c r="I37" s="14">
        <f t="shared" si="24"/>
        <v>0</v>
      </c>
      <c r="J37" s="14">
        <f t="shared" si="24"/>
        <v>0</v>
      </c>
    </row>
    <row r="38" spans="1:10" ht="15.75" customHeight="1" x14ac:dyDescent="0.2">
      <c r="A38" s="28"/>
      <c r="B38" s="29"/>
      <c r="C38" s="2" t="s">
        <v>15</v>
      </c>
      <c r="D38" s="14">
        <f t="shared" si="4"/>
        <v>7100</v>
      </c>
      <c r="E38" s="14">
        <f>E36*10%</f>
        <v>0</v>
      </c>
      <c r="F38" s="14">
        <f t="shared" ref="F38:J38" si="25">F36*10%</f>
        <v>0</v>
      </c>
      <c r="G38" s="14">
        <f t="shared" si="25"/>
        <v>0</v>
      </c>
      <c r="H38" s="14">
        <f t="shared" si="25"/>
        <v>7100</v>
      </c>
      <c r="I38" s="14">
        <f t="shared" si="25"/>
        <v>0</v>
      </c>
      <c r="J38" s="14">
        <f t="shared" si="25"/>
        <v>0</v>
      </c>
    </row>
    <row r="39" spans="1:10" s="9" customFormat="1" ht="14.25" customHeight="1" x14ac:dyDescent="0.2">
      <c r="A39" s="30">
        <v>2</v>
      </c>
      <c r="B39" s="31" t="s">
        <v>21</v>
      </c>
      <c r="C39" s="1" t="s">
        <v>12</v>
      </c>
      <c r="D39" s="12">
        <f>SUM(E39:J39)</f>
        <v>11400.8</v>
      </c>
      <c r="E39" s="12">
        <f t="shared" ref="E39:J41" si="26">E42+E45</f>
        <v>7147.8</v>
      </c>
      <c r="F39" s="12">
        <f>F42+F45</f>
        <v>1938.2</v>
      </c>
      <c r="G39" s="12">
        <f>G42+G45</f>
        <v>2044.8</v>
      </c>
      <c r="H39" s="12">
        <f t="shared" si="26"/>
        <v>80</v>
      </c>
      <c r="I39" s="12">
        <f t="shared" si="26"/>
        <v>90</v>
      </c>
      <c r="J39" s="12">
        <f t="shared" si="26"/>
        <v>100</v>
      </c>
    </row>
    <row r="40" spans="1:10" s="9" customFormat="1" ht="14.25" customHeight="1" x14ac:dyDescent="0.2">
      <c r="A40" s="30"/>
      <c r="B40" s="31"/>
      <c r="C40" s="1" t="s">
        <v>14</v>
      </c>
      <c r="D40" s="12">
        <f t="shared" ref="D40:D41" si="27">SUM(E40:J40)</f>
        <v>9874.7999999999993</v>
      </c>
      <c r="E40" s="12">
        <f t="shared" si="26"/>
        <v>6186.8</v>
      </c>
      <c r="F40" s="12">
        <f t="shared" si="26"/>
        <v>1794.6</v>
      </c>
      <c r="G40" s="12">
        <f t="shared" si="26"/>
        <v>1893.4</v>
      </c>
      <c r="H40" s="12">
        <f t="shared" si="26"/>
        <v>0</v>
      </c>
      <c r="I40" s="12">
        <f t="shared" si="26"/>
        <v>0</v>
      </c>
      <c r="J40" s="12">
        <f t="shared" si="26"/>
        <v>0</v>
      </c>
    </row>
    <row r="41" spans="1:10" s="9" customFormat="1" ht="20.25" customHeight="1" x14ac:dyDescent="0.2">
      <c r="A41" s="30"/>
      <c r="B41" s="31"/>
      <c r="C41" s="1" t="s">
        <v>15</v>
      </c>
      <c r="D41" s="12">
        <f t="shared" si="27"/>
        <v>1526</v>
      </c>
      <c r="E41" s="12">
        <f t="shared" si="26"/>
        <v>961</v>
      </c>
      <c r="F41" s="12">
        <f t="shared" si="26"/>
        <v>143.6</v>
      </c>
      <c r="G41" s="12">
        <f t="shared" si="26"/>
        <v>151.4</v>
      </c>
      <c r="H41" s="12">
        <f t="shared" si="26"/>
        <v>80</v>
      </c>
      <c r="I41" s="12">
        <f t="shared" si="26"/>
        <v>90</v>
      </c>
      <c r="J41" s="12">
        <f t="shared" si="26"/>
        <v>100</v>
      </c>
    </row>
    <row r="42" spans="1:10" ht="14.25" customHeight="1" x14ac:dyDescent="0.2">
      <c r="A42" s="27" t="s">
        <v>22</v>
      </c>
      <c r="B42" s="29" t="s">
        <v>24</v>
      </c>
      <c r="C42" s="2" t="s">
        <v>12</v>
      </c>
      <c r="D42" s="14">
        <f t="shared" si="4"/>
        <v>3671.2</v>
      </c>
      <c r="E42" s="14">
        <f>E43+E44</f>
        <v>221.3</v>
      </c>
      <c r="F42" s="14">
        <f>F43+F44</f>
        <v>1605.8</v>
      </c>
      <c r="G42" s="14">
        <f>G43+G44</f>
        <v>1694.1</v>
      </c>
      <c r="H42" s="14">
        <v>50</v>
      </c>
      <c r="I42" s="14">
        <v>50</v>
      </c>
      <c r="J42" s="14">
        <v>50</v>
      </c>
    </row>
    <row r="43" spans="1:10" ht="14.25" customHeight="1" x14ac:dyDescent="0.2">
      <c r="A43" s="28"/>
      <c r="B43" s="29"/>
      <c r="C43" s="2" t="s">
        <v>14</v>
      </c>
      <c r="D43" s="14">
        <f t="shared" si="4"/>
        <v>3073.3</v>
      </c>
      <c r="E43" s="14">
        <v>0</v>
      </c>
      <c r="F43" s="14">
        <v>1495.5</v>
      </c>
      <c r="G43" s="14">
        <v>1577.8</v>
      </c>
      <c r="H43" s="14">
        <v>0</v>
      </c>
      <c r="I43" s="14">
        <v>0</v>
      </c>
      <c r="J43" s="14">
        <v>0</v>
      </c>
    </row>
    <row r="44" spans="1:10" ht="24" customHeight="1" x14ac:dyDescent="0.2">
      <c r="A44" s="28"/>
      <c r="B44" s="29"/>
      <c r="C44" s="2" t="s">
        <v>15</v>
      </c>
      <c r="D44" s="14">
        <f t="shared" si="4"/>
        <v>597.9</v>
      </c>
      <c r="E44" s="14">
        <v>221.3</v>
      </c>
      <c r="F44" s="14">
        <v>110.3</v>
      </c>
      <c r="G44" s="14">
        <v>116.3</v>
      </c>
      <c r="H44" s="14">
        <f>H42</f>
        <v>50</v>
      </c>
      <c r="I44" s="14">
        <f t="shared" ref="I44:J44" si="28">I42</f>
        <v>50</v>
      </c>
      <c r="J44" s="14">
        <f t="shared" si="28"/>
        <v>50</v>
      </c>
    </row>
    <row r="45" spans="1:10" ht="14.25" customHeight="1" x14ac:dyDescent="0.2">
      <c r="A45" s="28" t="s">
        <v>23</v>
      </c>
      <c r="B45" s="29" t="s">
        <v>35</v>
      </c>
      <c r="C45" s="2" t="s">
        <v>12</v>
      </c>
      <c r="D45" s="14">
        <f t="shared" si="4"/>
        <v>7729.6</v>
      </c>
      <c r="E45" s="14">
        <f>E46+E47</f>
        <v>6926.5</v>
      </c>
      <c r="F45" s="14">
        <f t="shared" ref="F45:J45" si="29">F46+F47</f>
        <v>332.4</v>
      </c>
      <c r="G45" s="14">
        <f t="shared" si="29"/>
        <v>350.7</v>
      </c>
      <c r="H45" s="14">
        <f t="shared" si="29"/>
        <v>30</v>
      </c>
      <c r="I45" s="14">
        <f t="shared" si="29"/>
        <v>40</v>
      </c>
      <c r="J45" s="14">
        <f t="shared" si="29"/>
        <v>50</v>
      </c>
    </row>
    <row r="46" spans="1:10" ht="14.25" customHeight="1" x14ac:dyDescent="0.2">
      <c r="A46" s="28"/>
      <c r="B46" s="29"/>
      <c r="C46" s="2" t="s">
        <v>14</v>
      </c>
      <c r="D46" s="14">
        <f t="shared" si="4"/>
        <v>6801.5</v>
      </c>
      <c r="E46" s="14">
        <v>6186.8</v>
      </c>
      <c r="F46" s="14">
        <v>299.10000000000002</v>
      </c>
      <c r="G46" s="14">
        <v>315.60000000000002</v>
      </c>
      <c r="H46" s="14">
        <v>0</v>
      </c>
      <c r="I46" s="14">
        <v>0</v>
      </c>
      <c r="J46" s="14">
        <v>0</v>
      </c>
    </row>
    <row r="47" spans="1:10" ht="14.25" customHeight="1" x14ac:dyDescent="0.2">
      <c r="A47" s="28"/>
      <c r="B47" s="29"/>
      <c r="C47" s="2" t="s">
        <v>15</v>
      </c>
      <c r="D47" s="14">
        <f t="shared" si="4"/>
        <v>928.1</v>
      </c>
      <c r="E47" s="14">
        <v>739.7</v>
      </c>
      <c r="F47" s="14">
        <v>33.299999999999997</v>
      </c>
      <c r="G47" s="14">
        <v>35.1</v>
      </c>
      <c r="H47" s="14">
        <v>30</v>
      </c>
      <c r="I47" s="14">
        <v>40</v>
      </c>
      <c r="J47" s="14">
        <v>50</v>
      </c>
    </row>
  </sheetData>
  <mergeCells count="34">
    <mergeCell ref="A1:J1"/>
    <mergeCell ref="A2:J2"/>
    <mergeCell ref="A4:A5"/>
    <mergeCell ref="B4:B5"/>
    <mergeCell ref="C4:C5"/>
    <mergeCell ref="D4:J4"/>
    <mergeCell ref="A6:A8"/>
    <mergeCell ref="B6:B8"/>
    <mergeCell ref="A9:A11"/>
    <mergeCell ref="B9:B11"/>
    <mergeCell ref="A12:A14"/>
    <mergeCell ref="B12:B14"/>
    <mergeCell ref="A15:A17"/>
    <mergeCell ref="B15:B17"/>
    <mergeCell ref="A18:A20"/>
    <mergeCell ref="B18:B20"/>
    <mergeCell ref="A21:A23"/>
    <mergeCell ref="B21:B23"/>
    <mergeCell ref="A24:A26"/>
    <mergeCell ref="B24:B26"/>
    <mergeCell ref="A27:A29"/>
    <mergeCell ref="B27:B29"/>
    <mergeCell ref="A30:A32"/>
    <mergeCell ref="B30:B32"/>
    <mergeCell ref="A42:A44"/>
    <mergeCell ref="B42:B44"/>
    <mergeCell ref="A45:A47"/>
    <mergeCell ref="B45:B47"/>
    <mergeCell ref="A33:A35"/>
    <mergeCell ref="B33:B35"/>
    <mergeCell ref="A36:A38"/>
    <mergeCell ref="B36:B38"/>
    <mergeCell ref="A39:A41"/>
    <mergeCell ref="B39:B41"/>
  </mergeCells>
  <pageMargins left="0.11811023622047245" right="0.11811023622047245" top="0.59055118110236227" bottom="0.59055118110236227" header="0.31496062992125984" footer="0.31496062992125984"/>
  <pageSetup paperSize="9" orientation="landscape" verticalDpi="0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K60"/>
  <sheetViews>
    <sheetView tabSelected="1" view="pageBreakPreview" topLeftCell="A37" zoomScale="115" zoomScaleSheetLayoutView="115" workbookViewId="0">
      <selection activeCell="H17" sqref="H17"/>
    </sheetView>
  </sheetViews>
  <sheetFormatPr defaultRowHeight="12.75" x14ac:dyDescent="0.2"/>
  <cols>
    <col min="1" max="1" width="6.28515625" style="15" customWidth="1"/>
    <col min="2" max="2" width="45" style="8" customWidth="1"/>
    <col min="3" max="3" width="19.42578125" style="8" customWidth="1"/>
    <col min="4" max="4" width="10.5703125" style="8" customWidth="1"/>
    <col min="5" max="5" width="10.85546875" style="8" customWidth="1"/>
    <col min="6" max="6" width="9.7109375" style="8" customWidth="1"/>
    <col min="7" max="7" width="9.5703125" style="8" customWidth="1"/>
    <col min="8" max="8" width="10.140625" style="8" customWidth="1"/>
    <col min="9" max="9" width="10" style="8" customWidth="1"/>
    <col min="10" max="10" width="9.28515625" style="8" customWidth="1"/>
    <col min="11" max="11" width="11.28515625" style="8" bestFit="1" customWidth="1"/>
    <col min="12" max="16384" width="9.140625" style="8"/>
  </cols>
  <sheetData>
    <row r="1" spans="1:11" ht="42.75" customHeight="1" x14ac:dyDescent="0.2">
      <c r="A1" s="18"/>
      <c r="B1" s="19"/>
      <c r="C1" s="19"/>
      <c r="D1" s="19"/>
      <c r="E1" s="19"/>
      <c r="F1" s="19"/>
      <c r="G1" s="32" t="s">
        <v>54</v>
      </c>
      <c r="H1" s="33"/>
      <c r="I1" s="33"/>
      <c r="J1" s="33"/>
    </row>
    <row r="2" spans="1:11" ht="42.75" customHeight="1" x14ac:dyDescent="0.2">
      <c r="A2" s="24"/>
      <c r="B2" s="25"/>
      <c r="C2" s="25"/>
      <c r="D2" s="25"/>
      <c r="E2" s="25"/>
      <c r="F2" s="25"/>
      <c r="G2" s="33"/>
      <c r="H2" s="33"/>
      <c r="I2" s="33"/>
      <c r="J2" s="33"/>
    </row>
    <row r="3" spans="1:11" ht="42.75" customHeight="1" x14ac:dyDescent="0.2">
      <c r="A3" s="24"/>
      <c r="B3" s="25"/>
      <c r="C3" s="25"/>
      <c r="D3" s="25"/>
      <c r="E3" s="25"/>
      <c r="F3" s="25"/>
      <c r="G3" s="33"/>
      <c r="H3" s="33"/>
      <c r="I3" s="33"/>
      <c r="J3" s="33"/>
    </row>
    <row r="4" spans="1:11" ht="21" customHeight="1" x14ac:dyDescent="0.2">
      <c r="A4" s="24"/>
      <c r="B4" s="25"/>
      <c r="C4" s="25"/>
      <c r="D4" s="25"/>
      <c r="E4" s="25"/>
      <c r="F4" s="25"/>
      <c r="G4" s="33"/>
      <c r="H4" s="33"/>
      <c r="I4" s="33"/>
      <c r="J4" s="33"/>
    </row>
    <row r="5" spans="1:11" ht="20.25" customHeight="1" x14ac:dyDescent="0.2">
      <c r="A5" s="24"/>
      <c r="B5" s="25"/>
      <c r="C5" s="25"/>
      <c r="D5" s="25"/>
      <c r="E5" s="25"/>
      <c r="F5" s="25"/>
      <c r="G5" s="25"/>
      <c r="H5" s="25"/>
      <c r="I5" s="25"/>
      <c r="J5" s="25"/>
    </row>
    <row r="6" spans="1:11" s="9" customFormat="1" ht="12" customHeight="1" x14ac:dyDescent="0.2">
      <c r="A6" s="38" t="s">
        <v>25</v>
      </c>
      <c r="B6" s="38"/>
      <c r="C6" s="38"/>
      <c r="D6" s="38"/>
      <c r="E6" s="38"/>
      <c r="F6" s="38"/>
      <c r="G6" s="38"/>
      <c r="H6" s="38"/>
      <c r="I6" s="38"/>
      <c r="J6" s="38"/>
    </row>
    <row r="7" spans="1:11" ht="12" customHeight="1" x14ac:dyDescent="0.2">
      <c r="A7" s="10"/>
      <c r="B7" s="11"/>
      <c r="C7" s="11"/>
      <c r="D7" s="11"/>
      <c r="E7" s="11"/>
      <c r="F7" s="11"/>
      <c r="G7" s="11"/>
      <c r="H7" s="11"/>
      <c r="I7" s="11"/>
      <c r="J7" s="11"/>
    </row>
    <row r="8" spans="1:11" ht="18" customHeight="1" x14ac:dyDescent="0.2">
      <c r="A8" s="35" t="s">
        <v>0</v>
      </c>
      <c r="B8" s="37" t="s">
        <v>1</v>
      </c>
      <c r="C8" s="37" t="s">
        <v>2</v>
      </c>
      <c r="D8" s="37" t="s">
        <v>3</v>
      </c>
      <c r="E8" s="37"/>
      <c r="F8" s="37"/>
      <c r="G8" s="37"/>
      <c r="H8" s="37"/>
      <c r="I8" s="37"/>
      <c r="J8" s="37"/>
    </row>
    <row r="9" spans="1:11" ht="44.25" customHeight="1" x14ac:dyDescent="0.2">
      <c r="A9" s="36"/>
      <c r="B9" s="37"/>
      <c r="C9" s="37"/>
      <c r="D9" s="26" t="s">
        <v>4</v>
      </c>
      <c r="E9" s="26" t="s">
        <v>5</v>
      </c>
      <c r="F9" s="26" t="s">
        <v>6</v>
      </c>
      <c r="G9" s="26" t="s">
        <v>7</v>
      </c>
      <c r="H9" s="26" t="s">
        <v>8</v>
      </c>
      <c r="I9" s="26" t="s">
        <v>9</v>
      </c>
      <c r="J9" s="26" t="s">
        <v>10</v>
      </c>
    </row>
    <row r="10" spans="1:11" s="9" customFormat="1" ht="14.25" customHeight="1" x14ac:dyDescent="0.2">
      <c r="A10" s="28"/>
      <c r="B10" s="29" t="s">
        <v>11</v>
      </c>
      <c r="C10" s="2" t="s">
        <v>12</v>
      </c>
      <c r="D10" s="14">
        <f>SUM(E10:J10)</f>
        <v>491109.8</v>
      </c>
      <c r="E10" s="14">
        <f t="shared" ref="E10:J12" si="0">E13+E52</f>
        <v>344729.5</v>
      </c>
      <c r="F10" s="14">
        <f t="shared" si="0"/>
        <v>96280.3</v>
      </c>
      <c r="G10" s="14">
        <f t="shared" si="0"/>
        <v>0</v>
      </c>
      <c r="H10" s="14">
        <f t="shared" si="0"/>
        <v>0</v>
      </c>
      <c r="I10" s="14">
        <f t="shared" si="0"/>
        <v>0</v>
      </c>
      <c r="J10" s="14">
        <f t="shared" si="0"/>
        <v>50100</v>
      </c>
    </row>
    <row r="11" spans="1:11" s="9" customFormat="1" ht="14.25" customHeight="1" x14ac:dyDescent="0.2">
      <c r="A11" s="28"/>
      <c r="B11" s="29"/>
      <c r="C11" s="2" t="s">
        <v>14</v>
      </c>
      <c r="D11" s="14">
        <f>SUM(E11:J11)</f>
        <v>459124.9</v>
      </c>
      <c r="E11" s="14">
        <f t="shared" si="0"/>
        <v>322735.40000000002</v>
      </c>
      <c r="F11" s="14">
        <f t="shared" si="0"/>
        <v>91389.5</v>
      </c>
      <c r="G11" s="14">
        <f t="shared" si="0"/>
        <v>0</v>
      </c>
      <c r="H11" s="14">
        <f t="shared" si="0"/>
        <v>0</v>
      </c>
      <c r="I11" s="14">
        <f t="shared" si="0"/>
        <v>0</v>
      </c>
      <c r="J11" s="14">
        <f t="shared" si="0"/>
        <v>45000</v>
      </c>
    </row>
    <row r="12" spans="1:11" s="9" customFormat="1" ht="14.25" customHeight="1" x14ac:dyDescent="0.2">
      <c r="A12" s="28"/>
      <c r="B12" s="29"/>
      <c r="C12" s="2" t="s">
        <v>15</v>
      </c>
      <c r="D12" s="14">
        <f t="shared" ref="D12" si="1">SUM(E12:J12)</f>
        <v>31984.9</v>
      </c>
      <c r="E12" s="14">
        <f t="shared" si="0"/>
        <v>21994.1</v>
      </c>
      <c r="F12" s="14">
        <f t="shared" si="0"/>
        <v>4890.8</v>
      </c>
      <c r="G12" s="14">
        <f t="shared" si="0"/>
        <v>0</v>
      </c>
      <c r="H12" s="14">
        <f t="shared" si="0"/>
        <v>0</v>
      </c>
      <c r="I12" s="14">
        <f t="shared" si="0"/>
        <v>0</v>
      </c>
      <c r="J12" s="14">
        <f t="shared" si="0"/>
        <v>5100</v>
      </c>
    </row>
    <row r="13" spans="1:11" s="9" customFormat="1" ht="14.25" customHeight="1" x14ac:dyDescent="0.2">
      <c r="A13" s="28">
        <v>1</v>
      </c>
      <c r="B13" s="29" t="s">
        <v>13</v>
      </c>
      <c r="C13" s="2" t="s">
        <v>12</v>
      </c>
      <c r="D13" s="14">
        <f t="shared" ref="D13" si="2">SUM(D14:D15)</f>
        <v>481744.6</v>
      </c>
      <c r="E13" s="14">
        <f t="shared" ref="E13:J15" si="3">E16+E28+E31+E34+E37+E40+E43+E46+E49</f>
        <v>337581.7</v>
      </c>
      <c r="F13" s="14">
        <f t="shared" si="3"/>
        <v>94162.9</v>
      </c>
      <c r="G13" s="14">
        <f t="shared" si="3"/>
        <v>0</v>
      </c>
      <c r="H13" s="14">
        <f t="shared" si="3"/>
        <v>0</v>
      </c>
      <c r="I13" s="14">
        <f t="shared" si="3"/>
        <v>0</v>
      </c>
      <c r="J13" s="14">
        <f t="shared" si="3"/>
        <v>50000</v>
      </c>
    </row>
    <row r="14" spans="1:11" s="9" customFormat="1" ht="14.25" customHeight="1" x14ac:dyDescent="0.2">
      <c r="A14" s="28"/>
      <c r="B14" s="29"/>
      <c r="C14" s="2" t="s">
        <v>14</v>
      </c>
      <c r="D14" s="14">
        <f>SUM(E14:J14)</f>
        <v>450964.3</v>
      </c>
      <c r="E14" s="14">
        <f t="shared" si="3"/>
        <v>316548.59999999998</v>
      </c>
      <c r="F14" s="14">
        <f t="shared" si="3"/>
        <v>89415.7</v>
      </c>
      <c r="G14" s="14">
        <f t="shared" si="3"/>
        <v>0</v>
      </c>
      <c r="H14" s="14">
        <f t="shared" si="3"/>
        <v>0</v>
      </c>
      <c r="I14" s="14">
        <f t="shared" si="3"/>
        <v>0</v>
      </c>
      <c r="J14" s="14">
        <f t="shared" si="3"/>
        <v>45000</v>
      </c>
    </row>
    <row r="15" spans="1:11" s="9" customFormat="1" ht="14.25" customHeight="1" x14ac:dyDescent="0.2">
      <c r="A15" s="28"/>
      <c r="B15" s="29"/>
      <c r="C15" s="2" t="s">
        <v>15</v>
      </c>
      <c r="D15" s="14">
        <f t="shared" ref="D15:D60" si="4">SUM(E15:J15)</f>
        <v>30780.3</v>
      </c>
      <c r="E15" s="14">
        <f t="shared" si="3"/>
        <v>21033.1</v>
      </c>
      <c r="F15" s="14">
        <f t="shared" si="3"/>
        <v>4747.2</v>
      </c>
      <c r="G15" s="14">
        <f t="shared" si="3"/>
        <v>0</v>
      </c>
      <c r="H15" s="14">
        <f t="shared" si="3"/>
        <v>0</v>
      </c>
      <c r="I15" s="14">
        <f t="shared" si="3"/>
        <v>0</v>
      </c>
      <c r="J15" s="14">
        <f t="shared" si="3"/>
        <v>5000</v>
      </c>
      <c r="K15" s="13"/>
    </row>
    <row r="16" spans="1:11" ht="14.25" customHeight="1" x14ac:dyDescent="0.2">
      <c r="A16" s="28" t="s">
        <v>16</v>
      </c>
      <c r="B16" s="29" t="s">
        <v>27</v>
      </c>
      <c r="C16" s="2" t="s">
        <v>12</v>
      </c>
      <c r="D16" s="14">
        <f t="shared" si="4"/>
        <v>416489.9</v>
      </c>
      <c r="E16" s="14">
        <f t="shared" ref="E16:F18" si="5">E19+E25+E22</f>
        <v>325504</v>
      </c>
      <c r="F16" s="14">
        <f t="shared" si="5"/>
        <v>90985.9</v>
      </c>
      <c r="G16" s="14">
        <v>0</v>
      </c>
      <c r="H16" s="14">
        <v>0</v>
      </c>
      <c r="I16" s="14">
        <v>0</v>
      </c>
      <c r="J16" s="14">
        <v>0</v>
      </c>
    </row>
    <row r="17" spans="1:10" ht="14.25" customHeight="1" x14ac:dyDescent="0.2">
      <c r="A17" s="28"/>
      <c r="B17" s="29"/>
      <c r="C17" s="2" t="s">
        <v>14</v>
      </c>
      <c r="D17" s="14">
        <f t="shared" si="4"/>
        <v>393540.9</v>
      </c>
      <c r="E17" s="14">
        <f t="shared" si="5"/>
        <v>306154.59999999998</v>
      </c>
      <c r="F17" s="14">
        <f t="shared" si="5"/>
        <v>87386.3</v>
      </c>
      <c r="G17" s="14">
        <f t="shared" ref="G17:J17" si="6">G16*90%</f>
        <v>0</v>
      </c>
      <c r="H17" s="14">
        <f t="shared" si="6"/>
        <v>0</v>
      </c>
      <c r="I17" s="14">
        <f t="shared" si="6"/>
        <v>0</v>
      </c>
      <c r="J17" s="14">
        <f t="shared" si="6"/>
        <v>0</v>
      </c>
    </row>
    <row r="18" spans="1:10" ht="14.25" customHeight="1" x14ac:dyDescent="0.2">
      <c r="A18" s="28"/>
      <c r="B18" s="29"/>
      <c r="C18" s="2" t="s">
        <v>15</v>
      </c>
      <c r="D18" s="14">
        <f t="shared" si="4"/>
        <v>22949</v>
      </c>
      <c r="E18" s="14">
        <f t="shared" si="5"/>
        <v>19349.400000000001</v>
      </c>
      <c r="F18" s="14">
        <f t="shared" si="5"/>
        <v>3599.6</v>
      </c>
      <c r="G18" s="14">
        <f t="shared" ref="G18:J18" si="7">G16*10%</f>
        <v>0</v>
      </c>
      <c r="H18" s="14">
        <f t="shared" si="7"/>
        <v>0</v>
      </c>
      <c r="I18" s="14">
        <f t="shared" si="7"/>
        <v>0</v>
      </c>
      <c r="J18" s="14">
        <f t="shared" si="7"/>
        <v>0</v>
      </c>
    </row>
    <row r="19" spans="1:10" ht="14.25" customHeight="1" x14ac:dyDescent="0.2">
      <c r="A19" s="28" t="s">
        <v>48</v>
      </c>
      <c r="B19" s="29" t="s">
        <v>27</v>
      </c>
      <c r="C19" s="2" t="s">
        <v>12</v>
      </c>
      <c r="D19" s="14">
        <f t="shared" ref="D19:D21" si="8">SUM(E19:J19)</f>
        <v>397348.8</v>
      </c>
      <c r="E19" s="14">
        <f>E20+E21</f>
        <v>309203.40000000002</v>
      </c>
      <c r="F19" s="14">
        <f>F20+F21</f>
        <v>88145.4</v>
      </c>
      <c r="G19" s="14">
        <v>0</v>
      </c>
      <c r="H19" s="14">
        <v>0</v>
      </c>
      <c r="I19" s="14">
        <v>0</v>
      </c>
      <c r="J19" s="14">
        <v>0</v>
      </c>
    </row>
    <row r="20" spans="1:10" ht="14.25" customHeight="1" x14ac:dyDescent="0.2">
      <c r="A20" s="28"/>
      <c r="B20" s="29"/>
      <c r="C20" s="2" t="s">
        <v>14</v>
      </c>
      <c r="D20" s="14">
        <f t="shared" si="8"/>
        <v>393540.9</v>
      </c>
      <c r="E20" s="14">
        <f>306154600/1000</f>
        <v>306154.59999999998</v>
      </c>
      <c r="F20" s="14">
        <f>110680+458.1-23751.8</f>
        <v>87386.3</v>
      </c>
      <c r="G20" s="14">
        <f t="shared" ref="G20:J20" si="9">G19*90%</f>
        <v>0</v>
      </c>
      <c r="H20" s="14">
        <f t="shared" si="9"/>
        <v>0</v>
      </c>
      <c r="I20" s="14">
        <f t="shared" si="9"/>
        <v>0</v>
      </c>
      <c r="J20" s="14">
        <f t="shared" si="9"/>
        <v>0</v>
      </c>
    </row>
    <row r="21" spans="1:10" ht="14.25" customHeight="1" x14ac:dyDescent="0.2">
      <c r="A21" s="28"/>
      <c r="B21" s="29"/>
      <c r="C21" s="2" t="s">
        <v>15</v>
      </c>
      <c r="D21" s="14">
        <f t="shared" si="8"/>
        <v>3807.9</v>
      </c>
      <c r="E21" s="14">
        <v>3048.8</v>
      </c>
      <c r="F21" s="14">
        <v>759.1</v>
      </c>
      <c r="G21" s="14">
        <f>G19*10%</f>
        <v>0</v>
      </c>
      <c r="H21" s="14">
        <f t="shared" ref="H21:J21" si="10">H19*10%</f>
        <v>0</v>
      </c>
      <c r="I21" s="14">
        <f t="shared" si="10"/>
        <v>0</v>
      </c>
      <c r="J21" s="14">
        <f t="shared" si="10"/>
        <v>0</v>
      </c>
    </row>
    <row r="22" spans="1:10" ht="14.25" customHeight="1" x14ac:dyDescent="0.2">
      <c r="A22" s="28" t="s">
        <v>49</v>
      </c>
      <c r="B22" s="29" t="s">
        <v>40</v>
      </c>
      <c r="C22" s="2" t="s">
        <v>12</v>
      </c>
      <c r="D22" s="14">
        <f t="shared" ref="D22:D24" si="11">SUM(E22:J22)</f>
        <v>18042.599999999999</v>
      </c>
      <c r="E22" s="14">
        <f>E23+E24</f>
        <v>16300.6</v>
      </c>
      <c r="F22" s="14">
        <f>F23+F24</f>
        <v>1742</v>
      </c>
      <c r="G22" s="14">
        <v>0</v>
      </c>
      <c r="H22" s="14">
        <v>0</v>
      </c>
      <c r="I22" s="14">
        <v>0</v>
      </c>
      <c r="J22" s="14">
        <v>0</v>
      </c>
    </row>
    <row r="23" spans="1:10" ht="14.25" customHeight="1" x14ac:dyDescent="0.2">
      <c r="A23" s="28"/>
      <c r="B23" s="29"/>
      <c r="C23" s="2" t="s">
        <v>14</v>
      </c>
      <c r="D23" s="14">
        <f t="shared" si="11"/>
        <v>0</v>
      </c>
      <c r="E23" s="14">
        <v>0</v>
      </c>
      <c r="F23" s="14">
        <v>0</v>
      </c>
      <c r="G23" s="14">
        <f t="shared" ref="G23:J23" si="12">G22*90%</f>
        <v>0</v>
      </c>
      <c r="H23" s="14">
        <f t="shared" si="12"/>
        <v>0</v>
      </c>
      <c r="I23" s="14">
        <f t="shared" si="12"/>
        <v>0</v>
      </c>
      <c r="J23" s="14">
        <f t="shared" si="12"/>
        <v>0</v>
      </c>
    </row>
    <row r="24" spans="1:10" ht="14.25" customHeight="1" x14ac:dyDescent="0.2">
      <c r="A24" s="28"/>
      <c r="B24" s="29"/>
      <c r="C24" s="2" t="s">
        <v>15</v>
      </c>
      <c r="D24" s="14">
        <f t="shared" si="11"/>
        <v>18042.599999999999</v>
      </c>
      <c r="E24" s="14">
        <f>10100+6200.59552</f>
        <v>16300.6</v>
      </c>
      <c r="F24" s="14">
        <v>1742</v>
      </c>
      <c r="G24" s="14">
        <f>G22*10%</f>
        <v>0</v>
      </c>
      <c r="H24" s="14">
        <f t="shared" ref="H24:J24" si="13">H22*10%</f>
        <v>0</v>
      </c>
      <c r="I24" s="14">
        <f t="shared" si="13"/>
        <v>0</v>
      </c>
      <c r="J24" s="14">
        <f t="shared" si="13"/>
        <v>0</v>
      </c>
    </row>
    <row r="25" spans="1:10" ht="15.75" customHeight="1" x14ac:dyDescent="0.2">
      <c r="A25" s="28" t="s">
        <v>50</v>
      </c>
      <c r="B25" s="29" t="s">
        <v>45</v>
      </c>
      <c r="C25" s="2" t="s">
        <v>12</v>
      </c>
      <c r="D25" s="20">
        <f>E25+F25+G25+H25+I25+J25</f>
        <v>1098.5</v>
      </c>
      <c r="E25" s="21"/>
      <c r="F25" s="22">
        <f>F27+F26</f>
        <v>1098.5</v>
      </c>
      <c r="G25" s="23"/>
      <c r="H25" s="14"/>
      <c r="I25" s="14"/>
      <c r="J25" s="14"/>
    </row>
    <row r="26" spans="1:10" ht="15.75" customHeight="1" x14ac:dyDescent="0.2">
      <c r="A26" s="28"/>
      <c r="B26" s="29"/>
      <c r="C26" s="2" t="s">
        <v>14</v>
      </c>
      <c r="D26" s="20">
        <f>E26+F26+G26+H26+I26+J26</f>
        <v>0</v>
      </c>
      <c r="E26" s="21"/>
      <c r="F26" s="22">
        <v>0</v>
      </c>
      <c r="G26" s="23"/>
      <c r="H26" s="14"/>
      <c r="I26" s="14"/>
      <c r="J26" s="14"/>
    </row>
    <row r="27" spans="1:10" ht="15.75" customHeight="1" x14ac:dyDescent="0.2">
      <c r="A27" s="28"/>
      <c r="B27" s="29"/>
      <c r="C27" s="2" t="s">
        <v>15</v>
      </c>
      <c r="D27" s="20">
        <f>E27+F27+G27+H27+I27+J27</f>
        <v>1098.5</v>
      </c>
      <c r="E27" s="21"/>
      <c r="F27" s="22">
        <v>1098.5</v>
      </c>
      <c r="G27" s="23"/>
      <c r="H27" s="14"/>
      <c r="I27" s="14"/>
      <c r="J27" s="14"/>
    </row>
    <row r="28" spans="1:10" ht="14.25" customHeight="1" x14ac:dyDescent="0.2">
      <c r="A28" s="28" t="s">
        <v>17</v>
      </c>
      <c r="B28" s="29" t="s">
        <v>52</v>
      </c>
      <c r="C28" s="2" t="s">
        <v>12</v>
      </c>
      <c r="D28" s="14">
        <f t="shared" ref="D28:D30" si="14">SUM(E28:J28)</f>
        <v>1378.1</v>
      </c>
      <c r="E28" s="14">
        <f>E29+E30</f>
        <v>192.7</v>
      </c>
      <c r="F28" s="14">
        <f t="shared" ref="F28:J28" si="15">F29+F30</f>
        <v>1185.4000000000001</v>
      </c>
      <c r="G28" s="14">
        <f>G29+G30</f>
        <v>0</v>
      </c>
      <c r="H28" s="14">
        <f t="shared" si="15"/>
        <v>0</v>
      </c>
      <c r="I28" s="14">
        <f t="shared" si="15"/>
        <v>0</v>
      </c>
      <c r="J28" s="14">
        <f t="shared" si="15"/>
        <v>0</v>
      </c>
    </row>
    <row r="29" spans="1:10" ht="14.25" customHeight="1" x14ac:dyDescent="0.2">
      <c r="A29" s="28"/>
      <c r="B29" s="29"/>
      <c r="C29" s="2" t="s">
        <v>14</v>
      </c>
      <c r="D29" s="14">
        <f t="shared" si="14"/>
        <v>592.70000000000005</v>
      </c>
      <c r="E29" s="14">
        <v>0</v>
      </c>
      <c r="F29" s="14">
        <v>592.70000000000005</v>
      </c>
      <c r="G29" s="14">
        <v>0</v>
      </c>
      <c r="H29" s="14">
        <v>0</v>
      </c>
      <c r="I29" s="14">
        <v>0</v>
      </c>
      <c r="J29" s="14">
        <v>0</v>
      </c>
    </row>
    <row r="30" spans="1:10" ht="14.25" customHeight="1" x14ac:dyDescent="0.2">
      <c r="A30" s="28"/>
      <c r="B30" s="29"/>
      <c r="C30" s="2" t="s">
        <v>15</v>
      </c>
      <c r="D30" s="14">
        <f t="shared" si="14"/>
        <v>785.4</v>
      </c>
      <c r="E30" s="14">
        <f>592695.12/1000-400</f>
        <v>192.7</v>
      </c>
      <c r="F30" s="14">
        <f>(592695.12/1000)</f>
        <v>592.70000000000005</v>
      </c>
      <c r="G30" s="14">
        <v>0</v>
      </c>
      <c r="H30" s="14">
        <v>0</v>
      </c>
      <c r="I30" s="14">
        <v>0</v>
      </c>
      <c r="J30" s="14">
        <v>0</v>
      </c>
    </row>
    <row r="31" spans="1:10" ht="14.25" customHeight="1" x14ac:dyDescent="0.2">
      <c r="A31" s="28" t="s">
        <v>19</v>
      </c>
      <c r="B31" s="29" t="s">
        <v>53</v>
      </c>
      <c r="C31" s="2" t="s">
        <v>12</v>
      </c>
      <c r="D31" s="14">
        <f t="shared" ref="D31:D33" si="16">SUM(E31:J31)</f>
        <v>577</v>
      </c>
      <c r="E31" s="14">
        <f>E32+E33</f>
        <v>381</v>
      </c>
      <c r="F31" s="14">
        <f t="shared" ref="F31" si="17">F32+F33</f>
        <v>196</v>
      </c>
      <c r="G31" s="14">
        <f>G32+G33</f>
        <v>0</v>
      </c>
      <c r="H31" s="14">
        <f t="shared" ref="H31:J31" si="18">H32+H33</f>
        <v>0</v>
      </c>
      <c r="I31" s="14">
        <f t="shared" si="18"/>
        <v>0</v>
      </c>
      <c r="J31" s="14">
        <f t="shared" si="18"/>
        <v>0</v>
      </c>
    </row>
    <row r="32" spans="1:10" ht="14.25" customHeight="1" x14ac:dyDescent="0.2">
      <c r="A32" s="28"/>
      <c r="B32" s="29"/>
      <c r="C32" s="2" t="s">
        <v>14</v>
      </c>
      <c r="D32" s="14">
        <f t="shared" si="16"/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</row>
    <row r="33" spans="1:10" ht="18" customHeight="1" x14ac:dyDescent="0.2">
      <c r="A33" s="28"/>
      <c r="B33" s="29"/>
      <c r="C33" s="2" t="s">
        <v>15</v>
      </c>
      <c r="D33" s="14">
        <f t="shared" si="16"/>
        <v>577</v>
      </c>
      <c r="E33" s="14">
        <f>381</f>
        <v>381</v>
      </c>
      <c r="F33" s="14">
        <v>196</v>
      </c>
      <c r="G33" s="14">
        <v>0</v>
      </c>
      <c r="H33" s="14">
        <v>0</v>
      </c>
      <c r="I33" s="14">
        <v>0</v>
      </c>
      <c r="J33" s="14">
        <v>0</v>
      </c>
    </row>
    <row r="34" spans="1:10" ht="14.25" customHeight="1" x14ac:dyDescent="0.2">
      <c r="A34" s="28" t="s">
        <v>26</v>
      </c>
      <c r="B34" s="29" t="s">
        <v>18</v>
      </c>
      <c r="C34" s="2" t="s">
        <v>12</v>
      </c>
      <c r="D34" s="14">
        <f t="shared" ref="D34:D39" si="19">SUM(E34:J34)</f>
        <v>50000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50000</v>
      </c>
    </row>
    <row r="35" spans="1:10" ht="14.25" customHeight="1" x14ac:dyDescent="0.2">
      <c r="A35" s="28"/>
      <c r="B35" s="29"/>
      <c r="C35" s="2" t="s">
        <v>14</v>
      </c>
      <c r="D35" s="14">
        <f t="shared" si="19"/>
        <v>45000</v>
      </c>
      <c r="E35" s="14">
        <f>E34*90%</f>
        <v>0</v>
      </c>
      <c r="F35" s="14">
        <f t="shared" ref="F35" si="20">F34*90%</f>
        <v>0</v>
      </c>
      <c r="G35" s="14">
        <f t="shared" ref="G35" si="21">G34*90%</f>
        <v>0</v>
      </c>
      <c r="H35" s="14">
        <f t="shared" ref="H35" si="22">H34*90%</f>
        <v>0</v>
      </c>
      <c r="I35" s="14">
        <v>0</v>
      </c>
      <c r="J35" s="14">
        <f t="shared" ref="J35" si="23">J34*90%</f>
        <v>45000</v>
      </c>
    </row>
    <row r="36" spans="1:10" ht="14.25" customHeight="1" x14ac:dyDescent="0.2">
      <c r="A36" s="28"/>
      <c r="B36" s="29"/>
      <c r="C36" s="2" t="s">
        <v>15</v>
      </c>
      <c r="D36" s="14">
        <f t="shared" si="19"/>
        <v>5000</v>
      </c>
      <c r="E36" s="14">
        <f>E34*10%</f>
        <v>0</v>
      </c>
      <c r="F36" s="14">
        <f t="shared" ref="F36:J36" si="24">F34*10%</f>
        <v>0</v>
      </c>
      <c r="G36" s="14">
        <f t="shared" si="24"/>
        <v>0</v>
      </c>
      <c r="H36" s="14">
        <f t="shared" si="24"/>
        <v>0</v>
      </c>
      <c r="I36" s="14">
        <v>0</v>
      </c>
      <c r="J36" s="14">
        <f t="shared" si="24"/>
        <v>5000</v>
      </c>
    </row>
    <row r="37" spans="1:10" ht="14.25" customHeight="1" x14ac:dyDescent="0.2">
      <c r="A37" s="28" t="s">
        <v>30</v>
      </c>
      <c r="B37" s="29" t="s">
        <v>20</v>
      </c>
      <c r="C37" s="2" t="s">
        <v>12</v>
      </c>
      <c r="D37" s="14">
        <f t="shared" si="19"/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</row>
    <row r="38" spans="1:10" ht="14.25" customHeight="1" x14ac:dyDescent="0.2">
      <c r="A38" s="28"/>
      <c r="B38" s="29"/>
      <c r="C38" s="2" t="s">
        <v>14</v>
      </c>
      <c r="D38" s="14">
        <f t="shared" si="19"/>
        <v>0</v>
      </c>
      <c r="E38" s="14">
        <f>E37*90%</f>
        <v>0</v>
      </c>
      <c r="F38" s="14">
        <f t="shared" ref="F38" si="25">F37*90%</f>
        <v>0</v>
      </c>
      <c r="G38" s="14">
        <f t="shared" ref="G38" si="26">G37*90%</f>
        <v>0</v>
      </c>
      <c r="H38" s="14">
        <v>0</v>
      </c>
      <c r="I38" s="14">
        <f t="shared" ref="I38" si="27">I37*90%</f>
        <v>0</v>
      </c>
      <c r="J38" s="14">
        <f t="shared" ref="J38" si="28">J37*90%</f>
        <v>0</v>
      </c>
    </row>
    <row r="39" spans="1:10" ht="15.75" customHeight="1" x14ac:dyDescent="0.2">
      <c r="A39" s="28"/>
      <c r="B39" s="29"/>
      <c r="C39" s="2" t="s">
        <v>15</v>
      </c>
      <c r="D39" s="14">
        <f t="shared" si="19"/>
        <v>0</v>
      </c>
      <c r="E39" s="14">
        <f>E37*10%</f>
        <v>0</v>
      </c>
      <c r="F39" s="17">
        <f t="shared" ref="F39:J39" si="29">F37*10%</f>
        <v>0</v>
      </c>
      <c r="G39" s="14">
        <f t="shared" si="29"/>
        <v>0</v>
      </c>
      <c r="H39" s="14">
        <v>0</v>
      </c>
      <c r="I39" s="14">
        <f t="shared" si="29"/>
        <v>0</v>
      </c>
      <c r="J39" s="14">
        <f t="shared" si="29"/>
        <v>0</v>
      </c>
    </row>
    <row r="40" spans="1:10" ht="15.75" customHeight="1" x14ac:dyDescent="0.2">
      <c r="A40" s="28" t="s">
        <v>31</v>
      </c>
      <c r="B40" s="29" t="s">
        <v>47</v>
      </c>
      <c r="C40" s="2" t="s">
        <v>12</v>
      </c>
      <c r="D40" s="20">
        <f t="shared" ref="D40:D41" si="30">E40+F40+G40+H40+I40+J40</f>
        <v>1436.7</v>
      </c>
      <c r="E40" s="21"/>
      <c r="F40" s="22">
        <f>F42+F41</f>
        <v>1436.7</v>
      </c>
      <c r="G40" s="23"/>
      <c r="H40" s="14"/>
      <c r="I40" s="14"/>
      <c r="J40" s="14"/>
    </row>
    <row r="41" spans="1:10" ht="15.75" customHeight="1" x14ac:dyDescent="0.2">
      <c r="A41" s="28"/>
      <c r="B41" s="29"/>
      <c r="C41" s="2" t="s">
        <v>14</v>
      </c>
      <c r="D41" s="20">
        <f t="shared" si="30"/>
        <v>1436.7</v>
      </c>
      <c r="E41" s="21"/>
      <c r="F41" s="22">
        <v>1436.7</v>
      </c>
      <c r="G41" s="23"/>
      <c r="H41" s="14"/>
      <c r="I41" s="14"/>
      <c r="J41" s="14"/>
    </row>
    <row r="42" spans="1:10" ht="35.25" customHeight="1" x14ac:dyDescent="0.2">
      <c r="A42" s="28"/>
      <c r="B42" s="29"/>
      <c r="C42" s="2" t="s">
        <v>15</v>
      </c>
      <c r="D42" s="20">
        <f>E42+F42+G42+H42+I42+J42</f>
        <v>0</v>
      </c>
      <c r="E42" s="21"/>
      <c r="F42" s="22"/>
      <c r="G42" s="23">
        <v>0</v>
      </c>
      <c r="H42" s="14"/>
      <c r="I42" s="14"/>
      <c r="J42" s="14"/>
    </row>
    <row r="43" spans="1:10" ht="14.25" customHeight="1" x14ac:dyDescent="0.2">
      <c r="A43" s="28" t="s">
        <v>33</v>
      </c>
      <c r="B43" s="29" t="s">
        <v>51</v>
      </c>
      <c r="C43" s="2" t="s">
        <v>12</v>
      </c>
      <c r="D43" s="14">
        <f t="shared" ref="D43:D45" si="31">SUM(E43:J43)</f>
        <v>11664.9</v>
      </c>
      <c r="E43" s="14">
        <f>E44+E45</f>
        <v>11306</v>
      </c>
      <c r="F43" s="14">
        <f>F44+F45</f>
        <v>358.9</v>
      </c>
      <c r="G43" s="14">
        <v>0</v>
      </c>
      <c r="H43" s="14">
        <v>0</v>
      </c>
      <c r="I43" s="14">
        <v>0</v>
      </c>
      <c r="J43" s="14">
        <v>0</v>
      </c>
    </row>
    <row r="44" spans="1:10" ht="14.25" customHeight="1" x14ac:dyDescent="0.2">
      <c r="A44" s="28"/>
      <c r="B44" s="29"/>
      <c r="C44" s="2" t="s">
        <v>14</v>
      </c>
      <c r="D44" s="14">
        <f t="shared" si="31"/>
        <v>10394</v>
      </c>
      <c r="E44" s="14">
        <v>10394</v>
      </c>
      <c r="F44" s="14">
        <v>0</v>
      </c>
      <c r="G44" s="14">
        <f t="shared" ref="G44:J44" si="32">G43*90%</f>
        <v>0</v>
      </c>
      <c r="H44" s="14">
        <f t="shared" si="32"/>
        <v>0</v>
      </c>
      <c r="I44" s="14">
        <f t="shared" si="32"/>
        <v>0</v>
      </c>
      <c r="J44" s="14">
        <f t="shared" si="32"/>
        <v>0</v>
      </c>
    </row>
    <row r="45" spans="1:10" ht="65.25" customHeight="1" x14ac:dyDescent="0.2">
      <c r="A45" s="28"/>
      <c r="B45" s="29"/>
      <c r="C45" s="2" t="s">
        <v>15</v>
      </c>
      <c r="D45" s="14">
        <f t="shared" si="31"/>
        <v>1270.9000000000001</v>
      </c>
      <c r="E45" s="14">
        <f>400+512</f>
        <v>912</v>
      </c>
      <c r="F45" s="14">
        <v>358.9</v>
      </c>
      <c r="G45" s="14">
        <f t="shared" ref="G45:J45" si="33">G43*10%</f>
        <v>0</v>
      </c>
      <c r="H45" s="14">
        <f t="shared" si="33"/>
        <v>0</v>
      </c>
      <c r="I45" s="14">
        <f t="shared" si="33"/>
        <v>0</v>
      </c>
      <c r="J45" s="14">
        <f t="shared" si="33"/>
        <v>0</v>
      </c>
    </row>
    <row r="46" spans="1:10" ht="14.25" customHeight="1" x14ac:dyDescent="0.2">
      <c r="A46" s="28" t="s">
        <v>37</v>
      </c>
      <c r="B46" s="29" t="s">
        <v>34</v>
      </c>
      <c r="C46" s="2" t="s">
        <v>12</v>
      </c>
      <c r="D46" s="14">
        <f t="shared" ref="D46:D48" si="34">SUM(E46:J46)</f>
        <v>198</v>
      </c>
      <c r="E46" s="14">
        <f>E47+E48</f>
        <v>198</v>
      </c>
      <c r="F46" s="14">
        <f>F47+F48</f>
        <v>0</v>
      </c>
      <c r="G46" s="14">
        <v>0</v>
      </c>
      <c r="H46" s="14">
        <v>0</v>
      </c>
      <c r="I46" s="14">
        <v>0</v>
      </c>
      <c r="J46" s="14">
        <v>0</v>
      </c>
    </row>
    <row r="47" spans="1:10" ht="14.25" customHeight="1" x14ac:dyDescent="0.2">
      <c r="A47" s="28"/>
      <c r="B47" s="29"/>
      <c r="C47" s="2" t="s">
        <v>14</v>
      </c>
      <c r="D47" s="14">
        <f t="shared" si="34"/>
        <v>0</v>
      </c>
      <c r="E47" s="14">
        <v>0</v>
      </c>
      <c r="F47" s="14">
        <v>0</v>
      </c>
      <c r="G47" s="14">
        <f t="shared" ref="G47:J47" si="35">G46*90%</f>
        <v>0</v>
      </c>
      <c r="H47" s="14">
        <f t="shared" si="35"/>
        <v>0</v>
      </c>
      <c r="I47" s="14">
        <f t="shared" si="35"/>
        <v>0</v>
      </c>
      <c r="J47" s="14">
        <f t="shared" si="35"/>
        <v>0</v>
      </c>
    </row>
    <row r="48" spans="1:10" ht="49.5" customHeight="1" x14ac:dyDescent="0.2">
      <c r="A48" s="28"/>
      <c r="B48" s="29"/>
      <c r="C48" s="2" t="s">
        <v>15</v>
      </c>
      <c r="D48" s="14">
        <f t="shared" si="34"/>
        <v>198</v>
      </c>
      <c r="E48" s="14">
        <f>198</f>
        <v>198</v>
      </c>
      <c r="F48" s="14">
        <v>0</v>
      </c>
      <c r="G48" s="14">
        <f t="shared" ref="G48:J48" si="36">G46*10%</f>
        <v>0</v>
      </c>
      <c r="H48" s="14">
        <f t="shared" si="36"/>
        <v>0</v>
      </c>
      <c r="I48" s="14">
        <f t="shared" si="36"/>
        <v>0</v>
      </c>
      <c r="J48" s="14">
        <f t="shared" si="36"/>
        <v>0</v>
      </c>
    </row>
    <row r="49" spans="1:10" ht="15.75" customHeight="1" x14ac:dyDescent="0.2">
      <c r="A49" s="28" t="s">
        <v>39</v>
      </c>
      <c r="B49" s="29" t="s">
        <v>46</v>
      </c>
      <c r="C49" s="2" t="s">
        <v>12</v>
      </c>
      <c r="D49" s="20">
        <f t="shared" ref="D49:D51" si="37">E49+F49+G49+H49+I49+J49</f>
        <v>0</v>
      </c>
      <c r="E49" s="21"/>
      <c r="F49" s="22"/>
      <c r="G49" s="23">
        <f>G51+G50</f>
        <v>0</v>
      </c>
      <c r="H49" s="14"/>
      <c r="I49" s="14"/>
      <c r="J49" s="14"/>
    </row>
    <row r="50" spans="1:10" ht="15.75" customHeight="1" x14ac:dyDescent="0.2">
      <c r="A50" s="28"/>
      <c r="B50" s="29"/>
      <c r="C50" s="2" t="s">
        <v>14</v>
      </c>
      <c r="D50" s="20">
        <f t="shared" si="37"/>
        <v>0</v>
      </c>
      <c r="E50" s="21"/>
      <c r="F50" s="22"/>
      <c r="G50" s="23"/>
      <c r="H50" s="14"/>
      <c r="I50" s="14"/>
      <c r="J50" s="14"/>
    </row>
    <row r="51" spans="1:10" ht="15.75" customHeight="1" x14ac:dyDescent="0.2">
      <c r="A51" s="28"/>
      <c r="B51" s="29"/>
      <c r="C51" s="2" t="s">
        <v>15</v>
      </c>
      <c r="D51" s="20">
        <f t="shared" si="37"/>
        <v>0</v>
      </c>
      <c r="E51" s="21"/>
      <c r="F51" s="22"/>
      <c r="G51" s="23"/>
      <c r="H51" s="14"/>
      <c r="I51" s="14"/>
      <c r="J51" s="14"/>
    </row>
    <row r="52" spans="1:10" s="9" customFormat="1" ht="14.25" customHeight="1" x14ac:dyDescent="0.2">
      <c r="A52" s="28">
        <v>2</v>
      </c>
      <c r="B52" s="29" t="s">
        <v>21</v>
      </c>
      <c r="C52" s="2" t="s">
        <v>12</v>
      </c>
      <c r="D52" s="14">
        <f>SUM(E52:J52)</f>
        <v>9365.2000000000007</v>
      </c>
      <c r="E52" s="14">
        <f t="shared" ref="E52:J54" si="38">E55+E58</f>
        <v>7147.8</v>
      </c>
      <c r="F52" s="39">
        <f>F55+F58</f>
        <v>2117.4</v>
      </c>
      <c r="G52" s="14">
        <f>G55+G58</f>
        <v>0</v>
      </c>
      <c r="H52" s="14">
        <f t="shared" si="38"/>
        <v>0</v>
      </c>
      <c r="I52" s="14">
        <f t="shared" si="38"/>
        <v>0</v>
      </c>
      <c r="J52" s="14">
        <f t="shared" si="38"/>
        <v>100</v>
      </c>
    </row>
    <row r="53" spans="1:10" s="9" customFormat="1" ht="14.25" customHeight="1" x14ac:dyDescent="0.2">
      <c r="A53" s="28"/>
      <c r="B53" s="29"/>
      <c r="C53" s="2" t="s">
        <v>14</v>
      </c>
      <c r="D53" s="14">
        <f t="shared" ref="D53:D54" si="39">SUM(E53:J53)</f>
        <v>8160.6</v>
      </c>
      <c r="E53" s="14">
        <f t="shared" si="38"/>
        <v>6186.8</v>
      </c>
      <c r="F53" s="14">
        <f t="shared" si="38"/>
        <v>1973.8</v>
      </c>
      <c r="G53" s="14">
        <f t="shared" si="38"/>
        <v>0</v>
      </c>
      <c r="H53" s="14">
        <f t="shared" si="38"/>
        <v>0</v>
      </c>
      <c r="I53" s="14">
        <f t="shared" si="38"/>
        <v>0</v>
      </c>
      <c r="J53" s="14">
        <f t="shared" si="38"/>
        <v>0</v>
      </c>
    </row>
    <row r="54" spans="1:10" s="9" customFormat="1" ht="24.75" customHeight="1" x14ac:dyDescent="0.2">
      <c r="A54" s="28"/>
      <c r="B54" s="29"/>
      <c r="C54" s="2" t="s">
        <v>15</v>
      </c>
      <c r="D54" s="14">
        <f t="shared" si="39"/>
        <v>1204.5999999999999</v>
      </c>
      <c r="E54" s="14">
        <f t="shared" si="38"/>
        <v>961</v>
      </c>
      <c r="F54" s="14">
        <f t="shared" si="38"/>
        <v>143.6</v>
      </c>
      <c r="G54" s="14">
        <f t="shared" si="38"/>
        <v>0</v>
      </c>
      <c r="H54" s="14">
        <f t="shared" si="38"/>
        <v>0</v>
      </c>
      <c r="I54" s="14">
        <f t="shared" si="38"/>
        <v>0</v>
      </c>
      <c r="J54" s="14">
        <f t="shared" si="38"/>
        <v>100</v>
      </c>
    </row>
    <row r="55" spans="1:10" ht="14.25" customHeight="1" x14ac:dyDescent="0.2">
      <c r="A55" s="27" t="s">
        <v>22</v>
      </c>
      <c r="B55" s="29" t="s">
        <v>42</v>
      </c>
      <c r="C55" s="2" t="s">
        <v>12</v>
      </c>
      <c r="D55" s="14">
        <f t="shared" si="4"/>
        <v>2056.3000000000002</v>
      </c>
      <c r="E55" s="14">
        <f>E56+E57</f>
        <v>221.3</v>
      </c>
      <c r="F55" s="14">
        <f>F56+F57</f>
        <v>1785</v>
      </c>
      <c r="G55" s="14">
        <f>G56+G57</f>
        <v>0</v>
      </c>
      <c r="H55" s="14">
        <f t="shared" ref="H55:I55" si="40">H56+H57</f>
        <v>0</v>
      </c>
      <c r="I55" s="14">
        <f t="shared" si="40"/>
        <v>0</v>
      </c>
      <c r="J55" s="14">
        <v>50</v>
      </c>
    </row>
    <row r="56" spans="1:10" ht="14.25" customHeight="1" x14ac:dyDescent="0.2">
      <c r="A56" s="28"/>
      <c r="B56" s="29"/>
      <c r="C56" s="2" t="s">
        <v>14</v>
      </c>
      <c r="D56" s="14">
        <f t="shared" si="4"/>
        <v>1674.7</v>
      </c>
      <c r="E56" s="14">
        <v>0</v>
      </c>
      <c r="F56" s="14">
        <v>1674.7</v>
      </c>
      <c r="G56" s="14">
        <v>0</v>
      </c>
      <c r="H56" s="14">
        <v>0</v>
      </c>
      <c r="I56" s="14">
        <v>0</v>
      </c>
      <c r="J56" s="14">
        <v>0</v>
      </c>
    </row>
    <row r="57" spans="1:10" ht="24" customHeight="1" x14ac:dyDescent="0.2">
      <c r="A57" s="28"/>
      <c r="B57" s="29"/>
      <c r="C57" s="2" t="s">
        <v>15</v>
      </c>
      <c r="D57" s="14">
        <f t="shared" si="4"/>
        <v>381.6</v>
      </c>
      <c r="E57" s="14">
        <v>221.3</v>
      </c>
      <c r="F57" s="14">
        <v>110.3</v>
      </c>
      <c r="G57" s="14">
        <v>0</v>
      </c>
      <c r="H57" s="14">
        <v>0</v>
      </c>
      <c r="I57" s="14">
        <v>0</v>
      </c>
      <c r="J57" s="14">
        <f t="shared" ref="J57" si="41">J55</f>
        <v>50</v>
      </c>
    </row>
    <row r="58" spans="1:10" ht="14.25" customHeight="1" x14ac:dyDescent="0.2">
      <c r="A58" s="28" t="s">
        <v>23</v>
      </c>
      <c r="B58" s="29" t="s">
        <v>35</v>
      </c>
      <c r="C58" s="2" t="s">
        <v>12</v>
      </c>
      <c r="D58" s="14">
        <f t="shared" si="4"/>
        <v>7308.9</v>
      </c>
      <c r="E58" s="14">
        <f>E59+E60</f>
        <v>6926.5</v>
      </c>
      <c r="F58" s="14">
        <f t="shared" ref="F58:J58" si="42">F59+F60</f>
        <v>332.4</v>
      </c>
      <c r="G58" s="14">
        <f t="shared" si="42"/>
        <v>0</v>
      </c>
      <c r="H58" s="14">
        <f t="shared" si="42"/>
        <v>0</v>
      </c>
      <c r="I58" s="14">
        <f t="shared" si="42"/>
        <v>0</v>
      </c>
      <c r="J58" s="14">
        <f t="shared" si="42"/>
        <v>50</v>
      </c>
    </row>
    <row r="59" spans="1:10" ht="14.25" customHeight="1" x14ac:dyDescent="0.2">
      <c r="A59" s="28"/>
      <c r="B59" s="29"/>
      <c r="C59" s="2" t="s">
        <v>14</v>
      </c>
      <c r="D59" s="14">
        <f t="shared" si="4"/>
        <v>6485.9</v>
      </c>
      <c r="E59" s="14">
        <v>6186.8</v>
      </c>
      <c r="F59" s="14">
        <v>299.10000000000002</v>
      </c>
      <c r="G59" s="14">
        <v>0</v>
      </c>
      <c r="H59" s="14">
        <v>0</v>
      </c>
      <c r="I59" s="14">
        <v>0</v>
      </c>
      <c r="J59" s="14">
        <v>0</v>
      </c>
    </row>
    <row r="60" spans="1:10" ht="14.25" customHeight="1" x14ac:dyDescent="0.2">
      <c r="A60" s="28"/>
      <c r="B60" s="29"/>
      <c r="C60" s="2" t="s">
        <v>15</v>
      </c>
      <c r="D60" s="14">
        <f t="shared" si="4"/>
        <v>823</v>
      </c>
      <c r="E60" s="14">
        <v>739.7</v>
      </c>
      <c r="F60" s="14">
        <v>33.299999999999997</v>
      </c>
      <c r="G60" s="14">
        <v>0</v>
      </c>
      <c r="H60" s="14">
        <v>0</v>
      </c>
      <c r="I60" s="14">
        <v>0</v>
      </c>
      <c r="J60" s="14">
        <v>50</v>
      </c>
    </row>
  </sheetData>
  <mergeCells count="40">
    <mergeCell ref="A58:A60"/>
    <mergeCell ref="B58:B60"/>
    <mergeCell ref="A6:J6"/>
    <mergeCell ref="A37:A39"/>
    <mergeCell ref="B37:B39"/>
    <mergeCell ref="A52:A54"/>
    <mergeCell ref="B52:B54"/>
    <mergeCell ref="A55:A57"/>
    <mergeCell ref="B55:B57"/>
    <mergeCell ref="A13:A15"/>
    <mergeCell ref="B13:B15"/>
    <mergeCell ref="A16:A18"/>
    <mergeCell ref="B16:B18"/>
    <mergeCell ref="A31:A33"/>
    <mergeCell ref="A49:A51"/>
    <mergeCell ref="B49:B51"/>
    <mergeCell ref="A28:A30"/>
    <mergeCell ref="B28:B30"/>
    <mergeCell ref="A22:A24"/>
    <mergeCell ref="B22:B24"/>
    <mergeCell ref="A19:A21"/>
    <mergeCell ref="B19:B21"/>
    <mergeCell ref="G1:J4"/>
    <mergeCell ref="B25:B27"/>
    <mergeCell ref="A25:A27"/>
    <mergeCell ref="A8:A9"/>
    <mergeCell ref="B8:B9"/>
    <mergeCell ref="C8:C9"/>
    <mergeCell ref="D8:J8"/>
    <mergeCell ref="A10:A12"/>
    <mergeCell ref="B10:B12"/>
    <mergeCell ref="A46:A48"/>
    <mergeCell ref="B46:B48"/>
    <mergeCell ref="B31:B33"/>
    <mergeCell ref="A43:A45"/>
    <mergeCell ref="B43:B45"/>
    <mergeCell ref="A34:A36"/>
    <mergeCell ref="B34:B36"/>
    <mergeCell ref="A40:A42"/>
    <mergeCell ref="B40:B42"/>
  </mergeCells>
  <pageMargins left="0.11811023622047245" right="0.11811023622047245" top="0.59055118110236227" bottom="0.59055118110236227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4"/>
  <sheetViews>
    <sheetView view="pageBreakPreview" topLeftCell="A16" zoomScaleSheetLayoutView="100" workbookViewId="0">
      <selection sqref="A1:F44"/>
    </sheetView>
  </sheetViews>
  <sheetFormatPr defaultRowHeight="15" x14ac:dyDescent="0.25"/>
  <cols>
    <col min="1" max="1" width="6.28515625" style="6" customWidth="1"/>
    <col min="2" max="2" width="38" style="6" customWidth="1"/>
    <col min="3" max="3" width="19.140625" style="6" customWidth="1"/>
    <col min="4" max="4" width="14.140625" style="6" customWidth="1"/>
    <col min="5" max="5" width="9.140625" style="6"/>
    <col min="6" max="6" width="15.85546875" style="6" customWidth="1"/>
    <col min="7" max="16384" width="9.140625" style="6"/>
  </cols>
  <sheetData>
    <row r="1" spans="1:6" ht="26.25" customHeight="1" x14ac:dyDescent="0.25">
      <c r="A1" s="35" t="s">
        <v>0</v>
      </c>
      <c r="B1" s="37" t="s">
        <v>1</v>
      </c>
      <c r="C1" s="37" t="s">
        <v>2</v>
      </c>
      <c r="D1" s="35" t="s">
        <v>43</v>
      </c>
      <c r="E1" s="35" t="s">
        <v>41</v>
      </c>
      <c r="F1" s="35" t="s">
        <v>44</v>
      </c>
    </row>
    <row r="2" spans="1:6" ht="26.25" customHeight="1" x14ac:dyDescent="0.25">
      <c r="A2" s="36"/>
      <c r="B2" s="37"/>
      <c r="C2" s="37"/>
      <c r="D2" s="36"/>
      <c r="E2" s="36"/>
      <c r="F2" s="36"/>
    </row>
    <row r="3" spans="1:6" s="7" customFormat="1" ht="13.5" customHeight="1" x14ac:dyDescent="0.25">
      <c r="A3" s="30"/>
      <c r="B3" s="31" t="s">
        <v>11</v>
      </c>
      <c r="C3" s="1" t="s">
        <v>12</v>
      </c>
      <c r="D3" s="3">
        <f>D6+D36</f>
        <v>113983</v>
      </c>
      <c r="E3" s="3">
        <f t="shared" ref="E3" si="0">E6+E36</f>
        <v>-20335.099999999999</v>
      </c>
      <c r="F3" s="3">
        <f>D3+E3</f>
        <v>93647.9</v>
      </c>
    </row>
    <row r="4" spans="1:6" s="7" customFormat="1" ht="13.5" customHeight="1" x14ac:dyDescent="0.25">
      <c r="A4" s="30"/>
      <c r="B4" s="31"/>
      <c r="C4" s="1" t="s">
        <v>14</v>
      </c>
      <c r="D4" s="3">
        <f t="shared" ref="D4:E4" si="1">D7+D37</f>
        <v>111932.7</v>
      </c>
      <c r="E4" s="3">
        <f t="shared" si="1"/>
        <v>-22077.1</v>
      </c>
      <c r="F4" s="3">
        <f t="shared" ref="F4:F44" si="2">D4+E4</f>
        <v>89855.6</v>
      </c>
    </row>
    <row r="5" spans="1:6" s="7" customFormat="1" ht="13.5" customHeight="1" x14ac:dyDescent="0.25">
      <c r="A5" s="30"/>
      <c r="B5" s="31"/>
      <c r="C5" s="1" t="s">
        <v>15</v>
      </c>
      <c r="D5" s="3">
        <f t="shared" ref="D5:E5" si="3">D8+D38</f>
        <v>2050.3000000000002</v>
      </c>
      <c r="E5" s="3">
        <f t="shared" si="3"/>
        <v>1742</v>
      </c>
      <c r="F5" s="3">
        <f t="shared" si="2"/>
        <v>3792.3</v>
      </c>
    </row>
    <row r="6" spans="1:6" s="7" customFormat="1" ht="13.5" customHeight="1" x14ac:dyDescent="0.25">
      <c r="A6" s="30">
        <v>1</v>
      </c>
      <c r="B6" s="31" t="s">
        <v>13</v>
      </c>
      <c r="C6" s="1" t="s">
        <v>12</v>
      </c>
      <c r="D6" s="3">
        <f>D9+D30+D33+D15+D18+D21+D24+D27+D12</f>
        <v>113044.8</v>
      </c>
      <c r="E6" s="3">
        <f t="shared" ref="E6" si="4">E9+E30+E33+E15+E18+E21+E24+E27+E12</f>
        <v>-22009.8</v>
      </c>
      <c r="F6" s="3">
        <f t="shared" si="2"/>
        <v>91035</v>
      </c>
    </row>
    <row r="7" spans="1:6" s="7" customFormat="1" ht="13.5" customHeight="1" x14ac:dyDescent="0.25">
      <c r="A7" s="30"/>
      <c r="B7" s="31"/>
      <c r="C7" s="1" t="s">
        <v>14</v>
      </c>
      <c r="D7" s="3">
        <f t="shared" ref="D7:E8" si="5">D10+D31+D34+D16+D19+D22+D25+D28+D13</f>
        <v>111138.1</v>
      </c>
      <c r="E7" s="3">
        <f t="shared" si="5"/>
        <v>-23751.8</v>
      </c>
      <c r="F7" s="3">
        <f t="shared" si="2"/>
        <v>87386.3</v>
      </c>
    </row>
    <row r="8" spans="1:6" s="7" customFormat="1" ht="13.5" customHeight="1" x14ac:dyDescent="0.25">
      <c r="A8" s="30"/>
      <c r="B8" s="31"/>
      <c r="C8" s="1" t="s">
        <v>15</v>
      </c>
      <c r="D8" s="3">
        <f t="shared" si="5"/>
        <v>1906.7</v>
      </c>
      <c r="E8" s="3">
        <f t="shared" si="5"/>
        <v>1742</v>
      </c>
      <c r="F8" s="3">
        <f t="shared" si="2"/>
        <v>3648.7</v>
      </c>
    </row>
    <row r="9" spans="1:6" ht="13.5" customHeight="1" x14ac:dyDescent="0.25">
      <c r="A9" s="28" t="s">
        <v>16</v>
      </c>
      <c r="B9" s="29" t="s">
        <v>27</v>
      </c>
      <c r="C9" s="2" t="s">
        <v>12</v>
      </c>
      <c r="D9" s="4">
        <f>D10+D11</f>
        <v>112256.1</v>
      </c>
      <c r="E9" s="4">
        <f t="shared" ref="E9:F9" si="6">E10+E11</f>
        <v>-23751.8</v>
      </c>
      <c r="F9" s="4">
        <f t="shared" si="6"/>
        <v>88504.3</v>
      </c>
    </row>
    <row r="10" spans="1:6" ht="13.5" customHeight="1" x14ac:dyDescent="0.25">
      <c r="A10" s="28"/>
      <c r="B10" s="29"/>
      <c r="C10" s="2" t="s">
        <v>14</v>
      </c>
      <c r="D10" s="4">
        <v>111138.1</v>
      </c>
      <c r="E10" s="4">
        <v>-23751.8</v>
      </c>
      <c r="F10" s="4">
        <f t="shared" si="2"/>
        <v>87386.3</v>
      </c>
    </row>
    <row r="11" spans="1:6" ht="13.5" customHeight="1" x14ac:dyDescent="0.25">
      <c r="A11" s="28"/>
      <c r="B11" s="29"/>
      <c r="C11" s="2" t="s">
        <v>15</v>
      </c>
      <c r="D11" s="4">
        <v>1118</v>
      </c>
      <c r="E11" s="4">
        <v>0</v>
      </c>
      <c r="F11" s="4">
        <f t="shared" si="2"/>
        <v>1118</v>
      </c>
    </row>
    <row r="12" spans="1:6" ht="13.5" customHeight="1" x14ac:dyDescent="0.25">
      <c r="A12" s="28" t="s">
        <v>17</v>
      </c>
      <c r="B12" s="29" t="s">
        <v>40</v>
      </c>
      <c r="C12" s="2" t="s">
        <v>12</v>
      </c>
      <c r="D12" s="4">
        <f>D13+D14</f>
        <v>0</v>
      </c>
      <c r="E12" s="4">
        <f t="shared" ref="E12:F12" si="7">E13+E14</f>
        <v>1742</v>
      </c>
      <c r="F12" s="4">
        <f t="shared" si="7"/>
        <v>1742</v>
      </c>
    </row>
    <row r="13" spans="1:6" ht="13.5" customHeight="1" x14ac:dyDescent="0.25">
      <c r="A13" s="28"/>
      <c r="B13" s="29"/>
      <c r="C13" s="2" t="s">
        <v>14</v>
      </c>
      <c r="D13" s="4">
        <v>0</v>
      </c>
      <c r="E13" s="4"/>
      <c r="F13" s="4">
        <f t="shared" si="2"/>
        <v>0</v>
      </c>
    </row>
    <row r="14" spans="1:6" ht="13.5" customHeight="1" x14ac:dyDescent="0.25">
      <c r="A14" s="28"/>
      <c r="B14" s="29"/>
      <c r="C14" s="2" t="s">
        <v>15</v>
      </c>
      <c r="D14" s="4">
        <v>0</v>
      </c>
      <c r="E14" s="4">
        <v>1742</v>
      </c>
      <c r="F14" s="4">
        <f t="shared" si="2"/>
        <v>1742</v>
      </c>
    </row>
    <row r="15" spans="1:6" ht="13.5" customHeight="1" x14ac:dyDescent="0.25">
      <c r="A15" s="28" t="s">
        <v>19</v>
      </c>
      <c r="B15" s="29" t="s">
        <v>28</v>
      </c>
      <c r="C15" s="2" t="s">
        <v>12</v>
      </c>
      <c r="D15" s="4">
        <f>D16+D17</f>
        <v>592.70000000000005</v>
      </c>
      <c r="E15" s="4">
        <f t="shared" ref="E15:F15" si="8">E16+E17</f>
        <v>0</v>
      </c>
      <c r="F15" s="4">
        <f t="shared" si="8"/>
        <v>592.70000000000005</v>
      </c>
    </row>
    <row r="16" spans="1:6" ht="13.5" customHeight="1" x14ac:dyDescent="0.25">
      <c r="A16" s="28"/>
      <c r="B16" s="29"/>
      <c r="C16" s="2" t="s">
        <v>14</v>
      </c>
      <c r="D16" s="4">
        <v>0</v>
      </c>
      <c r="E16" s="4"/>
      <c r="F16" s="4">
        <f t="shared" si="2"/>
        <v>0</v>
      </c>
    </row>
    <row r="17" spans="1:6" ht="13.5" customHeight="1" x14ac:dyDescent="0.25">
      <c r="A17" s="28"/>
      <c r="B17" s="29"/>
      <c r="C17" s="2" t="s">
        <v>15</v>
      </c>
      <c r="D17" s="4">
        <v>592.70000000000005</v>
      </c>
      <c r="E17" s="4"/>
      <c r="F17" s="4">
        <f t="shared" si="2"/>
        <v>592.70000000000005</v>
      </c>
    </row>
    <row r="18" spans="1:6" ht="13.5" customHeight="1" x14ac:dyDescent="0.25">
      <c r="A18" s="28" t="s">
        <v>26</v>
      </c>
      <c r="B18" s="29" t="s">
        <v>29</v>
      </c>
      <c r="C18" s="2" t="s">
        <v>12</v>
      </c>
      <c r="D18" s="4">
        <f>D19+D20</f>
        <v>196</v>
      </c>
      <c r="E18" s="4">
        <f t="shared" ref="E18:F18" si="9">E19+E20</f>
        <v>0</v>
      </c>
      <c r="F18" s="4">
        <f t="shared" si="9"/>
        <v>196</v>
      </c>
    </row>
    <row r="19" spans="1:6" ht="13.5" customHeight="1" x14ac:dyDescent="0.25">
      <c r="A19" s="28"/>
      <c r="B19" s="29"/>
      <c r="C19" s="2" t="s">
        <v>14</v>
      </c>
      <c r="D19" s="4">
        <v>0</v>
      </c>
      <c r="E19" s="4"/>
      <c r="F19" s="4">
        <f t="shared" si="2"/>
        <v>0</v>
      </c>
    </row>
    <row r="20" spans="1:6" ht="13.5" customHeight="1" x14ac:dyDescent="0.25">
      <c r="A20" s="28"/>
      <c r="B20" s="29"/>
      <c r="C20" s="2" t="s">
        <v>15</v>
      </c>
      <c r="D20" s="4">
        <v>196</v>
      </c>
      <c r="E20" s="4"/>
      <c r="F20" s="4">
        <f t="shared" si="2"/>
        <v>196</v>
      </c>
    </row>
    <row r="21" spans="1:6" ht="13.5" customHeight="1" x14ac:dyDescent="0.25">
      <c r="A21" s="28" t="s">
        <v>30</v>
      </c>
      <c r="B21" s="29" t="s">
        <v>32</v>
      </c>
      <c r="C21" s="2" t="s">
        <v>12</v>
      </c>
      <c r="D21" s="4">
        <f>D22+D23</f>
        <v>0</v>
      </c>
      <c r="E21" s="4">
        <f t="shared" ref="E21:F21" si="10">E22+E23</f>
        <v>0</v>
      </c>
      <c r="F21" s="4">
        <f t="shared" si="10"/>
        <v>0</v>
      </c>
    </row>
    <row r="22" spans="1:6" ht="13.5" customHeight="1" x14ac:dyDescent="0.25">
      <c r="A22" s="28"/>
      <c r="B22" s="29"/>
      <c r="C22" s="2" t="s">
        <v>14</v>
      </c>
      <c r="D22" s="4">
        <v>0</v>
      </c>
      <c r="E22" s="4"/>
      <c r="F22" s="4">
        <f t="shared" si="2"/>
        <v>0</v>
      </c>
    </row>
    <row r="23" spans="1:6" ht="52.5" customHeight="1" x14ac:dyDescent="0.25">
      <c r="A23" s="28"/>
      <c r="B23" s="29"/>
      <c r="C23" s="2" t="s">
        <v>15</v>
      </c>
      <c r="D23" s="4">
        <v>0</v>
      </c>
      <c r="E23" s="4"/>
      <c r="F23" s="4">
        <f t="shared" si="2"/>
        <v>0</v>
      </c>
    </row>
    <row r="24" spans="1:6" ht="13.5" customHeight="1" x14ac:dyDescent="0.25">
      <c r="A24" s="28" t="s">
        <v>31</v>
      </c>
      <c r="B24" s="29" t="s">
        <v>34</v>
      </c>
      <c r="C24" s="2" t="s">
        <v>12</v>
      </c>
      <c r="D24" s="4">
        <f>D25+D26</f>
        <v>0</v>
      </c>
      <c r="E24" s="4">
        <f t="shared" ref="E24:F24" si="11">E25+E26</f>
        <v>0</v>
      </c>
      <c r="F24" s="4">
        <f t="shared" si="11"/>
        <v>0</v>
      </c>
    </row>
    <row r="25" spans="1:6" ht="13.5" customHeight="1" x14ac:dyDescent="0.25">
      <c r="A25" s="28"/>
      <c r="B25" s="29"/>
      <c r="C25" s="2" t="s">
        <v>14</v>
      </c>
      <c r="D25" s="4">
        <v>0</v>
      </c>
      <c r="E25" s="4"/>
      <c r="F25" s="4">
        <f t="shared" si="2"/>
        <v>0</v>
      </c>
    </row>
    <row r="26" spans="1:6" ht="13.5" customHeight="1" x14ac:dyDescent="0.25">
      <c r="A26" s="28"/>
      <c r="B26" s="29"/>
      <c r="C26" s="2" t="s">
        <v>15</v>
      </c>
      <c r="D26" s="4">
        <v>0</v>
      </c>
      <c r="E26" s="4"/>
      <c r="F26" s="4">
        <f t="shared" si="2"/>
        <v>0</v>
      </c>
    </row>
    <row r="27" spans="1:6" ht="13.5" customHeight="1" x14ac:dyDescent="0.25">
      <c r="A27" s="28" t="s">
        <v>33</v>
      </c>
      <c r="B27" s="29" t="s">
        <v>38</v>
      </c>
      <c r="C27" s="2" t="s">
        <v>12</v>
      </c>
      <c r="D27" s="4">
        <f>D28+D29</f>
        <v>0</v>
      </c>
      <c r="E27" s="4">
        <f t="shared" ref="E27:F27" si="12">E28+E29</f>
        <v>0</v>
      </c>
      <c r="F27" s="4">
        <f t="shared" si="12"/>
        <v>0</v>
      </c>
    </row>
    <row r="28" spans="1:6" ht="13.5" customHeight="1" x14ac:dyDescent="0.25">
      <c r="A28" s="28"/>
      <c r="B28" s="29"/>
      <c r="C28" s="2" t="s">
        <v>14</v>
      </c>
      <c r="D28" s="4">
        <v>0</v>
      </c>
      <c r="E28" s="4"/>
      <c r="F28" s="4">
        <f t="shared" si="2"/>
        <v>0</v>
      </c>
    </row>
    <row r="29" spans="1:6" ht="13.5" customHeight="1" x14ac:dyDescent="0.25">
      <c r="A29" s="28"/>
      <c r="B29" s="29"/>
      <c r="C29" s="2" t="s">
        <v>15</v>
      </c>
      <c r="D29" s="4">
        <v>0</v>
      </c>
      <c r="E29" s="4"/>
      <c r="F29" s="4">
        <f t="shared" si="2"/>
        <v>0</v>
      </c>
    </row>
    <row r="30" spans="1:6" ht="13.5" customHeight="1" x14ac:dyDescent="0.25">
      <c r="A30" s="28" t="s">
        <v>37</v>
      </c>
      <c r="B30" s="29" t="s">
        <v>18</v>
      </c>
      <c r="C30" s="2" t="s">
        <v>12</v>
      </c>
      <c r="D30" s="4">
        <f>D31+D32</f>
        <v>0</v>
      </c>
      <c r="E30" s="4">
        <f t="shared" ref="E30:F30" si="13">E31+E32</f>
        <v>0</v>
      </c>
      <c r="F30" s="4">
        <f t="shared" si="13"/>
        <v>0</v>
      </c>
    </row>
    <row r="31" spans="1:6" ht="13.5" customHeight="1" x14ac:dyDescent="0.25">
      <c r="A31" s="28"/>
      <c r="B31" s="29"/>
      <c r="C31" s="2" t="s">
        <v>14</v>
      </c>
      <c r="D31" s="4">
        <v>0</v>
      </c>
      <c r="E31" s="4"/>
      <c r="F31" s="4">
        <f t="shared" si="2"/>
        <v>0</v>
      </c>
    </row>
    <row r="32" spans="1:6" ht="13.5" customHeight="1" x14ac:dyDescent="0.25">
      <c r="A32" s="28"/>
      <c r="B32" s="29"/>
      <c r="C32" s="2" t="s">
        <v>15</v>
      </c>
      <c r="D32" s="4">
        <v>0</v>
      </c>
      <c r="E32" s="4"/>
      <c r="F32" s="4">
        <f t="shared" si="2"/>
        <v>0</v>
      </c>
    </row>
    <row r="33" spans="1:6" ht="13.5" customHeight="1" x14ac:dyDescent="0.25">
      <c r="A33" s="28" t="s">
        <v>39</v>
      </c>
      <c r="B33" s="29" t="s">
        <v>20</v>
      </c>
      <c r="C33" s="2" t="s">
        <v>12</v>
      </c>
      <c r="D33" s="4">
        <f>D34+D35</f>
        <v>0</v>
      </c>
      <c r="E33" s="4">
        <f t="shared" ref="E33:F33" si="14">E34+E35</f>
        <v>0</v>
      </c>
      <c r="F33" s="4">
        <f t="shared" si="14"/>
        <v>0</v>
      </c>
    </row>
    <row r="34" spans="1:6" ht="13.5" customHeight="1" x14ac:dyDescent="0.25">
      <c r="A34" s="28"/>
      <c r="B34" s="29"/>
      <c r="C34" s="2" t="s">
        <v>14</v>
      </c>
      <c r="D34" s="4">
        <v>0</v>
      </c>
      <c r="E34" s="4"/>
      <c r="F34" s="4">
        <f t="shared" si="2"/>
        <v>0</v>
      </c>
    </row>
    <row r="35" spans="1:6" ht="13.5" customHeight="1" x14ac:dyDescent="0.25">
      <c r="A35" s="28"/>
      <c r="B35" s="29"/>
      <c r="C35" s="2" t="s">
        <v>15</v>
      </c>
      <c r="D35" s="4">
        <v>0</v>
      </c>
      <c r="E35" s="4"/>
      <c r="F35" s="4">
        <f t="shared" si="2"/>
        <v>0</v>
      </c>
    </row>
    <row r="36" spans="1:6" s="7" customFormat="1" ht="13.5" customHeight="1" x14ac:dyDescent="0.25">
      <c r="A36" s="30">
        <v>2</v>
      </c>
      <c r="B36" s="31" t="s">
        <v>21</v>
      </c>
      <c r="C36" s="1" t="s">
        <v>12</v>
      </c>
      <c r="D36" s="3">
        <f>D37+D38</f>
        <v>938.2</v>
      </c>
      <c r="E36" s="3">
        <f t="shared" ref="D36:E38" si="15">E39+E42</f>
        <v>1674.7</v>
      </c>
      <c r="F36" s="3">
        <f t="shared" si="2"/>
        <v>2612.9</v>
      </c>
    </row>
    <row r="37" spans="1:6" s="7" customFormat="1" ht="13.5" customHeight="1" x14ac:dyDescent="0.25">
      <c r="A37" s="30"/>
      <c r="B37" s="31"/>
      <c r="C37" s="1" t="s">
        <v>14</v>
      </c>
      <c r="D37" s="3">
        <f t="shared" si="15"/>
        <v>794.6</v>
      </c>
      <c r="E37" s="3">
        <f t="shared" si="15"/>
        <v>1674.7</v>
      </c>
      <c r="F37" s="3">
        <f t="shared" si="2"/>
        <v>2469.3000000000002</v>
      </c>
    </row>
    <row r="38" spans="1:6" s="7" customFormat="1" ht="13.5" customHeight="1" x14ac:dyDescent="0.25">
      <c r="A38" s="30"/>
      <c r="B38" s="31"/>
      <c r="C38" s="1" t="s">
        <v>15</v>
      </c>
      <c r="D38" s="3">
        <f t="shared" si="15"/>
        <v>143.6</v>
      </c>
      <c r="E38" s="3">
        <f t="shared" si="15"/>
        <v>0</v>
      </c>
      <c r="F38" s="3">
        <f t="shared" si="2"/>
        <v>143.6</v>
      </c>
    </row>
    <row r="39" spans="1:6" ht="13.5" customHeight="1" x14ac:dyDescent="0.25">
      <c r="A39" s="27" t="s">
        <v>22</v>
      </c>
      <c r="B39" s="29" t="s">
        <v>24</v>
      </c>
      <c r="C39" s="2" t="s">
        <v>12</v>
      </c>
      <c r="D39" s="4">
        <f>D40+D41</f>
        <v>605.79999999999995</v>
      </c>
      <c r="E39" s="4">
        <f t="shared" ref="E39:F39" si="16">E40+E41</f>
        <v>1674.7</v>
      </c>
      <c r="F39" s="4">
        <f t="shared" si="16"/>
        <v>2280.5</v>
      </c>
    </row>
    <row r="40" spans="1:6" ht="13.5" customHeight="1" x14ac:dyDescent="0.25">
      <c r="A40" s="28"/>
      <c r="B40" s="29"/>
      <c r="C40" s="2" t="s">
        <v>14</v>
      </c>
      <c r="D40" s="4">
        <v>495.5</v>
      </c>
      <c r="E40" s="4">
        <v>1674.7</v>
      </c>
      <c r="F40" s="4">
        <f t="shared" si="2"/>
        <v>2170.1999999999998</v>
      </c>
    </row>
    <row r="41" spans="1:6" ht="13.5" customHeight="1" x14ac:dyDescent="0.25">
      <c r="A41" s="28"/>
      <c r="B41" s="29"/>
      <c r="C41" s="2" t="s">
        <v>15</v>
      </c>
      <c r="D41" s="4">
        <v>110.3</v>
      </c>
      <c r="E41" s="4"/>
      <c r="F41" s="4">
        <f t="shared" si="2"/>
        <v>110.3</v>
      </c>
    </row>
    <row r="42" spans="1:6" ht="13.5" customHeight="1" x14ac:dyDescent="0.25">
      <c r="A42" s="28" t="s">
        <v>23</v>
      </c>
      <c r="B42" s="29" t="s">
        <v>35</v>
      </c>
      <c r="C42" s="2" t="s">
        <v>12</v>
      </c>
      <c r="D42" s="4">
        <f>D43+D44</f>
        <v>332.4</v>
      </c>
      <c r="E42" s="4">
        <f t="shared" ref="E42:F42" si="17">E43+E44</f>
        <v>0</v>
      </c>
      <c r="F42" s="4">
        <f t="shared" si="17"/>
        <v>332.4</v>
      </c>
    </row>
    <row r="43" spans="1:6" ht="13.5" customHeight="1" x14ac:dyDescent="0.25">
      <c r="A43" s="28"/>
      <c r="B43" s="29"/>
      <c r="C43" s="2" t="s">
        <v>14</v>
      </c>
      <c r="D43" s="4">
        <v>299.10000000000002</v>
      </c>
      <c r="E43" s="4"/>
      <c r="F43" s="4">
        <f t="shared" si="2"/>
        <v>299.10000000000002</v>
      </c>
    </row>
    <row r="44" spans="1:6" ht="13.5" customHeight="1" x14ac:dyDescent="0.25">
      <c r="A44" s="28"/>
      <c r="B44" s="29"/>
      <c r="C44" s="2" t="s">
        <v>15</v>
      </c>
      <c r="D44" s="5">
        <v>33.299999999999997</v>
      </c>
      <c r="E44" s="5"/>
      <c r="F44" s="4">
        <f t="shared" si="2"/>
        <v>33.299999999999997</v>
      </c>
    </row>
  </sheetData>
  <mergeCells count="34">
    <mergeCell ref="A1:A2"/>
    <mergeCell ref="B1:B2"/>
    <mergeCell ref="C1:C2"/>
    <mergeCell ref="A3:A5"/>
    <mergeCell ref="B3:B5"/>
    <mergeCell ref="A6:A8"/>
    <mergeCell ref="B6:B8"/>
    <mergeCell ref="A9:A11"/>
    <mergeCell ref="B9:B11"/>
    <mergeCell ref="A12:A14"/>
    <mergeCell ref="B12:B14"/>
    <mergeCell ref="B30:B32"/>
    <mergeCell ref="A15:A17"/>
    <mergeCell ref="B15:B17"/>
    <mergeCell ref="A18:A20"/>
    <mergeCell ref="B18:B20"/>
    <mergeCell ref="A21:A23"/>
    <mergeCell ref="B21:B23"/>
    <mergeCell ref="A42:A44"/>
    <mergeCell ref="B42:B44"/>
    <mergeCell ref="D1:D2"/>
    <mergeCell ref="E1:E2"/>
    <mergeCell ref="F1:F2"/>
    <mergeCell ref="A33:A35"/>
    <mergeCell ref="B33:B35"/>
    <mergeCell ref="A36:A38"/>
    <mergeCell ref="B36:B38"/>
    <mergeCell ref="A39:A41"/>
    <mergeCell ref="B39:B41"/>
    <mergeCell ref="A24:A26"/>
    <mergeCell ref="B24:B26"/>
    <mergeCell ref="A27:A29"/>
    <mergeCell ref="B27:B29"/>
    <mergeCell ref="A30:A32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прил. 1</vt:lpstr>
      <vt:lpstr>прил. 1 (к1)</vt:lpstr>
      <vt:lpstr>ПЗ</vt:lpstr>
      <vt:lpstr>'прил. 1'!Заголовки_для_печати</vt:lpstr>
      <vt:lpstr>'прил. 1 (к1)'!Заголовки_для_печати</vt:lpstr>
      <vt:lpstr>'прил. 1 (к1)'!Область_печати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2017-05-30T05:11:11Z</cp:lastPrinted>
  <dcterms:created xsi:type="dcterms:W3CDTF">2014-09-03T01:13:22Z</dcterms:created>
  <dcterms:modified xsi:type="dcterms:W3CDTF">2017-05-30T05:11:57Z</dcterms:modified>
</cp:coreProperties>
</file>