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2805" yWindow="-285" windowWidth="17415" windowHeight="11925" activeTab="2"/>
  </bookViews>
  <sheets>
    <sheet name="Индикаторы" sheetId="3" r:id="rId1"/>
    <sheet name="Перечень мероприятий" sheetId="5" r:id="rId2"/>
    <sheet name="Ресурсное обеспечение" sheetId="7" r:id="rId3"/>
  </sheets>
  <definedNames>
    <definedName name="_xlnm._FilterDatabase" localSheetId="2" hidden="1">'Ресурсное обеспечение'!$A$4:$K$5</definedName>
    <definedName name="_xlnm.Print_Titles" localSheetId="0">Индикаторы!$6:$6</definedName>
    <definedName name="_xlnm.Print_Titles" localSheetId="2">'Ресурсное обеспечение'!$4:$5</definedName>
  </definedNames>
  <calcPr calcId="152511"/>
</workbook>
</file>

<file path=xl/calcChain.xml><?xml version="1.0" encoding="utf-8"?>
<calcChain xmlns="http://schemas.openxmlformats.org/spreadsheetml/2006/main">
  <c r="I335" i="7" l="1"/>
  <c r="I332" i="7" s="1"/>
  <c r="I348" i="7"/>
  <c r="I352" i="7"/>
  <c r="I206" i="7"/>
  <c r="I202" i="7" s="1"/>
  <c r="I207" i="7"/>
  <c r="I203" i="7" s="1"/>
  <c r="I210" i="7"/>
  <c r="I211" i="7"/>
  <c r="I216" i="7"/>
  <c r="J447" i="7" l="1"/>
  <c r="J391" i="7"/>
  <c r="J416" i="7"/>
  <c r="N462" i="7" l="1"/>
  <c r="O462" i="7"/>
  <c r="P462" i="7"/>
  <c r="M462" i="7"/>
  <c r="M445" i="7"/>
  <c r="N445" i="7"/>
  <c r="O445" i="7"/>
  <c r="P445" i="7"/>
  <c r="P333" i="7"/>
  <c r="P334" i="7"/>
  <c r="E334" i="7" s="1"/>
  <c r="O334" i="7"/>
  <c r="O335" i="7"/>
  <c r="O333" i="7"/>
  <c r="P371" i="7"/>
  <c r="P368" i="7" s="1"/>
  <c r="E368" i="7" s="1"/>
  <c r="O367" i="7"/>
  <c r="O364" i="7" s="1"/>
  <c r="E364" i="7" s="1"/>
  <c r="N285" i="7"/>
  <c r="N281" i="7" s="1"/>
  <c r="O285" i="7"/>
  <c r="O281" i="7" s="1"/>
  <c r="P285" i="7"/>
  <c r="P281" i="7" s="1"/>
  <c r="N286" i="7"/>
  <c r="N282" i="7" s="1"/>
  <c r="O286" i="7"/>
  <c r="O282" i="7" s="1"/>
  <c r="P286" i="7"/>
  <c r="N287" i="7"/>
  <c r="N283" i="7" s="1"/>
  <c r="O287" i="7"/>
  <c r="P287" i="7"/>
  <c r="M286" i="7"/>
  <c r="M287" i="7"/>
  <c r="M283" i="7" s="1"/>
  <c r="M285" i="7"/>
  <c r="M281" i="7" s="1"/>
  <c r="O284" i="7"/>
  <c r="N296" i="7"/>
  <c r="O296" i="7"/>
  <c r="P296" i="7"/>
  <c r="M296" i="7"/>
  <c r="M441" i="7"/>
  <c r="N441" i="7"/>
  <c r="O441" i="7"/>
  <c r="P441" i="7"/>
  <c r="M389" i="7"/>
  <c r="N389" i="7"/>
  <c r="O389" i="7"/>
  <c r="P389" i="7"/>
  <c r="M390" i="7"/>
  <c r="N390" i="7"/>
  <c r="O390" i="7"/>
  <c r="P390" i="7"/>
  <c r="M391" i="7"/>
  <c r="N391" i="7"/>
  <c r="O391" i="7"/>
  <c r="P391" i="7"/>
  <c r="N29" i="7"/>
  <c r="O29" i="7"/>
  <c r="O25" i="7" s="1"/>
  <c r="O13" i="7" s="1"/>
  <c r="P29" i="7"/>
  <c r="P25" i="7" s="1"/>
  <c r="P13" i="7" s="1"/>
  <c r="M29" i="7"/>
  <c r="N23" i="7"/>
  <c r="N11" i="7" s="1"/>
  <c r="O23" i="7"/>
  <c r="O11" i="7" s="1"/>
  <c r="P23" i="7"/>
  <c r="P11" i="7" s="1"/>
  <c r="N24" i="7"/>
  <c r="O24" i="7"/>
  <c r="O12" i="7" s="1"/>
  <c r="P24" i="7"/>
  <c r="P12" i="7" s="1"/>
  <c r="N25" i="7"/>
  <c r="N13" i="7" s="1"/>
  <c r="N26" i="7"/>
  <c r="O26" i="7"/>
  <c r="M24" i="7"/>
  <c r="M12" i="7" s="1"/>
  <c r="M23" i="7"/>
  <c r="M11" i="7" s="1"/>
  <c r="N36" i="7"/>
  <c r="N8" i="7" s="1"/>
  <c r="P124" i="7"/>
  <c r="O124" i="7"/>
  <c r="N124" i="7"/>
  <c r="M124" i="7"/>
  <c r="N113" i="7"/>
  <c r="O113" i="7"/>
  <c r="O35" i="7" s="1"/>
  <c r="P113" i="7"/>
  <c r="P35" i="7" s="1"/>
  <c r="N114" i="7"/>
  <c r="O114" i="7"/>
  <c r="O36" i="7" s="1"/>
  <c r="P114" i="7"/>
  <c r="P36" i="7" s="1"/>
  <c r="N115" i="7"/>
  <c r="N37" i="7" s="1"/>
  <c r="O115" i="7"/>
  <c r="O37" i="7" s="1"/>
  <c r="P115" i="7"/>
  <c r="P37" i="7" s="1"/>
  <c r="M115" i="7"/>
  <c r="M37" i="7" s="1"/>
  <c r="M9" i="7" s="1"/>
  <c r="M114" i="7"/>
  <c r="M36" i="7" s="1"/>
  <c r="M8" i="7" s="1"/>
  <c r="M113" i="7"/>
  <c r="M35" i="7" s="1"/>
  <c r="M7" i="7" s="1"/>
  <c r="M6" i="7" s="1"/>
  <c r="L141" i="7"/>
  <c r="M141" i="7"/>
  <c r="M140" i="7" s="1"/>
  <c r="N141" i="7"/>
  <c r="O141" i="7"/>
  <c r="P141" i="7"/>
  <c r="L142" i="7"/>
  <c r="M142" i="7"/>
  <c r="N142" i="7"/>
  <c r="O142" i="7"/>
  <c r="P142" i="7"/>
  <c r="L143" i="7"/>
  <c r="M143" i="7"/>
  <c r="N143" i="7"/>
  <c r="O143" i="7"/>
  <c r="P143" i="7"/>
  <c r="M205" i="7"/>
  <c r="N205" i="7"/>
  <c r="O205" i="7"/>
  <c r="P205" i="7"/>
  <c r="M206" i="7"/>
  <c r="M202" i="7" s="1"/>
  <c r="N206" i="7"/>
  <c r="N202" i="7" s="1"/>
  <c r="O206" i="7"/>
  <c r="O202" i="7" s="1"/>
  <c r="P206" i="7"/>
  <c r="P202" i="7" s="1"/>
  <c r="M207" i="7"/>
  <c r="M203" i="7" s="1"/>
  <c r="N207" i="7"/>
  <c r="N203" i="7" s="1"/>
  <c r="O207" i="7"/>
  <c r="O203" i="7" s="1"/>
  <c r="P207" i="7"/>
  <c r="P203" i="7" s="1"/>
  <c r="M276" i="7"/>
  <c r="N276" i="7"/>
  <c r="O276" i="7"/>
  <c r="P276" i="7"/>
  <c r="M196" i="7"/>
  <c r="N196" i="7"/>
  <c r="O196" i="7"/>
  <c r="P196" i="7"/>
  <c r="K462" i="7"/>
  <c r="L462" i="7"/>
  <c r="J462" i="7"/>
  <c r="K205" i="7"/>
  <c r="K201" i="7" s="1"/>
  <c r="L205" i="7"/>
  <c r="K206" i="7"/>
  <c r="K202" i="7" s="1"/>
  <c r="L206" i="7"/>
  <c r="L202" i="7" s="1"/>
  <c r="K207" i="7"/>
  <c r="K203" i="7" s="1"/>
  <c r="L207" i="7"/>
  <c r="L203" i="7" s="1"/>
  <c r="J206" i="7"/>
  <c r="J202" i="7" s="1"/>
  <c r="J207" i="7"/>
  <c r="J203" i="7" s="1"/>
  <c r="J464" i="7" s="1"/>
  <c r="J205" i="7"/>
  <c r="J201" i="7" s="1"/>
  <c r="K141" i="7"/>
  <c r="K142" i="7"/>
  <c r="K143" i="7"/>
  <c r="J142" i="7"/>
  <c r="J143" i="7"/>
  <c r="J141" i="7"/>
  <c r="L35" i="7"/>
  <c r="K36" i="7"/>
  <c r="K8" i="7" s="1"/>
  <c r="K113" i="7"/>
  <c r="K35" i="7" s="1"/>
  <c r="K7" i="7" s="1"/>
  <c r="L113" i="7"/>
  <c r="K114" i="7"/>
  <c r="L114" i="7"/>
  <c r="K115" i="7"/>
  <c r="K37" i="7" s="1"/>
  <c r="K9" i="7" s="1"/>
  <c r="L115" i="7"/>
  <c r="L37" i="7" s="1"/>
  <c r="L9" i="7" s="1"/>
  <c r="J114" i="7"/>
  <c r="J36" i="7" s="1"/>
  <c r="J8" i="7" s="1"/>
  <c r="J115" i="7"/>
  <c r="J37" i="7" s="1"/>
  <c r="J9" i="7" s="1"/>
  <c r="J113" i="7"/>
  <c r="J35" i="7" s="1"/>
  <c r="J7" i="7" s="1"/>
  <c r="E14" i="7"/>
  <c r="J264" i="7"/>
  <c r="E267" i="7"/>
  <c r="E266" i="7"/>
  <c r="E265" i="7"/>
  <c r="E264" i="7"/>
  <c r="K276" i="7"/>
  <c r="L276" i="7"/>
  <c r="J276" i="7"/>
  <c r="K196" i="7"/>
  <c r="J196" i="7"/>
  <c r="K124" i="7"/>
  <c r="L124" i="7"/>
  <c r="J124" i="7"/>
  <c r="J445" i="7"/>
  <c r="K389" i="7"/>
  <c r="L389" i="7"/>
  <c r="K390" i="7"/>
  <c r="L390" i="7"/>
  <c r="K391" i="7"/>
  <c r="L391" i="7"/>
  <c r="J390" i="7"/>
  <c r="J389" i="7"/>
  <c r="K441" i="7"/>
  <c r="L441" i="7"/>
  <c r="J441" i="7"/>
  <c r="E460" i="7"/>
  <c r="E459" i="7"/>
  <c r="E458" i="7"/>
  <c r="E452" i="7"/>
  <c r="E451" i="7"/>
  <c r="E450" i="7"/>
  <c r="E448" i="7"/>
  <c r="E447" i="7"/>
  <c r="E446" i="7"/>
  <c r="E456" i="7"/>
  <c r="E455" i="7"/>
  <c r="E454" i="7"/>
  <c r="E453" i="7"/>
  <c r="E444" i="7"/>
  <c r="E443" i="7"/>
  <c r="E442" i="7"/>
  <c r="E440" i="7"/>
  <c r="E439" i="7"/>
  <c r="E438" i="7"/>
  <c r="E437" i="7"/>
  <c r="E436" i="7"/>
  <c r="E435" i="7"/>
  <c r="E434" i="7"/>
  <c r="E433" i="7"/>
  <c r="E432" i="7"/>
  <c r="E431" i="7"/>
  <c r="E430" i="7"/>
  <c r="E429" i="7"/>
  <c r="E428" i="7"/>
  <c r="E427" i="7"/>
  <c r="E426" i="7"/>
  <c r="E425" i="7"/>
  <c r="E424" i="7"/>
  <c r="E423" i="7"/>
  <c r="E422" i="7"/>
  <c r="E421" i="7"/>
  <c r="E420" i="7"/>
  <c r="E419" i="7"/>
  <c r="E418" i="7"/>
  <c r="E417" i="7"/>
  <c r="E416" i="7"/>
  <c r="E415" i="7"/>
  <c r="E414" i="7"/>
  <c r="E413" i="7"/>
  <c r="E412" i="7"/>
  <c r="E411" i="7"/>
  <c r="E410" i="7"/>
  <c r="E409" i="7"/>
  <c r="E408" i="7"/>
  <c r="E407" i="7"/>
  <c r="E406" i="7"/>
  <c r="E405" i="7"/>
  <c r="E404" i="7"/>
  <c r="E403" i="7"/>
  <c r="E402" i="7"/>
  <c r="E401" i="7"/>
  <c r="E400" i="7"/>
  <c r="E399" i="7"/>
  <c r="E398" i="7"/>
  <c r="E397" i="7"/>
  <c r="E396" i="7"/>
  <c r="E395" i="7"/>
  <c r="E394" i="7"/>
  <c r="E393" i="7"/>
  <c r="E392" i="7"/>
  <c r="E387" i="7"/>
  <c r="E386" i="7"/>
  <c r="E385" i="7"/>
  <c r="E384" i="7"/>
  <c r="E383" i="7"/>
  <c r="E382" i="7"/>
  <c r="E381" i="7"/>
  <c r="E337" i="7"/>
  <c r="E338" i="7"/>
  <c r="E339" i="7"/>
  <c r="E340" i="7"/>
  <c r="E341" i="7"/>
  <c r="E342" i="7"/>
  <c r="E343" i="7"/>
  <c r="E344" i="7"/>
  <c r="E345" i="7"/>
  <c r="E346" i="7"/>
  <c r="E347" i="7"/>
  <c r="E348" i="7"/>
  <c r="E349" i="7"/>
  <c r="E350" i="7"/>
  <c r="E351" i="7"/>
  <c r="E352" i="7"/>
  <c r="E353" i="7"/>
  <c r="E354" i="7"/>
  <c r="E355" i="7"/>
  <c r="E356" i="7"/>
  <c r="E357" i="7"/>
  <c r="E358" i="7"/>
  <c r="E359" i="7"/>
  <c r="E360" i="7"/>
  <c r="E361" i="7"/>
  <c r="E362" i="7"/>
  <c r="E363" i="7"/>
  <c r="E365" i="7"/>
  <c r="E366" i="7"/>
  <c r="E367" i="7"/>
  <c r="E369" i="7"/>
  <c r="E370" i="7"/>
  <c r="E371" i="7"/>
  <c r="E336" i="7"/>
  <c r="E318" i="7"/>
  <c r="E319" i="7"/>
  <c r="E320" i="7"/>
  <c r="E321" i="7"/>
  <c r="E322" i="7"/>
  <c r="E323" i="7"/>
  <c r="E324" i="7"/>
  <c r="E325" i="7"/>
  <c r="E326" i="7"/>
  <c r="E327" i="7"/>
  <c r="E328" i="7"/>
  <c r="E329" i="7"/>
  <c r="E330" i="7"/>
  <c r="E331" i="7"/>
  <c r="E305" i="7"/>
  <c r="E306" i="7"/>
  <c r="E307" i="7"/>
  <c r="E308" i="7"/>
  <c r="E309" i="7"/>
  <c r="E310" i="7"/>
  <c r="E311" i="7"/>
  <c r="E313" i="7"/>
  <c r="E314" i="7"/>
  <c r="E315" i="7"/>
  <c r="E316" i="7"/>
  <c r="E317" i="7"/>
  <c r="E289" i="7"/>
  <c r="E290" i="7"/>
  <c r="E291" i="7"/>
  <c r="E292" i="7"/>
  <c r="E293" i="7"/>
  <c r="E294" i="7"/>
  <c r="E295" i="7"/>
  <c r="E297" i="7"/>
  <c r="E298" i="7"/>
  <c r="E299" i="7"/>
  <c r="E288" i="7"/>
  <c r="E213" i="7"/>
  <c r="E214" i="7"/>
  <c r="E215" i="7"/>
  <c r="E217" i="7"/>
  <c r="E218" i="7"/>
  <c r="E219" i="7"/>
  <c r="E220" i="7"/>
  <c r="E221" i="7"/>
  <c r="E222" i="7"/>
  <c r="E223" i="7"/>
  <c r="E224" i="7"/>
  <c r="E225" i="7"/>
  <c r="E226" i="7"/>
  <c r="E227" i="7"/>
  <c r="E228" i="7"/>
  <c r="E229" i="7"/>
  <c r="E230" i="7"/>
  <c r="E231" i="7"/>
  <c r="E232" i="7"/>
  <c r="E233" i="7"/>
  <c r="E234" i="7"/>
  <c r="E235" i="7"/>
  <c r="E236" i="7"/>
  <c r="E237" i="7"/>
  <c r="E238" i="7"/>
  <c r="E239" i="7"/>
  <c r="E240" i="7"/>
  <c r="E241" i="7"/>
  <c r="E242" i="7"/>
  <c r="E243" i="7"/>
  <c r="E244" i="7"/>
  <c r="E245" i="7"/>
  <c r="E246" i="7"/>
  <c r="E247" i="7"/>
  <c r="E248" i="7"/>
  <c r="E249" i="7"/>
  <c r="E250" i="7"/>
  <c r="E251" i="7"/>
  <c r="E252" i="7"/>
  <c r="E253" i="7"/>
  <c r="E254" i="7"/>
  <c r="E255" i="7"/>
  <c r="E256" i="7"/>
  <c r="E257" i="7"/>
  <c r="E258" i="7"/>
  <c r="E259" i="7"/>
  <c r="E260" i="7"/>
  <c r="E261" i="7"/>
  <c r="E262" i="7"/>
  <c r="E263" i="7"/>
  <c r="E268" i="7"/>
  <c r="E269" i="7"/>
  <c r="E270" i="7"/>
  <c r="E271" i="7"/>
  <c r="E272" i="7"/>
  <c r="E273" i="7"/>
  <c r="E274" i="7"/>
  <c r="E275" i="7"/>
  <c r="E277" i="7"/>
  <c r="E278" i="7"/>
  <c r="E279" i="7"/>
  <c r="E145" i="7"/>
  <c r="E146" i="7"/>
  <c r="E147" i="7"/>
  <c r="E148" i="7"/>
  <c r="E149" i="7"/>
  <c r="E150" i="7"/>
  <c r="E151" i="7"/>
  <c r="E152" i="7"/>
  <c r="E153" i="7"/>
  <c r="E154" i="7"/>
  <c r="E155" i="7"/>
  <c r="E156" i="7"/>
  <c r="E157" i="7"/>
  <c r="E158" i="7"/>
  <c r="E159" i="7"/>
  <c r="E160" i="7"/>
  <c r="E161" i="7"/>
  <c r="E162" i="7"/>
  <c r="E163" i="7"/>
  <c r="E164" i="7"/>
  <c r="E165" i="7"/>
  <c r="E166" i="7"/>
  <c r="E167" i="7"/>
  <c r="E168" i="7"/>
  <c r="E169" i="7"/>
  <c r="E170" i="7"/>
  <c r="E171" i="7"/>
  <c r="E172" i="7"/>
  <c r="E173" i="7"/>
  <c r="E174" i="7"/>
  <c r="E175" i="7"/>
  <c r="E176" i="7"/>
  <c r="E177" i="7"/>
  <c r="E178" i="7"/>
  <c r="E179" i="7"/>
  <c r="E180" i="7"/>
  <c r="E181" i="7"/>
  <c r="E182" i="7"/>
  <c r="E183" i="7"/>
  <c r="E184" i="7"/>
  <c r="E185" i="7"/>
  <c r="E186" i="7"/>
  <c r="E187" i="7"/>
  <c r="E188" i="7"/>
  <c r="E189" i="7"/>
  <c r="E190" i="7"/>
  <c r="E191" i="7"/>
  <c r="E192" i="7"/>
  <c r="E193" i="7"/>
  <c r="E194" i="7"/>
  <c r="E195" i="7"/>
  <c r="E197" i="7"/>
  <c r="E198" i="7"/>
  <c r="E199" i="7"/>
  <c r="E144" i="7"/>
  <c r="E89" i="7"/>
  <c r="E90" i="7"/>
  <c r="E91" i="7"/>
  <c r="E92" i="7"/>
  <c r="E93" i="7"/>
  <c r="E94" i="7"/>
  <c r="E95" i="7"/>
  <c r="E96" i="7"/>
  <c r="E97" i="7"/>
  <c r="E98" i="7"/>
  <c r="E99" i="7"/>
  <c r="E100" i="7"/>
  <c r="E101" i="7"/>
  <c r="E102" i="7"/>
  <c r="E103" i="7"/>
  <c r="E104" i="7"/>
  <c r="E105" i="7"/>
  <c r="E106" i="7"/>
  <c r="E107" i="7"/>
  <c r="E108" i="7"/>
  <c r="E109" i="7"/>
  <c r="E110" i="7"/>
  <c r="E111" i="7"/>
  <c r="E116" i="7"/>
  <c r="E117" i="7"/>
  <c r="E118" i="7"/>
  <c r="E119" i="7"/>
  <c r="E120" i="7"/>
  <c r="E121" i="7"/>
  <c r="E122" i="7"/>
  <c r="E123" i="7"/>
  <c r="E125" i="7"/>
  <c r="E126" i="7"/>
  <c r="E127" i="7"/>
  <c r="E128" i="7"/>
  <c r="E129" i="7"/>
  <c r="E130" i="7"/>
  <c r="E131" i="7"/>
  <c r="E132" i="7"/>
  <c r="E133" i="7"/>
  <c r="E134" i="7"/>
  <c r="E135" i="7"/>
  <c r="E136" i="7"/>
  <c r="E137" i="7"/>
  <c r="E138" i="7"/>
  <c r="E139" i="7"/>
  <c r="E88" i="7"/>
  <c r="E81" i="7"/>
  <c r="E39" i="7"/>
  <c r="E40" i="7"/>
  <c r="E41" i="7"/>
  <c r="E42" i="7"/>
  <c r="E43" i="7"/>
  <c r="E44" i="7"/>
  <c r="E45" i="7"/>
  <c r="E46" i="7"/>
  <c r="E47" i="7"/>
  <c r="E48" i="7"/>
  <c r="E49" i="7"/>
  <c r="E54" i="7"/>
  <c r="E55" i="7"/>
  <c r="E56" i="7"/>
  <c r="E57" i="7"/>
  <c r="E58" i="7"/>
  <c r="E59" i="7"/>
  <c r="E60" i="7"/>
  <c r="E61" i="7"/>
  <c r="E62" i="7"/>
  <c r="E63" i="7"/>
  <c r="E64" i="7"/>
  <c r="E65" i="7"/>
  <c r="E66" i="7"/>
  <c r="E67" i="7"/>
  <c r="E68" i="7"/>
  <c r="E69" i="7"/>
  <c r="E70" i="7"/>
  <c r="E71" i="7"/>
  <c r="E72" i="7"/>
  <c r="E73" i="7"/>
  <c r="E74" i="7"/>
  <c r="E75" i="7"/>
  <c r="E76" i="7"/>
  <c r="E77" i="7"/>
  <c r="E79" i="7"/>
  <c r="E80" i="7"/>
  <c r="E38" i="7"/>
  <c r="E15" i="7"/>
  <c r="E16" i="7"/>
  <c r="E17" i="7"/>
  <c r="E18" i="7"/>
  <c r="E19" i="7"/>
  <c r="E20" i="7"/>
  <c r="E21" i="7"/>
  <c r="E27" i="7"/>
  <c r="E28" i="7"/>
  <c r="E30" i="7"/>
  <c r="E31" i="7"/>
  <c r="E32" i="7"/>
  <c r="E33" i="7"/>
  <c r="H464" i="7"/>
  <c r="G464" i="7"/>
  <c r="F464" i="7"/>
  <c r="H463" i="7"/>
  <c r="G463" i="7"/>
  <c r="F463" i="7"/>
  <c r="H462" i="7"/>
  <c r="G462" i="7"/>
  <c r="F462" i="7"/>
  <c r="I457" i="7"/>
  <c r="H457" i="7"/>
  <c r="G457" i="7"/>
  <c r="F457" i="7"/>
  <c r="I449" i="7"/>
  <c r="H449" i="7"/>
  <c r="G449" i="7"/>
  <c r="F449" i="7"/>
  <c r="I445" i="7"/>
  <c r="H445" i="7"/>
  <c r="G445" i="7"/>
  <c r="F445" i="7"/>
  <c r="I441" i="7"/>
  <c r="I391" i="7"/>
  <c r="I390" i="7"/>
  <c r="I389" i="7"/>
  <c r="H388" i="7"/>
  <c r="G388" i="7"/>
  <c r="F388" i="7"/>
  <c r="I380" i="7"/>
  <c r="E380" i="7" s="1"/>
  <c r="I379" i="7"/>
  <c r="E379" i="7" s="1"/>
  <c r="I378" i="7"/>
  <c r="E378" i="7" s="1"/>
  <c r="I377" i="7"/>
  <c r="I373" i="7" s="1"/>
  <c r="E373" i="7" s="1"/>
  <c r="H372" i="7"/>
  <c r="G372" i="7"/>
  <c r="F372" i="7"/>
  <c r="E312" i="7"/>
  <c r="I304" i="7"/>
  <c r="E304" i="7" s="1"/>
  <c r="I303" i="7"/>
  <c r="I302" i="7"/>
  <c r="E302" i="7" s="1"/>
  <c r="I301" i="7"/>
  <c r="E301" i="7" s="1"/>
  <c r="H280" i="7"/>
  <c r="G280" i="7"/>
  <c r="F280" i="7"/>
  <c r="I276" i="7"/>
  <c r="H276" i="7"/>
  <c r="G276" i="7"/>
  <c r="F276" i="7"/>
  <c r="E216" i="7"/>
  <c r="I212" i="7"/>
  <c r="E212" i="7" s="1"/>
  <c r="I209" i="7"/>
  <c r="I205" i="7"/>
  <c r="I204" i="7" s="1"/>
  <c r="I200" i="7"/>
  <c r="H200" i="7"/>
  <c r="G200" i="7"/>
  <c r="F200" i="7"/>
  <c r="I78" i="7"/>
  <c r="E78" i="7" s="1"/>
  <c r="I53" i="7"/>
  <c r="E53" i="7" s="1"/>
  <c r="I52" i="7"/>
  <c r="E52" i="7" s="1"/>
  <c r="I51" i="7"/>
  <c r="E51" i="7" s="1"/>
  <c r="I22" i="7"/>
  <c r="I13" i="7"/>
  <c r="I12" i="7"/>
  <c r="I11" i="7"/>
  <c r="H6" i="7"/>
  <c r="G6" i="7"/>
  <c r="F6" i="7"/>
  <c r="I36" i="7" l="1"/>
  <c r="F461" i="7"/>
  <c r="N9" i="7"/>
  <c r="E141" i="7"/>
  <c r="P9" i="7"/>
  <c r="O8" i="7"/>
  <c r="N112" i="7"/>
  <c r="O283" i="7"/>
  <c r="I374" i="7"/>
  <c r="E374" i="7" s="1"/>
  <c r="J463" i="7"/>
  <c r="K140" i="7"/>
  <c r="L204" i="7"/>
  <c r="O9" i="7"/>
  <c r="N464" i="7"/>
  <c r="N463" i="7"/>
  <c r="I300" i="7"/>
  <c r="E300" i="7" s="1"/>
  <c r="I283" i="7"/>
  <c r="I280" i="7" s="1"/>
  <c r="P8" i="7"/>
  <c r="I8" i="7"/>
  <c r="E209" i="7"/>
  <c r="I208" i="7"/>
  <c r="E390" i="7"/>
  <c r="E142" i="7"/>
  <c r="J200" i="7"/>
  <c r="E203" i="7"/>
  <c r="K200" i="7"/>
  <c r="M284" i="7"/>
  <c r="P284" i="7"/>
  <c r="E284" i="7" s="1"/>
  <c r="I375" i="7"/>
  <c r="E375" i="7" s="1"/>
  <c r="K464" i="7"/>
  <c r="P34" i="7"/>
  <c r="P7" i="7"/>
  <c r="P6" i="7" s="1"/>
  <c r="M464" i="7"/>
  <c r="E202" i="7"/>
  <c r="O7" i="7"/>
  <c r="O6" i="7" s="1"/>
  <c r="O34" i="7"/>
  <c r="P10" i="7"/>
  <c r="O280" i="7"/>
  <c r="K463" i="7"/>
  <c r="L464" i="7"/>
  <c r="O10" i="7"/>
  <c r="O464" i="7"/>
  <c r="O461" i="7" s="1"/>
  <c r="O463" i="7"/>
  <c r="I376" i="7"/>
  <c r="E376" i="7" s="1"/>
  <c r="I35" i="7"/>
  <c r="I7" i="7" s="1"/>
  <c r="I462" i="7" s="1"/>
  <c r="I388" i="7"/>
  <c r="L388" i="7"/>
  <c r="K204" i="7"/>
  <c r="L112" i="7"/>
  <c r="L201" i="7"/>
  <c r="L200" i="7" s="1"/>
  <c r="M204" i="7"/>
  <c r="M201" i="7"/>
  <c r="M200" i="7" s="1"/>
  <c r="N140" i="7"/>
  <c r="O140" i="7"/>
  <c r="N284" i="7"/>
  <c r="E287" i="7"/>
  <c r="O332" i="7"/>
  <c r="M282" i="7"/>
  <c r="M463" i="7" s="1"/>
  <c r="M461" i="7" s="1"/>
  <c r="P282" i="7"/>
  <c r="P463" i="7" s="1"/>
  <c r="E303" i="7"/>
  <c r="E377" i="7"/>
  <c r="K388" i="7"/>
  <c r="L36" i="7"/>
  <c r="L8" i="7" s="1"/>
  <c r="P204" i="7"/>
  <c r="P201" i="7"/>
  <c r="P200" i="7" s="1"/>
  <c r="P112" i="7"/>
  <c r="E24" i="7"/>
  <c r="N12" i="7"/>
  <c r="N10" i="7" s="1"/>
  <c r="E333" i="7"/>
  <c r="J34" i="7"/>
  <c r="O204" i="7"/>
  <c r="O201" i="7"/>
  <c r="O200" i="7" s="1"/>
  <c r="P140" i="7"/>
  <c r="L140" i="7"/>
  <c r="N35" i="7"/>
  <c r="E449" i="7"/>
  <c r="E457" i="7"/>
  <c r="K112" i="7"/>
  <c r="L7" i="7"/>
  <c r="N204" i="7"/>
  <c r="N201" i="7"/>
  <c r="N200" i="7" s="1"/>
  <c r="M34" i="7"/>
  <c r="P335" i="7"/>
  <c r="E335" i="7" s="1"/>
  <c r="N461" i="7"/>
  <c r="N280" i="7"/>
  <c r="E281" i="7"/>
  <c r="E286" i="7"/>
  <c r="E285" i="7"/>
  <c r="E296" i="7"/>
  <c r="P388" i="7"/>
  <c r="O388" i="7"/>
  <c r="N388" i="7"/>
  <c r="M388" i="7"/>
  <c r="P26" i="7"/>
  <c r="E29" i="7"/>
  <c r="P22" i="7"/>
  <c r="O22" i="7"/>
  <c r="M26" i="7"/>
  <c r="E26" i="7" s="1"/>
  <c r="M25" i="7"/>
  <c r="M22" i="7"/>
  <c r="N22" i="7"/>
  <c r="E23" i="7"/>
  <c r="E114" i="7"/>
  <c r="O112" i="7"/>
  <c r="M112" i="7"/>
  <c r="E113" i="7"/>
  <c r="E115" i="7"/>
  <c r="E143" i="7"/>
  <c r="E205" i="7"/>
  <c r="E206" i="7"/>
  <c r="J204" i="7"/>
  <c r="J140" i="7"/>
  <c r="E140" i="7" s="1"/>
  <c r="E36" i="7"/>
  <c r="K34" i="7"/>
  <c r="J112" i="7"/>
  <c r="E11" i="7"/>
  <c r="I50" i="7"/>
  <c r="E50" i="7" s="1"/>
  <c r="E207" i="7"/>
  <c r="E210" i="7"/>
  <c r="I463" i="7"/>
  <c r="E391" i="7"/>
  <c r="G461" i="7"/>
  <c r="E211" i="7"/>
  <c r="E276" i="7"/>
  <c r="E196" i="7"/>
  <c r="E124" i="7"/>
  <c r="E445" i="7"/>
  <c r="J388" i="7"/>
  <c r="E389" i="7"/>
  <c r="E441" i="7"/>
  <c r="I372" i="7"/>
  <c r="E372" i="7" s="1"/>
  <c r="I10" i="7"/>
  <c r="E208" i="7"/>
  <c r="I37" i="7"/>
  <c r="E37" i="7" s="1"/>
  <c r="H461" i="7"/>
  <c r="L6" i="7" l="1"/>
  <c r="E201" i="7"/>
  <c r="E200" i="7"/>
  <c r="E462" i="7"/>
  <c r="N34" i="7"/>
  <c r="N7" i="7"/>
  <c r="E388" i="7"/>
  <c r="E12" i="7"/>
  <c r="E25" i="7"/>
  <c r="M13" i="7"/>
  <c r="E204" i="7"/>
  <c r="E112" i="7"/>
  <c r="P332" i="7"/>
  <c r="E332" i="7" s="1"/>
  <c r="P283" i="7"/>
  <c r="E282" i="7"/>
  <c r="L463" i="7"/>
  <c r="M280" i="7"/>
  <c r="L34" i="7"/>
  <c r="E35" i="7"/>
  <c r="E22" i="7"/>
  <c r="J6" i="7"/>
  <c r="J461" i="7"/>
  <c r="K6" i="7"/>
  <c r="E8" i="7"/>
  <c r="I34" i="7"/>
  <c r="E34" i="7" s="1"/>
  <c r="I9" i="7"/>
  <c r="E9" i="7" s="1"/>
  <c r="N6" i="7" l="1"/>
  <c r="E7" i="7"/>
  <c r="L461" i="7"/>
  <c r="P280" i="7"/>
  <c r="E280" i="7" s="1"/>
  <c r="E283" i="7"/>
  <c r="P464" i="7"/>
  <c r="E13" i="7"/>
  <c r="M10" i="7"/>
  <c r="E10" i="7" s="1"/>
  <c r="K461" i="7"/>
  <c r="E463" i="7"/>
  <c r="I464" i="7"/>
  <c r="I6" i="7"/>
  <c r="E6" i="7" s="1"/>
  <c r="P461" i="7" l="1"/>
  <c r="E464" i="7"/>
  <c r="I461" i="7"/>
  <c r="E461" i="7" l="1"/>
  <c r="J26" i="3"/>
  <c r="K26" i="3"/>
  <c r="L26" i="3"/>
  <c r="M26" i="3"/>
  <c r="N26" i="3"/>
  <c r="O26" i="3"/>
  <c r="I26" i="3"/>
  <c r="H26" i="3"/>
  <c r="G26" i="3"/>
  <c r="I14" i="3" l="1"/>
  <c r="K8" i="3"/>
  <c r="L8" i="3"/>
  <c r="M8" i="3"/>
  <c r="N8" i="3"/>
  <c r="O8" i="3"/>
  <c r="J8" i="3"/>
</calcChain>
</file>

<file path=xl/sharedStrings.xml><?xml version="1.0" encoding="utf-8"?>
<sst xmlns="http://schemas.openxmlformats.org/spreadsheetml/2006/main" count="1196" uniqueCount="305">
  <si>
    <t>№ п/п</t>
  </si>
  <si>
    <t>Наименование индикатора (показателя)</t>
  </si>
  <si>
    <t>Ед.изм.</t>
  </si>
  <si>
    <t>2015 год</t>
  </si>
  <si>
    <t>2016 год</t>
  </si>
  <si>
    <t>2017 год</t>
  </si>
  <si>
    <t>2018 год</t>
  </si>
  <si>
    <t>2019 год</t>
  </si>
  <si>
    <t>2020 год</t>
  </si>
  <si>
    <t>2021 год</t>
  </si>
  <si>
    <t>2022 год</t>
  </si>
  <si>
    <t>2023 год</t>
  </si>
  <si>
    <t>2024 год</t>
  </si>
  <si>
    <t>2025 год</t>
  </si>
  <si>
    <t>ед.</t>
  </si>
  <si>
    <t>СВЕДЕНИЯ ОБ ИНДИКАТОРАХ (ПОКАЗАТЕЛЯХ) МУНИЦИПАЛЬНОЙ ПРОГРАММЫ И ИХ ЗНАЧЕНИЯХ</t>
  </si>
  <si>
    <t>Наименование мероприятий</t>
  </si>
  <si>
    <t>Ответственный исполнитель</t>
  </si>
  <si>
    <t>начала реализации</t>
  </si>
  <si>
    <t>окончания реализации</t>
  </si>
  <si>
    <t>Конечный результат от реализации мероприятия</t>
  </si>
  <si>
    <t>Срок реализации</t>
  </si>
  <si>
    <t>ПЕРЕЧЕНЬ МЕРОПРИЯТИЙ МУНИЦИПАЛЬНОЙ ПРОГРАММЫ</t>
  </si>
  <si>
    <t>РЕСУРСНОЕ ОБЕСПЕЧЕНИЕ РЕАЛИЗАЦИИ МУНИЦИПАЛЬНОЙ ПРОГРАММЫ</t>
  </si>
  <si>
    <t>Главный распорядитель финансовых стердств/Ответственный исполнитель</t>
  </si>
  <si>
    <t>Объемы финансирования (тыс.руб.)</t>
  </si>
  <si>
    <t>Источник финасирования</t>
  </si>
  <si>
    <t>Всего</t>
  </si>
  <si>
    <t>1.1</t>
  </si>
  <si>
    <t>1.2</t>
  </si>
  <si>
    <t>1.3</t>
  </si>
  <si>
    <t>1.1.1</t>
  </si>
  <si>
    <t>1.1.2</t>
  </si>
  <si>
    <t>1.1.3</t>
  </si>
  <si>
    <t>1.1.3.1</t>
  </si>
  <si>
    <t>1.1.4</t>
  </si>
  <si>
    <t>1.2.1</t>
  </si>
  <si>
    <t>1.2.1.2</t>
  </si>
  <si>
    <t>1.2.2</t>
  </si>
  <si>
    <t>1.3.1</t>
  </si>
  <si>
    <t>1.2.3</t>
  </si>
  <si>
    <t>1.2.4</t>
  </si>
  <si>
    <t>1.2.4.1</t>
  </si>
  <si>
    <t>1.2.4.2</t>
  </si>
  <si>
    <t>1.2.4.3</t>
  </si>
  <si>
    <t>1.3.2</t>
  </si>
  <si>
    <t>1.3.2.1</t>
  </si>
  <si>
    <t>1.3.2.2</t>
  </si>
  <si>
    <t>1.3.2.3</t>
  </si>
  <si>
    <t>1.3.2.4</t>
  </si>
  <si>
    <t>Проведение инженерных изысканий по объекту "Строительство квартир в с. Вал, участок 12б"</t>
  </si>
  <si>
    <t>1.3.2.5</t>
  </si>
  <si>
    <t>1.3.2.6</t>
  </si>
  <si>
    <t>1.3.2.7</t>
  </si>
  <si>
    <t>1.3.3</t>
  </si>
  <si>
    <t>2.1</t>
  </si>
  <si>
    <t>2.1.1</t>
  </si>
  <si>
    <t>2.1.1.1</t>
  </si>
  <si>
    <t>2.1.1.2</t>
  </si>
  <si>
    <t>2.1.2.1</t>
  </si>
  <si>
    <t>2.1.2.2</t>
  </si>
  <si>
    <t>2.1.2.3</t>
  </si>
  <si>
    <t>Проведение инженерных изысканий по объекту "72 квартирный жилой дом в пгт. Ноглики, участок №16а"</t>
  </si>
  <si>
    <t>2.1.2.4</t>
  </si>
  <si>
    <t>2.1.2.5</t>
  </si>
  <si>
    <t>2.1.2.6</t>
  </si>
  <si>
    <t>2.1.2.7</t>
  </si>
  <si>
    <t>2.1.2.8</t>
  </si>
  <si>
    <t>2.1.3</t>
  </si>
  <si>
    <t>2.1.4</t>
  </si>
  <si>
    <t>2.1.5</t>
  </si>
  <si>
    <t>3.1</t>
  </si>
  <si>
    <t>2.1.2.9</t>
  </si>
  <si>
    <t>3.1.1</t>
  </si>
  <si>
    <t>3.1.2</t>
  </si>
  <si>
    <t>3.1.3</t>
  </si>
  <si>
    <t>3.2.1</t>
  </si>
  <si>
    <t>3.2.2</t>
  </si>
  <si>
    <t>3.2.3</t>
  </si>
  <si>
    <t>3.2.4</t>
  </si>
  <si>
    <t>3.2.5</t>
  </si>
  <si>
    <t>3.2.6</t>
  </si>
  <si>
    <t>3.2.7</t>
  </si>
  <si>
    <t>3.3.1</t>
  </si>
  <si>
    <t>3.3.2</t>
  </si>
  <si>
    <t>3.3.3</t>
  </si>
  <si>
    <t>3.3.4</t>
  </si>
  <si>
    <t>3.3.5</t>
  </si>
  <si>
    <t>4.1</t>
  </si>
  <si>
    <t>4.2</t>
  </si>
  <si>
    <t>5.1</t>
  </si>
  <si>
    <t>5.4</t>
  </si>
  <si>
    <t>5.2</t>
  </si>
  <si>
    <t>5.3</t>
  </si>
  <si>
    <t>3.3.6</t>
  </si>
  <si>
    <t xml:space="preserve">Объем ввода жилья (в год) </t>
  </si>
  <si>
    <t>тыс.кв.м.</t>
  </si>
  <si>
    <t>тыс. кв. м.</t>
  </si>
  <si>
    <t>%</t>
  </si>
  <si>
    <t>кв. м</t>
  </si>
  <si>
    <t>чел.</t>
  </si>
  <si>
    <t>кол-во семей</t>
  </si>
  <si>
    <t xml:space="preserve">Доля врачей, обеспеченных жильем </t>
  </si>
  <si>
    <t>Приобретение служебного жилья для врачей - специалистов ГБУЗ «Ногликская ЦРБ»  (в год)</t>
  </si>
  <si>
    <t>квартир</t>
  </si>
  <si>
    <t>Количество врачей-специалистов, обеспеченных квартирами, чел. (в год)</t>
  </si>
  <si>
    <t>единиц</t>
  </si>
  <si>
    <t>x</t>
  </si>
  <si>
    <t>Подпрограмма 1. Развитие жилищного строительства</t>
  </si>
  <si>
    <t>Подпрограмма 2. Переселение граждан из аварийного жилищного фонда</t>
  </si>
  <si>
    <t>Площадь расселенного аварийного жилищного фонда, признанного таковым после 1 января 2012 года (в год)</t>
  </si>
  <si>
    <t>Подпрограмма 3. Повышение сейсмоустойчивости жилых домов, основных объектов и систем жизнеобеспечения</t>
  </si>
  <si>
    <t>х</t>
  </si>
  <si>
    <t>Подпрограмма 4. Инфраструтурное развитие территории муниципального образования "Городской округ Ногликский"</t>
  </si>
  <si>
    <t>Мероприятие 1. Снос ветхого и аварийного жилья, производственных и непроизводственных зданий</t>
  </si>
  <si>
    <t>Мероприятие 2. Поддержка на улучшение жилищных условий молодых семей</t>
  </si>
  <si>
    <t>Мероприятие 3. Приобретение служебного жилья для врачей-специалистов ГБУЗ "Ногликская ЦРБ"</t>
  </si>
  <si>
    <t>Мероприятие 4. Приобретение жи лых помещений для специализированного муниципального жилого фонда</t>
  </si>
  <si>
    <t>Количество приобретенных помещений (в год)</t>
  </si>
  <si>
    <t>Годовой объем построенного (введенного в эксплуатацию)/приобретенного жилья с привлечением средств областного бюджета (в год)</t>
  </si>
  <si>
    <t>Обеспеченность градостроительной документацией (с нарастающим итогом на конец года)</t>
  </si>
  <si>
    <t>Количество земельных участков, обустроенных инженерной и транспортной инфраструктурой, предназначенных для бесплатного предоставления семьям, имеющих трех и более детей (комплексное обустройство земельных участков) (в год)</t>
  </si>
  <si>
    <t>Доля аварийного жилищного фонда в общем объеме жилищного фонда, % (с понижающим итогом на конец года)</t>
  </si>
  <si>
    <t>Общая площадь жилых помещений, приходящаяся на 1 жителя к концу года (с нарастающим итогом на конец года)</t>
  </si>
  <si>
    <t>Количество созданных (реконструируемых) систем инженерного и транспортного обеспечения земельных участков, предназначенных для жилищного, общественно-делового и промышленного строительства к отдельным территориям, не имеющим инженерной инфраструктуры в соответствии с потребностями жилищного общественно-делового и промышленного строительства муниципального образования Сахалинской области (в год)</t>
  </si>
  <si>
    <t>Годовой объем сноса ветхого и аварийного жилья, неиспользуемых и бесхозяйных объектов производственного и непроизводственного назначения (в год)</t>
  </si>
  <si>
    <t>Общее число молодых семей, улучшивших жилищные условия, в том числе с помощью ипотечных кредитов (займов) (с нарастающим итогом на конец года)</t>
  </si>
  <si>
    <t>Доля молодых семей, улучшивших жилищные условия с учетом государственной поддержки, от общего числа молодых семей, желающих улучшить жилищные условия на условиях Программы (с нарастающим итогом на конец года)</t>
  </si>
  <si>
    <t>Количество молодых семей, которые получат дополнительную социальную выплату, ранее участвовавших в Программе (в год)</t>
  </si>
  <si>
    <t>Количество молодых семей, получивших свидетельства о праве на получение социальной выплаты на приобретение (строительство) жилого помещения в год)</t>
  </si>
  <si>
    <t>Доля молодых семей, получивших свидетельства о праве на получение социальной выплаты на приобретение (строительство) жилого помещения, в общем количестве молодых семей, нуждающихся в улучшении жилищных условий по состоянию на 1 января 2015 года по Сахалинской области (с нарастающим итогом на конец года)</t>
  </si>
  <si>
    <t>Штатная численность врачей ГБУЗ «Ногликская ЦРБ» (с нарастающим итогом на конец года)</t>
  </si>
  <si>
    <t>Подпрограмма 1: "Развитие жилищного строительства"</t>
  </si>
  <si>
    <t xml:space="preserve">Всего </t>
  </si>
  <si>
    <t xml:space="preserve">федеральный бюджет </t>
  </si>
  <si>
    <t xml:space="preserve">областной бюджет </t>
  </si>
  <si>
    <t xml:space="preserve">местный бюджет </t>
  </si>
  <si>
    <t xml:space="preserve">Развитие системы градостроительного планирования </t>
  </si>
  <si>
    <t>ОСиА</t>
  </si>
  <si>
    <t xml:space="preserve">Проект планировки микрорайона УЖД пгт. Ноглики муниципального образования "Городской округ Ногликский", совмещенный с проектом межевания </t>
  </si>
  <si>
    <t xml:space="preserve">Выполнение инженерных изысканий для разработки документации по планировке территории </t>
  </si>
  <si>
    <t>Научно - исследовательская работа по разработке комплексного проекта совершенствования системы управления градостроительным развитием территории муниципального образования "Городской округ Ногликский"</t>
  </si>
  <si>
    <t xml:space="preserve"> </t>
  </si>
  <si>
    <t>местный бюджет</t>
  </si>
  <si>
    <t xml:space="preserve">Разработка градостроительной документации </t>
  </si>
  <si>
    <t xml:space="preserve">Выполнение инженерных изысканий, поисково-разведочных работ в области обеспечения территорий, определенных под развитие жилой застройки источниками водоснабжения </t>
  </si>
  <si>
    <t xml:space="preserve">Строительство инженерной и транспортной инфраструктуры </t>
  </si>
  <si>
    <t xml:space="preserve">Выполнение инженерных изысканий для строительства, реконструкции инженерной и транспортной инфраструктуры </t>
  </si>
  <si>
    <t xml:space="preserve">1.2.1.1 </t>
  </si>
  <si>
    <t>Проведение инженерных изыскания части территории муниципального образования "Городской округ Ногликский"</t>
  </si>
  <si>
    <t>Проведение инженерных изыскания части территории муниципального образования "Городской округ Ногликский" (Квартал№13)</t>
  </si>
  <si>
    <t xml:space="preserve">Подготовка проектной документации для строительства, реконструкции инженерной и транспортной инфраструктуры </t>
  </si>
  <si>
    <t xml:space="preserve">1.2.2.1 </t>
  </si>
  <si>
    <t>Разработка проекта "Обеспечение (строительство, реконструкция) транспортной инфраструктурой пгт. Ноглики" (участок ул. Советская - Поликлиника, участок ул. Советская - колхоз "Восток")</t>
  </si>
  <si>
    <t xml:space="preserve">1.2.2.2 </t>
  </si>
  <si>
    <t>Разработка проекта "Строительство сетей газоснабжения  в квартале № 13 пгт. Ноглики"</t>
  </si>
  <si>
    <t xml:space="preserve">1.2.2.3 </t>
  </si>
  <si>
    <t>Разработка проекта "Строительство линий электропередач  в квартале № 13 пгт. Ноглики"</t>
  </si>
  <si>
    <t xml:space="preserve">1.2.2.4 </t>
  </si>
  <si>
    <t>Разработка проекта "Строительство сетей газоснабжения в квартале № 15 пгт. Ноглики"</t>
  </si>
  <si>
    <t xml:space="preserve">1.2.2.5 </t>
  </si>
  <si>
    <t>Разработка проекта "Строительство объектов энергоснабжения и энергообеспечения в с. Вал"</t>
  </si>
  <si>
    <t xml:space="preserve">1.2.2.6 </t>
  </si>
  <si>
    <t xml:space="preserve">Экспертиза достоверности сметной стоимости объектов капитального строительства инженерной и транспортной инфраструктуры </t>
  </si>
  <si>
    <t>1.2.2.7**</t>
  </si>
  <si>
    <t>Разработка проектной документации (корректировка), проведение экспертизы достоверности сметной стоимости строительства</t>
  </si>
  <si>
    <t xml:space="preserve"> по объектам:</t>
  </si>
  <si>
    <t>"Строительство сетей газоснабжения из полиэтиленовых труб низкого давления в микрорайоне № 3 пгт. Ноглики"</t>
  </si>
  <si>
    <t>"Строительство распределительных электрических сетей 0,4 кВ микрорайона №3 в пгт. Ноглики"</t>
  </si>
  <si>
    <t xml:space="preserve">Строительство линий электропередач ЛЭП - 0,4 кВ в квартале № 15 пгт. Ноглики </t>
  </si>
  <si>
    <t>"Строительство сетей газоснабжения низкого давления в квартале № 12 пгт. Ноглики"</t>
  </si>
  <si>
    <t xml:space="preserve"> "Строительство канализационного коллектора микрорайона УЖД пгт. Ноглики"</t>
  </si>
  <si>
    <t>"Строительство сетей газоснабжения в квартале № 15 пгт. Ноглики"</t>
  </si>
  <si>
    <t>1.2.2.8</t>
  </si>
  <si>
    <t xml:space="preserve"> "Станция обезжелезивания. Общестроительные работы" разработка проекта </t>
  </si>
  <si>
    <t xml:space="preserve">Обеспечение (строительство, реконструкция, приобретение) земельных участков инженерной и транспортной инфраструктурой </t>
  </si>
  <si>
    <t xml:space="preserve">1.2.3.1 </t>
  </si>
  <si>
    <t xml:space="preserve">Строительство напорного коллектора  и самотечных внутриквартальных сетей канализации микрорайона № 3 пгт. Ноглики </t>
  </si>
  <si>
    <t>1.2.3.2.</t>
  </si>
  <si>
    <t xml:space="preserve">Строительство тепловых сетей в микрорайоне № 3 пгт. Ноглики в двухтрубном исполнении протяженностью 1,9 км, диаметром 377 мм </t>
  </si>
  <si>
    <t>1.2.3.3.</t>
  </si>
  <si>
    <t xml:space="preserve">Строительство сетей газоснабжения из полиэтиленовых труб низкого давления в микрорайоне № 3 пгт. Ноглики </t>
  </si>
  <si>
    <t xml:space="preserve">1.2.3.4 </t>
  </si>
  <si>
    <t xml:space="preserve">Строительство хозяйственно-питьевого водопровода  и внутриквартальных водопроводных сетей микрорайона № 3  пгт. Ноглики </t>
  </si>
  <si>
    <t xml:space="preserve">Обеспечение земельных участков, подлежащих предоставлению семьям, имеющим трех и более детей </t>
  </si>
  <si>
    <t xml:space="preserve">Строительство сетей газоснабжения низкого давления в квартале № 12 пгт. Ноглики </t>
  </si>
  <si>
    <t>"Строительство линий электропередач ЛЭП-0,4 кВ в квартале № 15 пгт. Ноглики"</t>
  </si>
  <si>
    <t>"Устройство грунтовой дороги для обеспечения земельных участков, подлежащих предоставлению семьям, имеющим трех и более детей в пгт. Ноглики"</t>
  </si>
  <si>
    <t>1.2.4.4</t>
  </si>
  <si>
    <t xml:space="preserve">Осуществление функций технического заказчика, включая осуществление строительного контроля </t>
  </si>
  <si>
    <t>1.2.4.5</t>
  </si>
  <si>
    <t xml:space="preserve">Осуществление авторского надзора за строительством объектов капитального строительства </t>
  </si>
  <si>
    <t>1.2.4.6</t>
  </si>
  <si>
    <t xml:space="preserve">Строительство инженерной и транспортной инфраструктуры, включая благоустройство </t>
  </si>
  <si>
    <t xml:space="preserve">Строительство (приобретение на первичном рынке) жилья </t>
  </si>
  <si>
    <t xml:space="preserve">Строительство (приобретение на первичном рынке) служебного жилья </t>
  </si>
  <si>
    <t xml:space="preserve">Строительство (приобретение на первичном рынке) жилья для реализации полномочий органов местного самоуправления в области жилищных отношений </t>
  </si>
  <si>
    <t xml:space="preserve">Строительство квартир в пгт. Ноглики </t>
  </si>
  <si>
    <t>Строительство квартир в пгт. Ноглики (участок № 20)</t>
  </si>
  <si>
    <t>Строительство квартир в с. Вал (в т.ч. ПСД)</t>
  </si>
  <si>
    <t>Разработка проекта "Строительство жилых домов для переселения совхоза «Оленевод» с. Вал"</t>
  </si>
  <si>
    <t xml:space="preserve">Осуществление функций технического заказчика, включая осуществление строительного контроля за строительством объектов </t>
  </si>
  <si>
    <t xml:space="preserve">Ремонт квартиры, расположенной по адресу: пгт. Ноглики, ул. Лесная, 6а </t>
  </si>
  <si>
    <t>1.3.2.8</t>
  </si>
  <si>
    <t xml:space="preserve">Оказание услуги по выдаче технических условий на телефонизацию многоквартирного жилого дома </t>
  </si>
  <si>
    <t xml:space="preserve">Строительство объектов жилищного назначения совместно ООО "РН - Сахалинморнефтегаз" и Правительства Сахалинской области  </t>
  </si>
  <si>
    <t>1.3.3.1*</t>
  </si>
  <si>
    <t xml:space="preserve">Строительство 24 квартирного жилого дома с инженерными коммуникациями </t>
  </si>
  <si>
    <t>1.3.3.2*</t>
  </si>
  <si>
    <t>1.3.4.</t>
  </si>
  <si>
    <t xml:space="preserve">Строительство (приобретение на первичном и вторичном рынке) жилья для различных категорий граждан </t>
  </si>
  <si>
    <t>Подпрограмма  2: «Переселение граждан из аварийного жилищного фонда »</t>
  </si>
  <si>
    <t xml:space="preserve">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</si>
  <si>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2.1.2.</t>
  </si>
  <si>
    <t xml:space="preserve">Строительство жилых домов </t>
  </si>
  <si>
    <t>"24 квартирный жилой дом в пгт. Ноглики, участок № 13"</t>
  </si>
  <si>
    <t>Проведение инженерных изысканий по объекту "24 квартирный жилой дом в пгт. Ноглики, участок № 13"</t>
  </si>
  <si>
    <t>Проведение инженерных изысканий по объекту "24 квартирный жилой дом в пгт. Ноглики, участок № 11"</t>
  </si>
  <si>
    <t>Проведение инженерных изысканий по объекту "24 квартирный жилой дом в пгт. Ноглики, участок № 19"</t>
  </si>
  <si>
    <t>Разработка проекта "72 квартирный жилой дом в пгт. Ноглики, участок №16а"</t>
  </si>
  <si>
    <t xml:space="preserve">72 квартирный жилой дом в пгт. Ноглики, участок №16а </t>
  </si>
  <si>
    <t xml:space="preserve">24 квартирный жилой дом в пгт. Ноглики, ул. Невельского, участок №19 </t>
  </si>
  <si>
    <t>2.1.2.10</t>
  </si>
  <si>
    <t xml:space="preserve">Приобретение жилых помещений </t>
  </si>
  <si>
    <t>Выплата лицам, в чьей собственности находятся жилые помещения, входящие в аварийный жилищный фонд, выкупной цены в соответствии со статьей 32 Жилищного кодекса Российской Федерации, а также использование в указанных целях механизма предоставления лицам, в чьей собственности находятся жилые помещения, входящие в аварийный жилищный фонд, именных Сертификатов, дающих право указанной категории граждан приобрести жилые помещения как на первичном, так и на вторичном рынке жилья на территории Сахалинской области</t>
  </si>
  <si>
    <t xml:space="preserve">Инженерное обследование строительных конструкций жилых многоквартирных домов </t>
  </si>
  <si>
    <t>Подпрограмма 3: «Повышение сейсмо-устойчивости жилых домов, основных объектов и систем жизнеобеспечения»</t>
  </si>
  <si>
    <t xml:space="preserve">Инженерно-сейсмическое обследование жилых домов, основных объектов и систем жизнеобеспечения </t>
  </si>
  <si>
    <t xml:space="preserve">Инженерно-сейсмическое обследование жилых домов </t>
  </si>
  <si>
    <t xml:space="preserve">Инженерно-сейсмическое обследование объектов образования </t>
  </si>
  <si>
    <t xml:space="preserve">Инженерно-сейсмическое обследование объектов и систем жизнеобеспечения </t>
  </si>
  <si>
    <t>3.2.</t>
  </si>
  <si>
    <t>Инженерные изыскания и разработка проекто-сметной документации на сейсмоусиление (строительство) жилых домов, основных объектов и систем жизнеобеспечения (в том числе приобретение типовых проектов)</t>
  </si>
  <si>
    <t xml:space="preserve">Разработка проекта на строительство (сейсмоусиление) многоквартирных жилых домов </t>
  </si>
  <si>
    <t>Разработка проектной документации на «Сейсмоусиление здания администрации муниципального образования «Городской округ Ногликский»</t>
  </si>
  <si>
    <t>Экспертиза достоверности сметной стоимости работ «Сейсмоусиление здания администрации муниципального образования «Городской округ Ногликский»</t>
  </si>
  <si>
    <t xml:space="preserve">Разработка проекта на строительство (сейсмоусиление) объектов образования </t>
  </si>
  <si>
    <t>Экспертиза достоверности сметной стоимости работ «Сейсмоусиление здания средней общеобразовательной школы №1 пгт. Ноглики»</t>
  </si>
  <si>
    <t xml:space="preserve">Разработка проекта на строительство (сейсмоусиление) объектов и систем жизнеобеспечения </t>
  </si>
  <si>
    <t>3.3.</t>
  </si>
  <si>
    <t xml:space="preserve">Проведение первоочередных работ по сейсмоусилению (строительству) жилых многоквартирных домов (в том числе приобретение квартир в новых сейсмостойких домах), основных объектов и систем жизнеобеспечения </t>
  </si>
  <si>
    <t xml:space="preserve">Строительство24 квартирных жилых домов в пгт. Ноглики </t>
  </si>
  <si>
    <t xml:space="preserve">Строительство 18 квартирного жилого дома №7 (участок №7) в пгт. Ноглики </t>
  </si>
  <si>
    <t xml:space="preserve">Строительство 18 квартирного жилого дома №7 (участок №7) в пгт. Ноглики, благоустройство </t>
  </si>
  <si>
    <t xml:space="preserve">Проведение работ по устранению выявленных недостатков многоквартирных жилых домов </t>
  </si>
  <si>
    <t xml:space="preserve">Сейсмоусиление здания администрации расположенной по адресу: пгт. Ноглики, ул. Советская, 15 </t>
  </si>
  <si>
    <t>Проведение первоочередных работ по сейсмоусилению (строительству) объектов образования «Сейсмоусиление здания средней общеобразовательной школы №1 пгт. Ноглики»</t>
  </si>
  <si>
    <t>3.3.7</t>
  </si>
  <si>
    <t xml:space="preserve">Исследование образца стекломагниевого листа на предмет его соответствия требованиям для отделочных материалов </t>
  </si>
  <si>
    <t>3.3.8</t>
  </si>
  <si>
    <t xml:space="preserve">Проведение первоочередных работ по сейсмоусилению (строительству) объектов образования </t>
  </si>
  <si>
    <t>3.3.9</t>
  </si>
  <si>
    <t xml:space="preserve">Проведение первоочередных работ по сейсмоусилению (строительству) объектов и систем жизнеобеспечения </t>
  </si>
  <si>
    <t xml:space="preserve">Подпрограмма 4. "Инфраструктурное развитие территории муниципального образования "Городской округ Ногликский" </t>
  </si>
  <si>
    <t>Строительство инженерной и транспортной инфраструктуры к отдельным территориям, не имеющим инженерной и транспортной инфраструктуры, в соответствии с потребностями жилищного строительства муниципального образования "Городской округ Ногликский"</t>
  </si>
  <si>
    <t>4.1.1.</t>
  </si>
  <si>
    <t xml:space="preserve">Строительство канализационного коллектора  микрорайона УЖД пгт. Ноглики </t>
  </si>
  <si>
    <t>Строительство инженерной и транспортной инфраструктуры к вновь застраиваевым территориям в соответствии с потребностями жилищного строительства муниципального образования "Городской округ Ногликский"</t>
  </si>
  <si>
    <t xml:space="preserve">Мероприятие 1. Снос ветхого и аварийного жилья, производственных и непроизводственных зданий </t>
  </si>
  <si>
    <t>ОЖКиДХ</t>
  </si>
  <si>
    <t xml:space="preserve">Снос жилого дома пгт. Ноглики, ул. Петрова,  д.7 </t>
  </si>
  <si>
    <t xml:space="preserve">Снос жилого дома пгт. Ноглики, ул. Репина, д.8 </t>
  </si>
  <si>
    <t xml:space="preserve">Снос жилого дома пгт. Ноглики, ул. Строительная д. 22а </t>
  </si>
  <si>
    <t xml:space="preserve">Снос жилого дома пгт. Ноглики, ул. Строительная д. 44 </t>
  </si>
  <si>
    <t>5.5</t>
  </si>
  <si>
    <t xml:space="preserve">Снос жилого дома пгт. Ноглики, ул. Петрова,  д.5 </t>
  </si>
  <si>
    <t>5.6</t>
  </si>
  <si>
    <t xml:space="preserve">Ликвидация котельной № 4 пгт. Ноглики </t>
  </si>
  <si>
    <t>5.7</t>
  </si>
  <si>
    <t>Ликвидация неиспользуемых и бесхозяйных объектов производственного и непроизводственного назначения:</t>
  </si>
  <si>
    <t>5.8</t>
  </si>
  <si>
    <t xml:space="preserve">Снос аварийных домов по адресу: </t>
  </si>
  <si>
    <t>пгт. Ноглики, ул. Депутатская, д. 26; пгт. Ноглики, ул. Депутатская, д.28 ; пгт. Ног-лики, ул. Строительная, д.19 А; пгт. Ног-лики, ул. Лесная, д. 4; пгт.Ноглики,ул. Лесная, д. 6; пгт. Ноглики, ул. Физкультурная, д. 42; пгт. Ноглики, ул. Физкуль-турная, д. 49 А; с. Катангли, пер. Сквоз-ной, д. 5; с. Катангли, ул. Советская, д. 1 Б; с. Катангли, ул. Советская, д. 7, в том числе разработка проектно-сметной документации.</t>
  </si>
  <si>
    <t>5.9</t>
  </si>
  <si>
    <t xml:space="preserve">Консервация аварийного и непригодного для проживания подъезда № 1 дома № 6 по ул. Петрова в пгт. Ноглики </t>
  </si>
  <si>
    <t>5.10</t>
  </si>
  <si>
    <t xml:space="preserve">Проведение работ по сносу административного здания  расположенного по адресу: ул. Штенберга, 4б </t>
  </si>
  <si>
    <t>5.11</t>
  </si>
  <si>
    <t>Демонтаж водонапорной башни "Ватунг"</t>
  </si>
  <si>
    <t>5.12</t>
  </si>
  <si>
    <t xml:space="preserve">Демонтаж здания бани </t>
  </si>
  <si>
    <t>5.13</t>
  </si>
  <si>
    <t>Снос аварийных домов муниципального образования "Городской округ Ногликский"</t>
  </si>
  <si>
    <t xml:space="preserve">Мероприятие 2. Поддержка на улучшение жилищных условий молодых семей </t>
  </si>
  <si>
    <t>Отдел спорта, туризма, молодежной политики и развития туризма</t>
  </si>
  <si>
    <t>КУМИ</t>
  </si>
  <si>
    <t>7.1</t>
  </si>
  <si>
    <t>Приобретение  жилья специалистам - участникам подпрограммы "Кадровое обеспечение системы здравоохранения"  государственной программы Сахалинской области "Развитие здравоохранения в Сахалинской области на  2014-2020 годы"</t>
  </si>
  <si>
    <t xml:space="preserve">Мероприятие 4. Приобретение жилых помещений для специализированного муниципального жилого фонда </t>
  </si>
  <si>
    <t>ВСЕГО ПО ПРОГРАММЕ</t>
  </si>
  <si>
    <t>2.1.2.11</t>
  </si>
  <si>
    <t>Строительство двух двухквартирных домов в с. Ныш</t>
  </si>
  <si>
    <t>Базовый 2014 год (факт)</t>
  </si>
  <si>
    <t>Значение по годам реализации муниципальной программы</t>
  </si>
  <si>
    <t>Обеспечение территории МО градостроительной документацией</t>
  </si>
  <si>
    <t>Приложение 1 к муниципальной программе</t>
  </si>
  <si>
    <t>Подпрограмма 3: «Повышение сейсмустойчивости жилых домов, основных объектов и систем жизнеобеспечения»</t>
  </si>
  <si>
    <t>Подпрограмма  2: «Переселение граждан из аварийного жилищного фонда»</t>
  </si>
  <si>
    <t>Площадь аварийного жилого фонда (с понижающим итогом на конец реализации программы)</t>
  </si>
  <si>
    <t>Количество граждан, переселенных из аварийного жилья (с нарастающим итогом на конец реализации программы)</t>
  </si>
  <si>
    <t>Количество проведенных научно-исследовательских и опытно-конструкторских работ (в год, за весь период реализации программы)</t>
  </si>
  <si>
    <t>Количество объектов, завершенных строительством (реконструкцией) (в год, за весь период реализации программы)</t>
  </si>
  <si>
    <t>Приложение 2
к постановлению администрации
от 27 мая 2019 года № 374
Приложение 1 
к муниципальной программе
"Обеспечение населения муниципального образования
"Городской округ Ногликский" качественным жильем",
утвержденной постановлением администрации от 30.07.2014 № 503
(в редакции от 05.03.2015 № 165, от 08.04.2015 № 246, от 28.05.2015 № 348,
от 14.10.2015 № 707, от 08.12.2015 № 825, от 10.03.2016 № 210, от 28.04.2016 № 343,
от 05.05.2016 № 362, от 15.08.2016 № 634, от 15.08.2016 № 630, от 24.10.2016 № 759,
от 15.06.2017 № 383, от 04.07.2017 № 433, от 07.07.2017 № 445, от 03.08.2017 № 526,
от 31.08.2017 № 636, от 12.10.2017 № 772, от 02.11.2017 № 872, от 08.11.2017 № 883,
от 15.12.2017 № 1074, от 27.02.2018 № 205, от 27.02.2018 № 207, от 02.07.2018 № 628)</t>
  </si>
  <si>
    <t xml:space="preserve">Приложение 3
к постановлению администрации
от 27 мая 2019 года № 374 
Приложение 2 
к муниципальной программе
"Обеспечение населения муниципального образования
"Городской округ Ногликский" качественным жильем",
утвержденной постановлением администрации от 30.07.2014 № 503
(в редакции от 05.03.2015 № 165, от 08.04.2015 № 246, от 28.05.2015 № 348,
от 14.10.2015 № 707, от 08.12.2015 № 825, от 10.03.2016 № 210, от 28.04.2016 № 343,
от 05.05.2016 № 362, от 15.08.2016 № 634, от 15.08.2016 № 630, от 24.10.2016 № 759,
от 15.06.2017 № 383, от 04.07.2017 № 433, от 07.07.2017 № 445, от 03.08.2017 № 526,
от 31.08.2017 № 636, от 12.10.2017 № 772, от 02.11.2017 № 872, от 08.11.2017 № 883,
от 15.12.2017 № 1074, от 27.02.2018 № 205, от 27.02.2018 № 207, от 02.07.2018 № 628)
</t>
  </si>
  <si>
    <t xml:space="preserve">Приложение 4
к постановлению администрации
от 27 мая 2019 года № 374
Приложение 2 
к муниципальной программе
"Обеспечение населения муниципального образования
"Городской округ Ногликский" качественным жильем",
утвержденной постановлением администрации от 30.07.2014 № 503
(в редакции от 05.03.2015 № 165, от 08.04.2015 № 246, от 28.05.2015 № 348,
от 14.10.2015 № 707, от 08.12.2015 № 825, от 10.03.2016 № 210, от 28.04.2016 № 343,
05.05.2016 № 362, от 15.08.2016 № 634, от 15.08.2016 № 630, от 24.10.2016 № 759,
от 15.06.2017 № 383, от 04.07.2017 № 433, от 07.07.2017 № 445, от 03.08.2017 № 526,
от 31.08.2017 № 636, от 12.10.2017 № 772, от 02.11.2017 № 872, от 08.11.2017 № 883,
от 15.12.2017 № 1074, от 27.02.2018 № 205, от 27.02.2018 № 207, от 02.07.2018 № 628)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</si>
</sst>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6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i/>
      <sz val="12"/>
      <color theme="0" tint="-0.499984740745262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/>
      <diagonal/>
    </border>
    <border>
      <left style="thin">
        <color theme="0" tint="-0.499984740745262"/>
      </left>
      <right style="thin">
        <color theme="0" tint="-0.499984740745262"/>
      </right>
      <top/>
      <bottom/>
      <diagonal/>
    </border>
    <border>
      <left style="thin">
        <color theme="0" tint="-0.499984740745262"/>
      </left>
      <right style="thin">
        <color theme="0" tint="-0.499984740745262"/>
      </right>
      <top/>
      <bottom style="thin">
        <color theme="0" tint="-0.499984740745262"/>
      </bottom>
      <diagonal/>
    </border>
    <border>
      <left style="thin">
        <color theme="0" tint="-0.499984740745262"/>
      </left>
      <right/>
      <top/>
      <bottom style="thin">
        <color theme="0" tint="-0.499984740745262"/>
      </bottom>
      <diagonal/>
    </border>
    <border>
      <left/>
      <right/>
      <top/>
      <bottom style="thin">
        <color theme="0" tint="-0.49998474074526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indexed="64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49" fontId="1" fillId="0" borderId="0" xfId="0" applyNumberFormat="1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9" fontId="2" fillId="0" borderId="0" xfId="0" applyNumberFormat="1" applyFont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1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49" fontId="1" fillId="0" borderId="0" xfId="0" applyNumberFormat="1" applyFont="1" applyFill="1" applyAlignment="1">
      <alignment horizontal="center" vertical="center" wrapText="1"/>
    </xf>
    <xf numFmtId="0" fontId="1" fillId="0" borderId="0" xfId="0" applyFont="1" applyFill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0" xfId="0" applyFont="1" applyAlignment="1">
      <alignment horizontal="right" vertical="center" wrapText="1"/>
    </xf>
    <xf numFmtId="0" fontId="1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1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3" fillId="0" borderId="5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3" fillId="0" borderId="5" xfId="0" applyNumberFormat="1" applyFont="1" applyFill="1" applyBorder="1" applyAlignment="1">
      <alignment horizontal="center" vertical="center" wrapText="1"/>
    </xf>
    <xf numFmtId="49" fontId="3" fillId="0" borderId="6" xfId="0" applyNumberFormat="1" applyFont="1" applyFill="1" applyBorder="1" applyAlignment="1">
      <alignment horizontal="center" vertical="center" wrapText="1"/>
    </xf>
    <xf numFmtId="49" fontId="3" fillId="0" borderId="7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horizontal="left" vertical="center" wrapText="1"/>
    </xf>
    <xf numFmtId="0" fontId="3" fillId="0" borderId="6" xfId="0" applyFont="1" applyFill="1" applyBorder="1" applyAlignment="1">
      <alignment horizontal="left" vertical="center" wrapText="1"/>
    </xf>
    <xf numFmtId="0" fontId="3" fillId="0" borderId="7" xfId="0" applyFont="1" applyFill="1" applyBorder="1" applyAlignment="1">
      <alignment horizontal="left" vertical="center" wrapText="1"/>
    </xf>
    <xf numFmtId="0" fontId="1" fillId="0" borderId="0" xfId="0" applyFont="1" applyFill="1" applyAlignment="1">
      <alignment horizontal="right" vertical="center" wrapText="1"/>
    </xf>
    <xf numFmtId="0" fontId="1" fillId="0" borderId="0" xfId="0" applyFont="1" applyFill="1" applyAlignment="1">
      <alignment horizontal="center" vertical="center" wrapText="1"/>
    </xf>
    <xf numFmtId="49" fontId="1" fillId="0" borderId="1" xfId="0" applyNumberFormat="1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  <xf numFmtId="0" fontId="2" fillId="0" borderId="0" xfId="0" applyFont="1" applyAlignment="1">
      <alignment horizontal="center" vertical="center" wrapText="1"/>
    </xf>
    <xf numFmtId="49" fontId="2" fillId="0" borderId="4" xfId="0" applyNumberFormat="1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8" xfId="0" applyFont="1" applyFill="1" applyBorder="1" applyAlignment="1">
      <alignment horizontal="center" vertical="center" wrapText="1"/>
    </xf>
    <xf numFmtId="0" fontId="2" fillId="0" borderId="9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0" fontId="3" fillId="0" borderId="5" xfId="0" applyFont="1" applyFill="1" applyBorder="1" applyAlignment="1">
      <alignment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vertical="center" wrapText="1"/>
    </xf>
    <xf numFmtId="164" fontId="3" fillId="0" borderId="4" xfId="0" applyNumberFormat="1" applyFont="1" applyFill="1" applyBorder="1" applyAlignment="1">
      <alignment horizontal="center" vertical="center" wrapText="1"/>
    </xf>
    <xf numFmtId="164" fontId="3" fillId="0" borderId="5" xfId="0" applyNumberFormat="1" applyFont="1" applyFill="1" applyBorder="1" applyAlignment="1">
      <alignment horizontal="center" vertical="center" wrapText="1"/>
    </xf>
    <xf numFmtId="164" fontId="3" fillId="0" borderId="7" xfId="0" applyNumberFormat="1" applyFont="1" applyFill="1" applyBorder="1" applyAlignment="1">
      <alignment horizontal="center" vertical="center" wrapText="1"/>
    </xf>
    <xf numFmtId="49" fontId="2" fillId="0" borderId="0" xfId="0" applyNumberFormat="1" applyFont="1" applyFill="1" applyAlignment="1">
      <alignment horizontal="center" vertical="center" wrapText="1"/>
    </xf>
    <xf numFmtId="0" fontId="3" fillId="0" borderId="5" xfId="0" applyFont="1" applyFill="1" applyBorder="1" applyAlignment="1">
      <alignment horizontal="left" vertical="top" wrapText="1"/>
    </xf>
    <xf numFmtId="164" fontId="3" fillId="0" borderId="5" xfId="0" applyNumberFormat="1" applyFont="1" applyFill="1" applyBorder="1" applyAlignment="1">
      <alignment horizontal="center" vertical="top" wrapText="1"/>
    </xf>
    <xf numFmtId="0" fontId="3" fillId="0" borderId="6" xfId="0" applyFont="1" applyFill="1" applyBorder="1" applyAlignment="1">
      <alignment horizontal="left" vertical="top" wrapText="1"/>
    </xf>
    <xf numFmtId="164" fontId="3" fillId="0" borderId="6" xfId="0" applyNumberFormat="1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left" vertical="top" wrapText="1"/>
    </xf>
    <xf numFmtId="164" fontId="3" fillId="0" borderId="7" xfId="0" applyNumberFormat="1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38"/>
  <sheetViews>
    <sheetView topLeftCell="A28" zoomScaleNormal="100" workbookViewId="0">
      <selection sqref="A1:O1"/>
    </sheetView>
  </sheetViews>
  <sheetFormatPr defaultRowHeight="15.75" x14ac:dyDescent="0.25"/>
  <cols>
    <col min="1" max="1" width="5.7109375" style="3" customWidth="1"/>
    <col min="2" max="2" width="39" style="1" customWidth="1"/>
    <col min="3" max="3" width="10" style="3" customWidth="1"/>
    <col min="4" max="16384" width="9.140625" style="3"/>
  </cols>
  <sheetData>
    <row r="1" spans="1:15" ht="260.25" customHeight="1" x14ac:dyDescent="0.25">
      <c r="A1" s="30" t="s">
        <v>302</v>
      </c>
      <c r="B1" s="30"/>
      <c r="C1" s="30"/>
      <c r="D1" s="30"/>
      <c r="E1" s="30"/>
      <c r="F1" s="30"/>
      <c r="G1" s="30"/>
      <c r="H1" s="30"/>
      <c r="I1" s="30"/>
      <c r="J1" s="30"/>
      <c r="K1" s="30"/>
      <c r="L1" s="30"/>
      <c r="M1" s="30"/>
      <c r="N1" s="30"/>
      <c r="O1" s="30"/>
    </row>
    <row r="2" spans="1:15" x14ac:dyDescent="0.25">
      <c r="A2" s="31" t="s">
        <v>15</v>
      </c>
      <c r="B2" s="31"/>
      <c r="C2" s="31"/>
      <c r="D2" s="31"/>
      <c r="E2" s="31"/>
      <c r="F2" s="31"/>
      <c r="G2" s="31"/>
      <c r="H2" s="31"/>
      <c r="I2" s="31"/>
      <c r="J2" s="31"/>
      <c r="K2" s="31"/>
      <c r="L2" s="31"/>
      <c r="M2" s="31"/>
      <c r="N2" s="31"/>
      <c r="O2" s="31"/>
    </row>
    <row r="3" spans="1:15" x14ac:dyDescent="0.25">
      <c r="A3" s="34"/>
      <c r="B3" s="34"/>
      <c r="C3" s="34"/>
      <c r="D3" s="34"/>
      <c r="E3" s="34"/>
      <c r="F3" s="34"/>
      <c r="G3" s="34"/>
      <c r="H3" s="34"/>
      <c r="I3" s="34"/>
      <c r="J3" s="34"/>
      <c r="K3" s="34"/>
      <c r="L3" s="34"/>
      <c r="M3" s="34"/>
      <c r="N3" s="34"/>
      <c r="O3" s="34"/>
    </row>
    <row r="4" spans="1:15" x14ac:dyDescent="0.25">
      <c r="A4" s="32" t="s">
        <v>0</v>
      </c>
      <c r="B4" s="33" t="s">
        <v>1</v>
      </c>
      <c r="C4" s="32" t="s">
        <v>2</v>
      </c>
      <c r="D4" s="26" t="s">
        <v>292</v>
      </c>
      <c r="E4" s="32" t="s">
        <v>293</v>
      </c>
      <c r="F4" s="32"/>
      <c r="G4" s="32"/>
      <c r="H4" s="32"/>
      <c r="I4" s="32"/>
      <c r="J4" s="32"/>
      <c r="K4" s="32"/>
      <c r="L4" s="32"/>
      <c r="M4" s="32"/>
      <c r="N4" s="32"/>
      <c r="O4" s="32"/>
    </row>
    <row r="5" spans="1:15" ht="31.5" x14ac:dyDescent="0.25">
      <c r="A5" s="32"/>
      <c r="B5" s="33"/>
      <c r="C5" s="32"/>
      <c r="D5" s="27"/>
      <c r="E5" s="2" t="s">
        <v>3</v>
      </c>
      <c r="F5" s="2" t="s">
        <v>4</v>
      </c>
      <c r="G5" s="2" t="s">
        <v>5</v>
      </c>
      <c r="H5" s="2" t="s">
        <v>6</v>
      </c>
      <c r="I5" s="2" t="s">
        <v>7</v>
      </c>
      <c r="J5" s="2" t="s">
        <v>8</v>
      </c>
      <c r="K5" s="2" t="s">
        <v>9</v>
      </c>
      <c r="L5" s="2" t="s">
        <v>10</v>
      </c>
      <c r="M5" s="2" t="s">
        <v>11</v>
      </c>
      <c r="N5" s="2" t="s">
        <v>12</v>
      </c>
      <c r="O5" s="2" t="s">
        <v>13</v>
      </c>
    </row>
    <row r="6" spans="1:15" x14ac:dyDescent="0.25">
      <c r="A6" s="2">
        <v>1</v>
      </c>
      <c r="B6" s="4">
        <v>2</v>
      </c>
      <c r="C6" s="2">
        <v>3</v>
      </c>
      <c r="D6" s="2"/>
      <c r="E6" s="2">
        <v>4</v>
      </c>
      <c r="F6" s="2">
        <v>5</v>
      </c>
      <c r="G6" s="2">
        <v>6</v>
      </c>
      <c r="H6" s="2">
        <v>7</v>
      </c>
      <c r="I6" s="2">
        <v>8</v>
      </c>
      <c r="J6" s="2">
        <v>9</v>
      </c>
      <c r="K6" s="2">
        <v>10</v>
      </c>
      <c r="L6" s="2">
        <v>11</v>
      </c>
      <c r="M6" s="2">
        <v>12</v>
      </c>
      <c r="N6" s="2">
        <v>13</v>
      </c>
      <c r="O6" s="2">
        <v>14</v>
      </c>
    </row>
    <row r="7" spans="1:15" x14ac:dyDescent="0.25">
      <c r="A7" s="2"/>
      <c r="B7" s="25" t="s">
        <v>108</v>
      </c>
      <c r="C7" s="25"/>
      <c r="D7" s="25"/>
      <c r="E7" s="25"/>
      <c r="F7" s="25"/>
      <c r="G7" s="25"/>
      <c r="H7" s="25"/>
      <c r="I7" s="25"/>
      <c r="J7" s="25"/>
      <c r="K7" s="25"/>
      <c r="L7" s="25"/>
      <c r="M7" s="25"/>
      <c r="N7" s="25"/>
      <c r="O7" s="25"/>
    </row>
    <row r="8" spans="1:15" x14ac:dyDescent="0.25">
      <c r="A8" s="2">
        <v>1</v>
      </c>
      <c r="B8" s="7" t="s">
        <v>95</v>
      </c>
      <c r="C8" s="2" t="s">
        <v>96</v>
      </c>
      <c r="D8" s="2">
        <v>4.3</v>
      </c>
      <c r="E8" s="2">
        <v>10</v>
      </c>
      <c r="F8" s="2">
        <v>10</v>
      </c>
      <c r="G8" s="2">
        <v>10</v>
      </c>
      <c r="H8" s="2">
        <v>1.6</v>
      </c>
      <c r="I8" s="2">
        <v>1.6</v>
      </c>
      <c r="J8" s="2">
        <f>J9+0.5</f>
        <v>5.7</v>
      </c>
      <c r="K8" s="2">
        <f t="shared" ref="K8:O8" si="0">K9+0.5</f>
        <v>12.2</v>
      </c>
      <c r="L8" s="2">
        <f t="shared" si="0"/>
        <v>11.8</v>
      </c>
      <c r="M8" s="2">
        <f t="shared" si="0"/>
        <v>7.8</v>
      </c>
      <c r="N8" s="2">
        <f t="shared" si="0"/>
        <v>7.5</v>
      </c>
      <c r="O8" s="2">
        <f t="shared" si="0"/>
        <v>7.5</v>
      </c>
    </row>
    <row r="9" spans="1:15" ht="78.75" x14ac:dyDescent="0.25">
      <c r="A9" s="2">
        <v>2</v>
      </c>
      <c r="B9" s="6" t="s">
        <v>119</v>
      </c>
      <c r="C9" s="2" t="s">
        <v>97</v>
      </c>
      <c r="D9" s="2" t="s">
        <v>112</v>
      </c>
      <c r="E9" s="2" t="s">
        <v>112</v>
      </c>
      <c r="F9" s="2" t="s">
        <v>112</v>
      </c>
      <c r="G9" s="2" t="s">
        <v>112</v>
      </c>
      <c r="H9" s="2">
        <v>0.02</v>
      </c>
      <c r="I9" s="2">
        <v>0.5</v>
      </c>
      <c r="J9" s="2">
        <v>5.2</v>
      </c>
      <c r="K9" s="2">
        <v>11.7</v>
      </c>
      <c r="L9" s="2">
        <v>11.3</v>
      </c>
      <c r="M9" s="2">
        <v>7.3</v>
      </c>
      <c r="N9" s="2">
        <v>7</v>
      </c>
      <c r="O9" s="2">
        <v>7</v>
      </c>
    </row>
    <row r="10" spans="1:15" ht="51.75" customHeight="1" x14ac:dyDescent="0.25">
      <c r="A10" s="2">
        <v>3</v>
      </c>
      <c r="B10" s="6" t="s">
        <v>120</v>
      </c>
      <c r="C10" s="2" t="s">
        <v>98</v>
      </c>
      <c r="D10" s="2">
        <v>79</v>
      </c>
      <c r="E10" s="2">
        <v>80</v>
      </c>
      <c r="F10" s="2">
        <v>82</v>
      </c>
      <c r="G10" s="2">
        <v>84</v>
      </c>
      <c r="H10" s="2">
        <v>86</v>
      </c>
      <c r="I10" s="2">
        <v>90</v>
      </c>
      <c r="J10" s="2">
        <v>92</v>
      </c>
      <c r="K10" s="2">
        <v>92</v>
      </c>
      <c r="L10" s="2">
        <v>95</v>
      </c>
      <c r="M10" s="2">
        <v>95</v>
      </c>
      <c r="N10" s="2">
        <v>95</v>
      </c>
      <c r="O10" s="2">
        <v>100</v>
      </c>
    </row>
    <row r="11" spans="1:15" ht="126" x14ac:dyDescent="0.25">
      <c r="A11" s="2">
        <v>4</v>
      </c>
      <c r="B11" s="7" t="s">
        <v>121</v>
      </c>
      <c r="C11" s="2" t="s">
        <v>106</v>
      </c>
      <c r="D11" s="2" t="s">
        <v>112</v>
      </c>
      <c r="E11" s="2" t="s">
        <v>112</v>
      </c>
      <c r="F11" s="2" t="s">
        <v>112</v>
      </c>
      <c r="G11" s="2" t="s">
        <v>112</v>
      </c>
      <c r="H11" s="2">
        <v>2</v>
      </c>
      <c r="I11" s="2">
        <v>3</v>
      </c>
      <c r="J11" s="2">
        <v>3</v>
      </c>
      <c r="K11" s="2">
        <v>3</v>
      </c>
      <c r="L11" s="2">
        <v>3</v>
      </c>
      <c r="M11" s="2">
        <v>3</v>
      </c>
      <c r="N11" s="2">
        <v>3</v>
      </c>
      <c r="O11" s="2">
        <v>3</v>
      </c>
    </row>
    <row r="12" spans="1:15" x14ac:dyDescent="0.25">
      <c r="A12" s="2"/>
      <c r="B12" s="25" t="s">
        <v>109</v>
      </c>
      <c r="C12" s="25"/>
      <c r="D12" s="25"/>
      <c r="E12" s="25"/>
      <c r="F12" s="25"/>
      <c r="G12" s="25"/>
      <c r="H12" s="25"/>
      <c r="I12" s="25"/>
      <c r="J12" s="25"/>
      <c r="K12" s="25"/>
      <c r="L12" s="25"/>
      <c r="M12" s="25"/>
      <c r="N12" s="25"/>
      <c r="O12" s="25"/>
    </row>
    <row r="13" spans="1:15" ht="63" x14ac:dyDescent="0.25">
      <c r="A13" s="2">
        <v>5</v>
      </c>
      <c r="B13" s="7" t="s">
        <v>122</v>
      </c>
      <c r="C13" s="2" t="s">
        <v>98</v>
      </c>
      <c r="D13" s="2">
        <v>7</v>
      </c>
      <c r="E13" s="2">
        <v>7</v>
      </c>
      <c r="F13" s="2">
        <v>6</v>
      </c>
      <c r="G13" s="2">
        <v>5</v>
      </c>
      <c r="H13" s="2">
        <v>5</v>
      </c>
      <c r="I13" s="2">
        <v>4</v>
      </c>
      <c r="J13" s="2">
        <v>4</v>
      </c>
      <c r="K13" s="2">
        <v>3</v>
      </c>
      <c r="L13" s="2">
        <v>3</v>
      </c>
      <c r="M13" s="2">
        <v>3</v>
      </c>
      <c r="N13" s="2">
        <v>3</v>
      </c>
      <c r="O13" s="2">
        <v>2</v>
      </c>
    </row>
    <row r="14" spans="1:15" ht="63" x14ac:dyDescent="0.25">
      <c r="A14" s="2">
        <v>6</v>
      </c>
      <c r="B14" s="7" t="s">
        <v>110</v>
      </c>
      <c r="C14" s="2" t="s">
        <v>97</v>
      </c>
      <c r="D14" s="2" t="s">
        <v>112</v>
      </c>
      <c r="E14" s="2" t="s">
        <v>112</v>
      </c>
      <c r="F14" s="2" t="s">
        <v>112</v>
      </c>
      <c r="G14" s="2" t="s">
        <v>112</v>
      </c>
      <c r="H14" s="2">
        <v>1.4</v>
      </c>
      <c r="I14" s="2">
        <f>1.4+0.8</f>
        <v>2.2000000000000002</v>
      </c>
      <c r="J14" s="2">
        <v>3</v>
      </c>
      <c r="K14" s="2">
        <v>3.2</v>
      </c>
      <c r="L14" s="2">
        <v>3.3</v>
      </c>
      <c r="M14" s="2">
        <v>3.3</v>
      </c>
      <c r="N14" s="2">
        <v>3.3</v>
      </c>
      <c r="O14" s="2">
        <v>3.5</v>
      </c>
    </row>
    <row r="15" spans="1:15" ht="47.25" x14ac:dyDescent="0.25">
      <c r="A15" s="2">
        <v>7</v>
      </c>
      <c r="B15" s="7" t="s">
        <v>298</v>
      </c>
      <c r="C15" s="2" t="s">
        <v>99</v>
      </c>
      <c r="D15" s="8">
        <v>21705</v>
      </c>
      <c r="E15" s="8">
        <v>21705</v>
      </c>
      <c r="F15" s="8">
        <v>16130</v>
      </c>
      <c r="G15" s="8">
        <v>11945</v>
      </c>
      <c r="H15" s="8">
        <v>10310</v>
      </c>
      <c r="I15" s="2">
        <v>8555</v>
      </c>
      <c r="J15" s="2">
        <v>7070</v>
      </c>
      <c r="K15" s="2">
        <v>6000</v>
      </c>
      <c r="L15" s="2">
        <v>5500</v>
      </c>
      <c r="M15" s="2">
        <v>4500</v>
      </c>
      <c r="N15" s="2">
        <v>3500</v>
      </c>
      <c r="O15" s="2">
        <v>2000</v>
      </c>
    </row>
    <row r="16" spans="1:15" ht="63" x14ac:dyDescent="0.25">
      <c r="A16" s="2">
        <v>8</v>
      </c>
      <c r="B16" s="7" t="s">
        <v>299</v>
      </c>
      <c r="C16" s="2" t="s">
        <v>100</v>
      </c>
      <c r="D16" s="2">
        <v>0</v>
      </c>
      <c r="E16" s="2">
        <v>244</v>
      </c>
      <c r="F16" s="2">
        <v>747</v>
      </c>
      <c r="G16" s="2">
        <v>847</v>
      </c>
      <c r="H16" s="2">
        <v>905</v>
      </c>
      <c r="I16" s="2">
        <v>1050</v>
      </c>
      <c r="J16" s="2">
        <v>1200</v>
      </c>
      <c r="K16" s="2">
        <v>1300</v>
      </c>
      <c r="L16" s="2">
        <v>1400</v>
      </c>
      <c r="M16" s="2">
        <v>1500</v>
      </c>
      <c r="N16" s="2">
        <v>1600</v>
      </c>
      <c r="O16" s="2">
        <v>1700</v>
      </c>
    </row>
    <row r="17" spans="1:15" ht="63" x14ac:dyDescent="0.25">
      <c r="A17" s="2">
        <v>9</v>
      </c>
      <c r="B17" s="7" t="s">
        <v>123</v>
      </c>
      <c r="C17" s="2" t="s">
        <v>99</v>
      </c>
      <c r="D17" s="2">
        <v>26</v>
      </c>
      <c r="E17" s="2">
        <v>26</v>
      </c>
      <c r="F17" s="2">
        <v>26</v>
      </c>
      <c r="G17" s="2">
        <v>26</v>
      </c>
      <c r="H17" s="2">
        <v>26.1</v>
      </c>
      <c r="I17" s="2">
        <v>26.1</v>
      </c>
      <c r="J17" s="2">
        <v>26.1</v>
      </c>
      <c r="K17" s="2">
        <v>26.1</v>
      </c>
      <c r="L17" s="2">
        <v>26.3</v>
      </c>
      <c r="M17" s="2">
        <v>26.3</v>
      </c>
      <c r="N17" s="2">
        <v>26.3</v>
      </c>
      <c r="O17" s="2">
        <v>26.5</v>
      </c>
    </row>
    <row r="18" spans="1:15" x14ac:dyDescent="0.25">
      <c r="A18" s="2"/>
      <c r="B18" s="24" t="s">
        <v>111</v>
      </c>
      <c r="C18" s="24"/>
      <c r="D18" s="24"/>
      <c r="E18" s="24"/>
      <c r="F18" s="24"/>
      <c r="G18" s="24"/>
      <c r="H18" s="24"/>
      <c r="I18" s="24"/>
      <c r="J18" s="24"/>
      <c r="K18" s="24"/>
      <c r="L18" s="24"/>
      <c r="M18" s="24"/>
      <c r="N18" s="24"/>
      <c r="O18" s="24"/>
    </row>
    <row r="19" spans="1:15" ht="63" x14ac:dyDescent="0.25">
      <c r="A19" s="2">
        <v>10</v>
      </c>
      <c r="B19" s="6" t="s">
        <v>300</v>
      </c>
      <c r="C19" s="2" t="s">
        <v>106</v>
      </c>
      <c r="D19" s="2" t="s">
        <v>112</v>
      </c>
      <c r="E19" s="2" t="s">
        <v>112</v>
      </c>
      <c r="F19" s="2" t="s">
        <v>112</v>
      </c>
      <c r="G19" s="2" t="s">
        <v>112</v>
      </c>
      <c r="H19" s="2" t="s">
        <v>112</v>
      </c>
      <c r="I19" s="2" t="s">
        <v>112</v>
      </c>
      <c r="J19" s="2" t="s">
        <v>112</v>
      </c>
      <c r="K19" s="2" t="s">
        <v>112</v>
      </c>
      <c r="L19" s="2">
        <v>1</v>
      </c>
      <c r="M19" s="2">
        <v>1</v>
      </c>
      <c r="N19" s="2">
        <v>1</v>
      </c>
      <c r="O19" s="2">
        <v>1</v>
      </c>
    </row>
    <row r="20" spans="1:15" ht="63" x14ac:dyDescent="0.25">
      <c r="A20" s="2">
        <v>11</v>
      </c>
      <c r="B20" s="6" t="s">
        <v>301</v>
      </c>
      <c r="C20" s="2" t="s">
        <v>106</v>
      </c>
      <c r="D20" s="2" t="s">
        <v>112</v>
      </c>
      <c r="E20" s="2" t="s">
        <v>112</v>
      </c>
      <c r="F20" s="2" t="s">
        <v>112</v>
      </c>
      <c r="G20" s="2" t="s">
        <v>112</v>
      </c>
      <c r="H20" s="2" t="s">
        <v>112</v>
      </c>
      <c r="I20" s="2" t="s">
        <v>112</v>
      </c>
      <c r="J20" s="2" t="s">
        <v>112</v>
      </c>
      <c r="K20" s="2" t="s">
        <v>112</v>
      </c>
      <c r="L20" s="2" t="s">
        <v>112</v>
      </c>
      <c r="M20" s="2" t="s">
        <v>112</v>
      </c>
      <c r="N20" s="2">
        <v>1</v>
      </c>
      <c r="O20" s="2">
        <v>1</v>
      </c>
    </row>
    <row r="21" spans="1:15" x14ac:dyDescent="0.25">
      <c r="A21" s="2"/>
      <c r="B21" s="24" t="s">
        <v>113</v>
      </c>
      <c r="C21" s="24"/>
      <c r="D21" s="24"/>
      <c r="E21" s="24"/>
      <c r="F21" s="24"/>
      <c r="G21" s="24"/>
      <c r="H21" s="24"/>
      <c r="I21" s="24"/>
      <c r="J21" s="24"/>
      <c r="K21" s="24"/>
      <c r="L21" s="24"/>
      <c r="M21" s="24"/>
      <c r="N21" s="24"/>
      <c r="O21" s="24"/>
    </row>
    <row r="22" spans="1:15" ht="236.25" x14ac:dyDescent="0.25">
      <c r="A22" s="2">
        <v>12</v>
      </c>
      <c r="B22" s="6" t="s">
        <v>124</v>
      </c>
      <c r="C22" s="2" t="s">
        <v>14</v>
      </c>
      <c r="D22" s="2" t="s">
        <v>112</v>
      </c>
      <c r="E22" s="2" t="s">
        <v>112</v>
      </c>
      <c r="F22" s="2" t="s">
        <v>112</v>
      </c>
      <c r="G22" s="2" t="s">
        <v>112</v>
      </c>
      <c r="H22" s="2">
        <v>1</v>
      </c>
      <c r="I22" s="2" t="s">
        <v>107</v>
      </c>
      <c r="J22" s="2" t="s">
        <v>107</v>
      </c>
      <c r="K22" s="2" t="s">
        <v>107</v>
      </c>
      <c r="L22" s="2" t="s">
        <v>107</v>
      </c>
      <c r="M22" s="2" t="s">
        <v>107</v>
      </c>
      <c r="N22" s="2" t="s">
        <v>107</v>
      </c>
      <c r="O22" s="2" t="s">
        <v>107</v>
      </c>
    </row>
    <row r="23" spans="1:15" x14ac:dyDescent="0.25">
      <c r="A23" s="2"/>
      <c r="B23" s="24" t="s">
        <v>114</v>
      </c>
      <c r="C23" s="24"/>
      <c r="D23" s="24"/>
      <c r="E23" s="24"/>
      <c r="F23" s="24"/>
      <c r="G23" s="24"/>
      <c r="H23" s="24"/>
      <c r="I23" s="24"/>
      <c r="J23" s="24"/>
      <c r="K23" s="24"/>
      <c r="L23" s="24"/>
      <c r="M23" s="24"/>
      <c r="N23" s="24"/>
      <c r="O23" s="24"/>
    </row>
    <row r="24" spans="1:15" ht="94.5" x14ac:dyDescent="0.25">
      <c r="A24" s="2">
        <v>13</v>
      </c>
      <c r="B24" s="7" t="s">
        <v>125</v>
      </c>
      <c r="C24" s="2" t="s">
        <v>97</v>
      </c>
      <c r="D24" s="2" t="s">
        <v>112</v>
      </c>
      <c r="E24" s="2" t="s">
        <v>112</v>
      </c>
      <c r="F24" s="2" t="s">
        <v>112</v>
      </c>
      <c r="G24" s="2" t="s">
        <v>112</v>
      </c>
      <c r="H24" s="2">
        <v>5.6</v>
      </c>
      <c r="I24" s="2">
        <v>3</v>
      </c>
      <c r="J24" s="2">
        <v>5</v>
      </c>
      <c r="K24" s="2">
        <v>5</v>
      </c>
      <c r="L24" s="2">
        <v>5</v>
      </c>
      <c r="M24" s="2">
        <v>6</v>
      </c>
      <c r="N24" s="2">
        <v>6</v>
      </c>
      <c r="O24" s="2">
        <v>6</v>
      </c>
    </row>
    <row r="25" spans="1:15" x14ac:dyDescent="0.25">
      <c r="A25" s="2"/>
      <c r="B25" s="24" t="s">
        <v>115</v>
      </c>
      <c r="C25" s="24"/>
      <c r="D25" s="24"/>
      <c r="E25" s="24"/>
      <c r="F25" s="24"/>
      <c r="G25" s="24"/>
      <c r="H25" s="24"/>
      <c r="I25" s="24"/>
      <c r="J25" s="24"/>
      <c r="K25" s="24"/>
      <c r="L25" s="24"/>
      <c r="M25" s="24"/>
      <c r="N25" s="24"/>
      <c r="O25" s="24"/>
    </row>
    <row r="26" spans="1:15" ht="78.75" x14ac:dyDescent="0.25">
      <c r="A26" s="2">
        <v>14</v>
      </c>
      <c r="B26" s="7" t="s">
        <v>126</v>
      </c>
      <c r="C26" s="2" t="s">
        <v>101</v>
      </c>
      <c r="D26" s="2">
        <v>2</v>
      </c>
      <c r="E26" s="2">
        <v>2</v>
      </c>
      <c r="F26" s="2">
        <v>4</v>
      </c>
      <c r="G26" s="2">
        <f>G29</f>
        <v>3</v>
      </c>
      <c r="H26" s="2">
        <f>H28+H29</f>
        <v>10</v>
      </c>
      <c r="I26" s="2">
        <f>I29</f>
        <v>5</v>
      </c>
      <c r="J26" s="2">
        <f t="shared" ref="J26:O26" si="1">J29</f>
        <v>5</v>
      </c>
      <c r="K26" s="2">
        <f t="shared" si="1"/>
        <v>5</v>
      </c>
      <c r="L26" s="2">
        <f t="shared" si="1"/>
        <v>5</v>
      </c>
      <c r="M26" s="2">
        <f t="shared" si="1"/>
        <v>5</v>
      </c>
      <c r="N26" s="2">
        <f t="shared" si="1"/>
        <v>5</v>
      </c>
      <c r="O26" s="2">
        <f t="shared" si="1"/>
        <v>5</v>
      </c>
    </row>
    <row r="27" spans="1:15" ht="110.25" x14ac:dyDescent="0.25">
      <c r="A27" s="2">
        <v>15</v>
      </c>
      <c r="B27" s="7" t="s">
        <v>127</v>
      </c>
      <c r="C27" s="2" t="s">
        <v>98</v>
      </c>
      <c r="D27" s="2">
        <v>20</v>
      </c>
      <c r="E27" s="2">
        <v>20</v>
      </c>
      <c r="F27" s="2">
        <v>17</v>
      </c>
      <c r="G27" s="2">
        <v>0</v>
      </c>
      <c r="H27" s="2">
        <v>0</v>
      </c>
      <c r="I27" s="2" t="s">
        <v>112</v>
      </c>
      <c r="J27" s="2" t="s">
        <v>112</v>
      </c>
      <c r="K27" s="2" t="s">
        <v>112</v>
      </c>
      <c r="L27" s="2" t="s">
        <v>112</v>
      </c>
      <c r="M27" s="2" t="s">
        <v>112</v>
      </c>
      <c r="N27" s="2" t="s">
        <v>112</v>
      </c>
      <c r="O27" s="2" t="s">
        <v>112</v>
      </c>
    </row>
    <row r="28" spans="1:15" ht="63" x14ac:dyDescent="0.25">
      <c r="A28" s="2">
        <v>16</v>
      </c>
      <c r="B28" s="7" t="s">
        <v>128</v>
      </c>
      <c r="C28" s="2" t="s">
        <v>101</v>
      </c>
      <c r="D28" s="2" t="s">
        <v>112</v>
      </c>
      <c r="E28" s="2" t="s">
        <v>112</v>
      </c>
      <c r="F28" s="2" t="s">
        <v>112</v>
      </c>
      <c r="G28" s="2" t="s">
        <v>112</v>
      </c>
      <c r="H28" s="2">
        <v>5</v>
      </c>
      <c r="I28" s="2" t="s">
        <v>112</v>
      </c>
      <c r="J28" s="2" t="s">
        <v>112</v>
      </c>
      <c r="K28" s="2" t="s">
        <v>112</v>
      </c>
      <c r="L28" s="2" t="s">
        <v>112</v>
      </c>
      <c r="M28" s="2" t="s">
        <v>112</v>
      </c>
      <c r="N28" s="2" t="s">
        <v>112</v>
      </c>
      <c r="O28" s="2" t="s">
        <v>112</v>
      </c>
    </row>
    <row r="29" spans="1:15" ht="78.75" x14ac:dyDescent="0.25">
      <c r="A29" s="2">
        <v>17</v>
      </c>
      <c r="B29" s="7" t="s">
        <v>129</v>
      </c>
      <c r="C29" s="2" t="s">
        <v>101</v>
      </c>
      <c r="D29" s="2" t="s">
        <v>112</v>
      </c>
      <c r="E29" s="2" t="s">
        <v>112</v>
      </c>
      <c r="F29" s="2" t="s">
        <v>112</v>
      </c>
      <c r="G29" s="2">
        <v>3</v>
      </c>
      <c r="H29" s="2">
        <v>5</v>
      </c>
      <c r="I29" s="2">
        <v>5</v>
      </c>
      <c r="J29" s="2">
        <v>5</v>
      </c>
      <c r="K29" s="2">
        <v>5</v>
      </c>
      <c r="L29" s="2">
        <v>5</v>
      </c>
      <c r="M29" s="2">
        <v>5</v>
      </c>
      <c r="N29" s="2">
        <v>5</v>
      </c>
      <c r="O29" s="2">
        <v>5</v>
      </c>
    </row>
    <row r="30" spans="1:15" ht="154.5" customHeight="1" x14ac:dyDescent="0.25">
      <c r="A30" s="2">
        <v>18</v>
      </c>
      <c r="B30" s="6" t="s">
        <v>130</v>
      </c>
      <c r="C30" s="2" t="s">
        <v>98</v>
      </c>
      <c r="D30" s="2" t="s">
        <v>112</v>
      </c>
      <c r="E30" s="2" t="s">
        <v>112</v>
      </c>
      <c r="F30" s="2" t="s">
        <v>112</v>
      </c>
      <c r="G30" s="2">
        <v>0.5</v>
      </c>
      <c r="H30" s="2" t="s">
        <v>112</v>
      </c>
      <c r="I30" s="2" t="s">
        <v>112</v>
      </c>
      <c r="J30" s="2" t="s">
        <v>112</v>
      </c>
      <c r="K30" s="2" t="s">
        <v>112</v>
      </c>
      <c r="L30" s="2" t="s">
        <v>112</v>
      </c>
      <c r="M30" s="2" t="s">
        <v>112</v>
      </c>
      <c r="N30" s="2" t="s">
        <v>112</v>
      </c>
      <c r="O30" s="2" t="s">
        <v>112</v>
      </c>
    </row>
    <row r="31" spans="1:15" x14ac:dyDescent="0.25">
      <c r="A31" s="2"/>
      <c r="B31" s="24" t="s">
        <v>116</v>
      </c>
      <c r="C31" s="24"/>
      <c r="D31" s="24"/>
      <c r="E31" s="24"/>
      <c r="F31" s="24"/>
      <c r="G31" s="24"/>
      <c r="H31" s="24"/>
      <c r="I31" s="24"/>
      <c r="J31" s="24"/>
      <c r="K31" s="24"/>
      <c r="L31" s="24"/>
      <c r="M31" s="24"/>
      <c r="N31" s="24"/>
      <c r="O31" s="24"/>
    </row>
    <row r="32" spans="1:15" ht="16.5" customHeight="1" x14ac:dyDescent="0.25">
      <c r="A32" s="26">
        <v>19</v>
      </c>
      <c r="B32" s="28" t="s">
        <v>102</v>
      </c>
      <c r="C32" s="23" t="s">
        <v>98</v>
      </c>
      <c r="D32" s="23">
        <v>90</v>
      </c>
      <c r="E32" s="23">
        <v>94.12</v>
      </c>
      <c r="F32" s="23">
        <v>86.84</v>
      </c>
      <c r="G32" s="23">
        <v>88.1</v>
      </c>
      <c r="H32" s="23">
        <v>89.47</v>
      </c>
      <c r="I32" s="2" t="s">
        <v>112</v>
      </c>
      <c r="J32" s="2" t="s">
        <v>112</v>
      </c>
      <c r="K32" s="2" t="s">
        <v>112</v>
      </c>
      <c r="L32" s="2" t="s">
        <v>112</v>
      </c>
      <c r="M32" s="2" t="s">
        <v>112</v>
      </c>
      <c r="N32" s="2" t="s">
        <v>112</v>
      </c>
      <c r="O32" s="2" t="s">
        <v>112</v>
      </c>
    </row>
    <row r="33" spans="1:15" x14ac:dyDescent="0.25">
      <c r="A33" s="27"/>
      <c r="B33" s="29"/>
      <c r="C33" s="23" t="s">
        <v>100</v>
      </c>
      <c r="D33" s="23">
        <v>30</v>
      </c>
      <c r="E33" s="23">
        <v>32</v>
      </c>
      <c r="F33" s="23">
        <v>33</v>
      </c>
      <c r="G33" s="23">
        <v>37</v>
      </c>
      <c r="H33" s="23">
        <v>34</v>
      </c>
      <c r="I33" s="2" t="s">
        <v>112</v>
      </c>
      <c r="J33" s="2" t="s">
        <v>112</v>
      </c>
      <c r="K33" s="2" t="s">
        <v>112</v>
      </c>
      <c r="L33" s="2" t="s">
        <v>112</v>
      </c>
      <c r="M33" s="2" t="s">
        <v>112</v>
      </c>
      <c r="N33" s="2" t="s">
        <v>112</v>
      </c>
      <c r="O33" s="2" t="s">
        <v>112</v>
      </c>
    </row>
    <row r="34" spans="1:15" ht="47.25" x14ac:dyDescent="0.25">
      <c r="A34" s="2">
        <v>20</v>
      </c>
      <c r="B34" s="7" t="s">
        <v>131</v>
      </c>
      <c r="C34" s="2" t="s">
        <v>100</v>
      </c>
      <c r="D34" s="2">
        <v>32</v>
      </c>
      <c r="E34" s="2">
        <v>34</v>
      </c>
      <c r="F34" s="2">
        <v>38</v>
      </c>
      <c r="G34" s="2">
        <v>42</v>
      </c>
      <c r="H34" s="2">
        <v>42</v>
      </c>
      <c r="I34" s="2" t="s">
        <v>112</v>
      </c>
      <c r="J34" s="2" t="s">
        <v>112</v>
      </c>
      <c r="K34" s="2" t="s">
        <v>112</v>
      </c>
      <c r="L34" s="2" t="s">
        <v>112</v>
      </c>
      <c r="M34" s="2" t="s">
        <v>112</v>
      </c>
      <c r="N34" s="2" t="s">
        <v>112</v>
      </c>
      <c r="O34" s="2" t="s">
        <v>112</v>
      </c>
    </row>
    <row r="35" spans="1:15" ht="47.25" x14ac:dyDescent="0.25">
      <c r="A35" s="2">
        <v>21</v>
      </c>
      <c r="B35" s="7" t="s">
        <v>103</v>
      </c>
      <c r="C35" s="2" t="s">
        <v>104</v>
      </c>
      <c r="D35" s="2" t="s">
        <v>112</v>
      </c>
      <c r="E35" s="2" t="s">
        <v>112</v>
      </c>
      <c r="F35" s="2">
        <v>2</v>
      </c>
      <c r="G35" s="2">
        <v>3</v>
      </c>
      <c r="H35" s="2">
        <v>0</v>
      </c>
      <c r="I35" s="2" t="s">
        <v>112</v>
      </c>
      <c r="J35" s="2" t="s">
        <v>112</v>
      </c>
      <c r="K35" s="2" t="s">
        <v>112</v>
      </c>
      <c r="L35" s="2" t="s">
        <v>112</v>
      </c>
      <c r="M35" s="2" t="s">
        <v>112</v>
      </c>
      <c r="N35" s="2" t="s">
        <v>112</v>
      </c>
      <c r="O35" s="2" t="s">
        <v>112</v>
      </c>
    </row>
    <row r="36" spans="1:15" ht="47.25" x14ac:dyDescent="0.25">
      <c r="A36" s="2">
        <v>22</v>
      </c>
      <c r="B36" s="7" t="s">
        <v>105</v>
      </c>
      <c r="C36" s="2" t="s">
        <v>100</v>
      </c>
      <c r="D36" s="2" t="s">
        <v>112</v>
      </c>
      <c r="E36" s="2" t="s">
        <v>112</v>
      </c>
      <c r="F36" s="2">
        <v>2</v>
      </c>
      <c r="G36" s="2">
        <v>3</v>
      </c>
      <c r="H36" s="2">
        <v>0</v>
      </c>
      <c r="I36" s="2" t="s">
        <v>112</v>
      </c>
      <c r="J36" s="2" t="s">
        <v>112</v>
      </c>
      <c r="K36" s="2" t="s">
        <v>112</v>
      </c>
      <c r="L36" s="2" t="s">
        <v>112</v>
      </c>
      <c r="M36" s="2" t="s">
        <v>112</v>
      </c>
      <c r="N36" s="2" t="s">
        <v>112</v>
      </c>
      <c r="O36" s="2" t="s">
        <v>112</v>
      </c>
    </row>
    <row r="37" spans="1:15" x14ac:dyDescent="0.25">
      <c r="A37" s="2"/>
      <c r="B37" s="24" t="s">
        <v>117</v>
      </c>
      <c r="C37" s="24"/>
      <c r="D37" s="24"/>
      <c r="E37" s="24"/>
      <c r="F37" s="24"/>
      <c r="G37" s="24"/>
      <c r="H37" s="24"/>
      <c r="I37" s="24"/>
      <c r="J37" s="24"/>
      <c r="K37" s="24"/>
      <c r="L37" s="24"/>
      <c r="M37" s="24"/>
      <c r="N37" s="24"/>
      <c r="O37" s="24"/>
    </row>
    <row r="38" spans="1:15" ht="31.5" x14ac:dyDescent="0.25">
      <c r="A38" s="2">
        <v>23</v>
      </c>
      <c r="B38" s="5" t="s">
        <v>118</v>
      </c>
      <c r="C38" s="2" t="s">
        <v>104</v>
      </c>
      <c r="D38" s="2" t="s">
        <v>112</v>
      </c>
      <c r="E38" s="2" t="s">
        <v>112</v>
      </c>
      <c r="F38" s="2" t="s">
        <v>112</v>
      </c>
      <c r="G38" s="2" t="s">
        <v>112</v>
      </c>
      <c r="H38" s="2">
        <v>1</v>
      </c>
      <c r="I38" s="2" t="s">
        <v>112</v>
      </c>
      <c r="J38" s="2" t="s">
        <v>112</v>
      </c>
      <c r="K38" s="2" t="s">
        <v>112</v>
      </c>
      <c r="L38" s="2" t="s">
        <v>112</v>
      </c>
      <c r="M38" s="2">
        <v>1</v>
      </c>
      <c r="N38" s="2">
        <v>1</v>
      </c>
      <c r="O38" s="2">
        <v>1</v>
      </c>
    </row>
  </sheetData>
  <mergeCells count="18">
    <mergeCell ref="A32:A33"/>
    <mergeCell ref="B32:B33"/>
    <mergeCell ref="A1:O1"/>
    <mergeCell ref="A2:O2"/>
    <mergeCell ref="E4:O4"/>
    <mergeCell ref="C4:C5"/>
    <mergeCell ref="B4:B5"/>
    <mergeCell ref="A4:A5"/>
    <mergeCell ref="A3:O3"/>
    <mergeCell ref="D4:D5"/>
    <mergeCell ref="B37:O37"/>
    <mergeCell ref="B7:O7"/>
    <mergeCell ref="B12:O12"/>
    <mergeCell ref="B18:O18"/>
    <mergeCell ref="B21:O21"/>
    <mergeCell ref="B23:O23"/>
    <mergeCell ref="B25:O25"/>
    <mergeCell ref="B31:O31"/>
  </mergeCells>
  <pageMargins left="0.39370078740157483" right="0.39370078740157483" top="1.1811023622047245" bottom="0.39370078740157483" header="0.31496062992125984" footer="0.31496062992125984"/>
  <pageSetup paperSize="9" scale="84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13"/>
  <sheetViews>
    <sheetView zoomScaleNormal="100" workbookViewId="0">
      <selection sqref="A1:F1"/>
    </sheetView>
  </sheetViews>
  <sheetFormatPr defaultRowHeight="15.75" x14ac:dyDescent="0.25"/>
  <cols>
    <col min="1" max="1" width="9.140625" style="21"/>
    <col min="2" max="2" width="48.85546875" style="22" customWidth="1"/>
    <col min="3" max="3" width="22.42578125" style="14" customWidth="1"/>
    <col min="4" max="4" width="13.85546875" style="14" customWidth="1"/>
    <col min="5" max="5" width="13.42578125" style="14" customWidth="1"/>
    <col min="6" max="6" width="37.42578125" style="14" customWidth="1"/>
    <col min="7" max="16384" width="9.140625" style="14"/>
  </cols>
  <sheetData>
    <row r="1" spans="1:6" ht="255" customHeight="1" x14ac:dyDescent="0.25">
      <c r="A1" s="44" t="s">
        <v>303</v>
      </c>
      <c r="B1" s="44"/>
      <c r="C1" s="44"/>
      <c r="D1" s="44"/>
      <c r="E1" s="44"/>
      <c r="F1" s="44"/>
    </row>
    <row r="2" spans="1:6" x14ac:dyDescent="0.25">
      <c r="A2" s="45" t="s">
        <v>22</v>
      </c>
      <c r="B2" s="45"/>
      <c r="C2" s="45"/>
      <c r="D2" s="45"/>
      <c r="E2" s="45"/>
      <c r="F2" s="45"/>
    </row>
    <row r="4" spans="1:6" x14ac:dyDescent="0.25">
      <c r="A4" s="46" t="s">
        <v>0</v>
      </c>
      <c r="B4" s="47" t="s">
        <v>16</v>
      </c>
      <c r="C4" s="49" t="s">
        <v>17</v>
      </c>
      <c r="D4" s="49" t="s">
        <v>21</v>
      </c>
      <c r="E4" s="49"/>
      <c r="F4" s="49" t="s">
        <v>20</v>
      </c>
    </row>
    <row r="5" spans="1:6" ht="31.5" x14ac:dyDescent="0.25">
      <c r="A5" s="46"/>
      <c r="B5" s="48"/>
      <c r="C5" s="49"/>
      <c r="D5" s="15" t="s">
        <v>18</v>
      </c>
      <c r="E5" s="15" t="s">
        <v>19</v>
      </c>
      <c r="F5" s="49"/>
    </row>
    <row r="6" spans="1:6" s="20" customFormat="1" ht="32.25" customHeight="1" x14ac:dyDescent="0.25">
      <c r="A6" s="16">
        <v>1</v>
      </c>
      <c r="B6" s="17" t="s">
        <v>132</v>
      </c>
      <c r="C6" s="18"/>
      <c r="D6" s="19"/>
      <c r="E6" s="19"/>
      <c r="F6" s="19"/>
    </row>
    <row r="7" spans="1:6" s="20" customFormat="1" ht="20.100000000000001" customHeight="1" x14ac:dyDescent="0.25">
      <c r="A7" s="16" t="s">
        <v>28</v>
      </c>
      <c r="B7" s="17" t="s">
        <v>137</v>
      </c>
      <c r="C7" s="18" t="s">
        <v>138</v>
      </c>
      <c r="D7" s="18">
        <v>2015</v>
      </c>
      <c r="E7" s="18">
        <v>2025</v>
      </c>
      <c r="F7" s="18"/>
    </row>
    <row r="8" spans="1:6" s="20" customFormat="1" ht="20.100000000000001" hidden="1" customHeight="1" x14ac:dyDescent="0.25">
      <c r="A8" s="38" t="s">
        <v>31</v>
      </c>
      <c r="B8" s="41" t="s">
        <v>139</v>
      </c>
      <c r="C8" s="35" t="s">
        <v>138</v>
      </c>
      <c r="D8" s="35">
        <v>2015</v>
      </c>
      <c r="E8" s="35">
        <v>2016</v>
      </c>
      <c r="F8" s="35" t="s">
        <v>294</v>
      </c>
    </row>
    <row r="9" spans="1:6" s="20" customFormat="1" ht="20.100000000000001" hidden="1" customHeight="1" x14ac:dyDescent="0.25">
      <c r="A9" s="39"/>
      <c r="B9" s="42"/>
      <c r="C9" s="36"/>
      <c r="D9" s="36"/>
      <c r="E9" s="36"/>
      <c r="F9" s="36"/>
    </row>
    <row r="10" spans="1:6" s="20" customFormat="1" ht="20.100000000000001" hidden="1" customHeight="1" x14ac:dyDescent="0.25">
      <c r="A10" s="39"/>
      <c r="B10" s="42"/>
      <c r="C10" s="36"/>
      <c r="D10" s="36"/>
      <c r="E10" s="36"/>
      <c r="F10" s="36"/>
    </row>
    <row r="11" spans="1:6" s="20" customFormat="1" ht="20.100000000000001" hidden="1" customHeight="1" x14ac:dyDescent="0.25">
      <c r="A11" s="40"/>
      <c r="B11" s="43"/>
      <c r="C11" s="37"/>
      <c r="D11" s="37"/>
      <c r="E11" s="37"/>
      <c r="F11" s="37"/>
    </row>
    <row r="12" spans="1:6" s="20" customFormat="1" ht="20.100000000000001" hidden="1" customHeight="1" x14ac:dyDescent="0.25">
      <c r="A12" s="38" t="s">
        <v>32</v>
      </c>
      <c r="B12" s="41" t="s">
        <v>140</v>
      </c>
      <c r="C12" s="35" t="s">
        <v>138</v>
      </c>
      <c r="D12" s="35">
        <v>2015</v>
      </c>
      <c r="E12" s="35">
        <v>2015</v>
      </c>
      <c r="F12" s="35" t="s">
        <v>294</v>
      </c>
    </row>
    <row r="13" spans="1:6" s="20" customFormat="1" ht="20.100000000000001" hidden="1" customHeight="1" x14ac:dyDescent="0.25">
      <c r="A13" s="39"/>
      <c r="B13" s="42"/>
      <c r="C13" s="36"/>
      <c r="D13" s="36"/>
      <c r="E13" s="36"/>
      <c r="F13" s="36"/>
    </row>
    <row r="14" spans="1:6" s="20" customFormat="1" ht="20.100000000000001" hidden="1" customHeight="1" x14ac:dyDescent="0.25">
      <c r="A14" s="39"/>
      <c r="B14" s="42"/>
      <c r="C14" s="36"/>
      <c r="D14" s="36"/>
      <c r="E14" s="36"/>
      <c r="F14" s="36"/>
    </row>
    <row r="15" spans="1:6" s="20" customFormat="1" ht="20.100000000000001" hidden="1" customHeight="1" x14ac:dyDescent="0.25">
      <c r="A15" s="40"/>
      <c r="B15" s="43"/>
      <c r="C15" s="37"/>
      <c r="D15" s="37"/>
      <c r="E15" s="37"/>
      <c r="F15" s="37"/>
    </row>
    <row r="16" spans="1:6" s="20" customFormat="1" ht="24.95" hidden="1" customHeight="1" x14ac:dyDescent="0.25">
      <c r="A16" s="38" t="s">
        <v>33</v>
      </c>
      <c r="B16" s="41" t="s">
        <v>141</v>
      </c>
      <c r="C16" s="35" t="s">
        <v>138</v>
      </c>
      <c r="D16" s="35">
        <v>2017</v>
      </c>
      <c r="E16" s="35">
        <v>2025</v>
      </c>
      <c r="F16" s="35" t="s">
        <v>294</v>
      </c>
    </row>
    <row r="17" spans="1:6" s="20" customFormat="1" ht="24.95" hidden="1" customHeight="1" x14ac:dyDescent="0.25">
      <c r="A17" s="39"/>
      <c r="B17" s="42"/>
      <c r="C17" s="36"/>
      <c r="D17" s="36"/>
      <c r="E17" s="36"/>
      <c r="F17" s="36"/>
    </row>
    <row r="18" spans="1:6" s="20" customFormat="1" ht="24.95" hidden="1" customHeight="1" x14ac:dyDescent="0.25">
      <c r="A18" s="39"/>
      <c r="B18" s="42"/>
      <c r="C18" s="36"/>
      <c r="D18" s="36"/>
      <c r="E18" s="36"/>
      <c r="F18" s="36"/>
    </row>
    <row r="19" spans="1:6" s="20" customFormat="1" ht="24.95" hidden="1" customHeight="1" x14ac:dyDescent="0.25">
      <c r="A19" s="40"/>
      <c r="B19" s="43"/>
      <c r="C19" s="37"/>
      <c r="D19" s="37"/>
      <c r="E19" s="37"/>
      <c r="F19" s="37"/>
    </row>
    <row r="20" spans="1:6" s="20" customFormat="1" ht="20.100000000000001" hidden="1" customHeight="1" x14ac:dyDescent="0.25">
      <c r="A20" s="38" t="s">
        <v>35</v>
      </c>
      <c r="B20" s="41" t="s">
        <v>145</v>
      </c>
      <c r="C20" s="35" t="s">
        <v>138</v>
      </c>
      <c r="D20" s="35">
        <v>2015</v>
      </c>
      <c r="E20" s="35">
        <v>2016</v>
      </c>
      <c r="F20" s="35" t="s">
        <v>294</v>
      </c>
    </row>
    <row r="21" spans="1:6" s="20" customFormat="1" ht="20.100000000000001" hidden="1" customHeight="1" x14ac:dyDescent="0.25">
      <c r="A21" s="39"/>
      <c r="B21" s="42"/>
      <c r="C21" s="36"/>
      <c r="D21" s="36"/>
      <c r="E21" s="36"/>
      <c r="F21" s="36"/>
    </row>
    <row r="22" spans="1:6" s="20" customFormat="1" ht="20.100000000000001" hidden="1" customHeight="1" x14ac:dyDescent="0.25">
      <c r="A22" s="39"/>
      <c r="B22" s="42"/>
      <c r="C22" s="36"/>
      <c r="D22" s="36"/>
      <c r="E22" s="36"/>
      <c r="F22" s="36"/>
    </row>
    <row r="23" spans="1:6" s="20" customFormat="1" ht="20.100000000000001" hidden="1" customHeight="1" x14ac:dyDescent="0.25">
      <c r="A23" s="40"/>
      <c r="B23" s="43"/>
      <c r="C23" s="37"/>
      <c r="D23" s="37"/>
      <c r="E23" s="37"/>
      <c r="F23" s="37"/>
    </row>
    <row r="24" spans="1:6" s="20" customFormat="1" ht="20.100000000000001" customHeight="1" x14ac:dyDescent="0.25">
      <c r="A24" s="38" t="s">
        <v>29</v>
      </c>
      <c r="B24" s="41" t="s">
        <v>146</v>
      </c>
      <c r="C24" s="35" t="s">
        <v>138</v>
      </c>
      <c r="D24" s="35">
        <v>2015</v>
      </c>
      <c r="E24" s="35">
        <v>2025</v>
      </c>
      <c r="F24" s="35" t="s">
        <v>295</v>
      </c>
    </row>
    <row r="25" spans="1:6" s="20" customFormat="1" ht="20.100000000000001" customHeight="1" x14ac:dyDescent="0.25">
      <c r="A25" s="39"/>
      <c r="B25" s="42"/>
      <c r="C25" s="36"/>
      <c r="D25" s="36"/>
      <c r="E25" s="36"/>
      <c r="F25" s="36"/>
    </row>
    <row r="26" spans="1:6" s="20" customFormat="1" ht="20.100000000000001" hidden="1" customHeight="1" x14ac:dyDescent="0.25">
      <c r="A26" s="38" t="s">
        <v>36</v>
      </c>
      <c r="B26" s="41" t="s">
        <v>147</v>
      </c>
      <c r="C26" s="35" t="s">
        <v>138</v>
      </c>
      <c r="D26" s="35">
        <v>2015</v>
      </c>
      <c r="E26" s="35">
        <v>2016</v>
      </c>
      <c r="F26" s="35"/>
    </row>
    <row r="27" spans="1:6" s="20" customFormat="1" ht="20.100000000000001" hidden="1" customHeight="1" x14ac:dyDescent="0.25">
      <c r="A27" s="39"/>
      <c r="B27" s="42"/>
      <c r="C27" s="36"/>
      <c r="D27" s="36"/>
      <c r="E27" s="36"/>
      <c r="F27" s="36"/>
    </row>
    <row r="28" spans="1:6" s="20" customFormat="1" ht="20.100000000000001" hidden="1" customHeight="1" x14ac:dyDescent="0.25">
      <c r="A28" s="39"/>
      <c r="B28" s="42"/>
      <c r="C28" s="36"/>
      <c r="D28" s="36"/>
      <c r="E28" s="36"/>
      <c r="F28" s="36"/>
    </row>
    <row r="29" spans="1:6" s="20" customFormat="1" ht="20.100000000000001" hidden="1" customHeight="1" x14ac:dyDescent="0.25">
      <c r="A29" s="40"/>
      <c r="B29" s="43"/>
      <c r="C29" s="37"/>
      <c r="D29" s="37"/>
      <c r="E29" s="37"/>
      <c r="F29" s="37"/>
    </row>
    <row r="30" spans="1:6" s="20" customFormat="1" ht="20.100000000000001" hidden="1" customHeight="1" x14ac:dyDescent="0.25">
      <c r="A30" s="38" t="s">
        <v>38</v>
      </c>
      <c r="B30" s="41" t="s">
        <v>151</v>
      </c>
      <c r="C30" s="35" t="s">
        <v>138</v>
      </c>
      <c r="D30" s="35"/>
      <c r="E30" s="35"/>
      <c r="F30" s="35"/>
    </row>
    <row r="31" spans="1:6" s="20" customFormat="1" ht="20.100000000000001" hidden="1" customHeight="1" x14ac:dyDescent="0.25">
      <c r="A31" s="39"/>
      <c r="B31" s="42"/>
      <c r="C31" s="36"/>
      <c r="D31" s="36"/>
      <c r="E31" s="36"/>
      <c r="F31" s="36"/>
    </row>
    <row r="32" spans="1:6" s="20" customFormat="1" ht="20.100000000000001" hidden="1" customHeight="1" x14ac:dyDescent="0.25">
      <c r="A32" s="39"/>
      <c r="B32" s="42"/>
      <c r="C32" s="36"/>
      <c r="D32" s="36"/>
      <c r="E32" s="36"/>
      <c r="F32" s="36"/>
    </row>
    <row r="33" spans="1:6" s="20" customFormat="1" ht="20.100000000000001" hidden="1" customHeight="1" x14ac:dyDescent="0.25">
      <c r="A33" s="40"/>
      <c r="B33" s="43"/>
      <c r="C33" s="37"/>
      <c r="D33" s="37"/>
      <c r="E33" s="37"/>
      <c r="F33" s="37"/>
    </row>
    <row r="34" spans="1:6" s="20" customFormat="1" ht="20.100000000000001" hidden="1" customHeight="1" x14ac:dyDescent="0.25">
      <c r="A34" s="38" t="s">
        <v>40</v>
      </c>
      <c r="B34" s="41" t="s">
        <v>175</v>
      </c>
      <c r="C34" s="35" t="s">
        <v>138</v>
      </c>
      <c r="D34" s="35"/>
      <c r="E34" s="35"/>
      <c r="F34" s="35"/>
    </row>
    <row r="35" spans="1:6" s="20" customFormat="1" ht="20.100000000000001" hidden="1" customHeight="1" x14ac:dyDescent="0.25">
      <c r="A35" s="39"/>
      <c r="B35" s="42"/>
      <c r="C35" s="36"/>
      <c r="D35" s="36"/>
      <c r="E35" s="36"/>
      <c r="F35" s="36"/>
    </row>
    <row r="36" spans="1:6" s="20" customFormat="1" ht="20.100000000000001" hidden="1" customHeight="1" x14ac:dyDescent="0.25">
      <c r="A36" s="39"/>
      <c r="B36" s="42"/>
      <c r="C36" s="36"/>
      <c r="D36" s="36"/>
      <c r="E36" s="36"/>
      <c r="F36" s="36"/>
    </row>
    <row r="37" spans="1:6" s="20" customFormat="1" ht="20.100000000000001" hidden="1" customHeight="1" x14ac:dyDescent="0.25">
      <c r="A37" s="40"/>
      <c r="B37" s="43"/>
      <c r="C37" s="37"/>
      <c r="D37" s="37"/>
      <c r="E37" s="37"/>
      <c r="F37" s="37"/>
    </row>
    <row r="38" spans="1:6" s="20" customFormat="1" ht="20.100000000000001" hidden="1" customHeight="1" x14ac:dyDescent="0.25">
      <c r="A38" s="38" t="s">
        <v>41</v>
      </c>
      <c r="B38" s="41" t="s">
        <v>184</v>
      </c>
      <c r="C38" s="35" t="s">
        <v>138</v>
      </c>
      <c r="D38" s="35"/>
      <c r="E38" s="35"/>
      <c r="F38" s="35"/>
    </row>
    <row r="39" spans="1:6" s="20" customFormat="1" ht="20.100000000000001" hidden="1" customHeight="1" x14ac:dyDescent="0.25">
      <c r="A39" s="39"/>
      <c r="B39" s="42"/>
      <c r="C39" s="36"/>
      <c r="D39" s="36"/>
      <c r="E39" s="36"/>
      <c r="F39" s="36"/>
    </row>
    <row r="40" spans="1:6" s="20" customFormat="1" ht="20.100000000000001" hidden="1" customHeight="1" x14ac:dyDescent="0.25">
      <c r="A40" s="39"/>
      <c r="B40" s="42"/>
      <c r="C40" s="36"/>
      <c r="D40" s="36"/>
      <c r="E40" s="36"/>
      <c r="F40" s="36"/>
    </row>
    <row r="41" spans="1:6" s="20" customFormat="1" ht="20.100000000000001" hidden="1" customHeight="1" x14ac:dyDescent="0.25">
      <c r="A41" s="40"/>
      <c r="B41" s="43"/>
      <c r="C41" s="37"/>
      <c r="D41" s="37"/>
      <c r="E41" s="37"/>
      <c r="F41" s="37"/>
    </row>
    <row r="42" spans="1:6" s="20" customFormat="1" ht="20.100000000000001" customHeight="1" x14ac:dyDescent="0.25">
      <c r="A42" s="38" t="s">
        <v>30</v>
      </c>
      <c r="B42" s="41" t="s">
        <v>194</v>
      </c>
      <c r="C42" s="35" t="s">
        <v>138</v>
      </c>
      <c r="D42" s="35">
        <v>2015</v>
      </c>
      <c r="E42" s="35">
        <v>2025</v>
      </c>
      <c r="F42" s="35" t="s">
        <v>295</v>
      </c>
    </row>
    <row r="43" spans="1:6" s="20" customFormat="1" ht="20.100000000000001" customHeight="1" x14ac:dyDescent="0.25">
      <c r="A43" s="39"/>
      <c r="B43" s="42"/>
      <c r="C43" s="36"/>
      <c r="D43" s="36"/>
      <c r="E43" s="36"/>
      <c r="F43" s="36"/>
    </row>
    <row r="44" spans="1:6" s="20" customFormat="1" ht="18.75" customHeight="1" x14ac:dyDescent="0.25">
      <c r="A44" s="39"/>
      <c r="B44" s="42"/>
      <c r="C44" s="36"/>
      <c r="D44" s="36"/>
      <c r="E44" s="36"/>
      <c r="F44" s="36"/>
    </row>
    <row r="45" spans="1:6" s="20" customFormat="1" ht="19.5" hidden="1" customHeight="1" x14ac:dyDescent="0.25">
      <c r="A45" s="40"/>
      <c r="B45" s="43"/>
      <c r="C45" s="37"/>
      <c r="D45" s="37"/>
      <c r="E45" s="37"/>
      <c r="F45" s="37"/>
    </row>
    <row r="46" spans="1:6" s="20" customFormat="1" ht="20.100000000000001" hidden="1" customHeight="1" x14ac:dyDescent="0.25">
      <c r="A46" s="38" t="s">
        <v>39</v>
      </c>
      <c r="B46" s="41" t="s">
        <v>195</v>
      </c>
      <c r="C46" s="35" t="s">
        <v>138</v>
      </c>
      <c r="D46" s="35"/>
      <c r="E46" s="35"/>
      <c r="F46" s="35"/>
    </row>
    <row r="47" spans="1:6" s="20" customFormat="1" ht="20.100000000000001" hidden="1" customHeight="1" x14ac:dyDescent="0.25">
      <c r="A47" s="39"/>
      <c r="B47" s="42"/>
      <c r="C47" s="36"/>
      <c r="D47" s="36"/>
      <c r="E47" s="36"/>
      <c r="F47" s="36"/>
    </row>
    <row r="48" spans="1:6" s="20" customFormat="1" ht="20.100000000000001" hidden="1" customHeight="1" x14ac:dyDescent="0.25">
      <c r="A48" s="39"/>
      <c r="B48" s="42"/>
      <c r="C48" s="36"/>
      <c r="D48" s="36"/>
      <c r="E48" s="36"/>
      <c r="F48" s="36"/>
    </row>
    <row r="49" spans="1:6" s="20" customFormat="1" ht="20.100000000000001" hidden="1" customHeight="1" x14ac:dyDescent="0.25">
      <c r="A49" s="40"/>
      <c r="B49" s="43"/>
      <c r="C49" s="37"/>
      <c r="D49" s="37"/>
      <c r="E49" s="37"/>
      <c r="F49" s="37"/>
    </row>
    <row r="50" spans="1:6" s="20" customFormat="1" ht="20.100000000000001" hidden="1" customHeight="1" x14ac:dyDescent="0.25">
      <c r="A50" s="38" t="s">
        <v>45</v>
      </c>
      <c r="B50" s="41" t="s">
        <v>196</v>
      </c>
      <c r="C50" s="35" t="s">
        <v>138</v>
      </c>
      <c r="D50" s="35"/>
      <c r="E50" s="35"/>
      <c r="F50" s="35"/>
    </row>
    <row r="51" spans="1:6" s="20" customFormat="1" ht="20.100000000000001" hidden="1" customHeight="1" x14ac:dyDescent="0.25">
      <c r="A51" s="39"/>
      <c r="B51" s="42"/>
      <c r="C51" s="36"/>
      <c r="D51" s="36"/>
      <c r="E51" s="36"/>
      <c r="F51" s="36"/>
    </row>
    <row r="52" spans="1:6" s="20" customFormat="1" ht="20.100000000000001" hidden="1" customHeight="1" x14ac:dyDescent="0.25">
      <c r="A52" s="39"/>
      <c r="B52" s="42"/>
      <c r="C52" s="36"/>
      <c r="D52" s="36"/>
      <c r="E52" s="36"/>
      <c r="F52" s="36"/>
    </row>
    <row r="53" spans="1:6" s="20" customFormat="1" ht="20.100000000000001" hidden="1" customHeight="1" x14ac:dyDescent="0.25">
      <c r="A53" s="40"/>
      <c r="B53" s="43"/>
      <c r="C53" s="37"/>
      <c r="D53" s="37"/>
      <c r="E53" s="37"/>
      <c r="F53" s="37"/>
    </row>
    <row r="54" spans="1:6" s="20" customFormat="1" ht="20.100000000000001" hidden="1" customHeight="1" x14ac:dyDescent="0.25">
      <c r="A54" s="38" t="s">
        <v>54</v>
      </c>
      <c r="B54" s="41" t="s">
        <v>205</v>
      </c>
      <c r="C54" s="35" t="s">
        <v>138</v>
      </c>
      <c r="D54" s="35"/>
      <c r="E54" s="35"/>
      <c r="F54" s="35"/>
    </row>
    <row r="55" spans="1:6" s="20" customFormat="1" ht="20.100000000000001" hidden="1" customHeight="1" x14ac:dyDescent="0.25">
      <c r="A55" s="39"/>
      <c r="B55" s="42"/>
      <c r="C55" s="36"/>
      <c r="D55" s="36"/>
      <c r="E55" s="36"/>
      <c r="F55" s="36"/>
    </row>
    <row r="56" spans="1:6" s="20" customFormat="1" ht="20.100000000000001" hidden="1" customHeight="1" x14ac:dyDescent="0.25">
      <c r="A56" s="39"/>
      <c r="B56" s="42"/>
      <c r="C56" s="36"/>
      <c r="D56" s="36"/>
      <c r="E56" s="36"/>
      <c r="F56" s="36"/>
    </row>
    <row r="57" spans="1:6" s="20" customFormat="1" ht="20.100000000000001" hidden="1" customHeight="1" x14ac:dyDescent="0.25">
      <c r="A57" s="40"/>
      <c r="B57" s="43"/>
      <c r="C57" s="37"/>
      <c r="D57" s="37"/>
      <c r="E57" s="37"/>
      <c r="F57" s="37"/>
    </row>
    <row r="58" spans="1:6" s="20" customFormat="1" ht="20.100000000000001" hidden="1" customHeight="1" x14ac:dyDescent="0.25">
      <c r="A58" s="38" t="s">
        <v>209</v>
      </c>
      <c r="B58" s="41" t="s">
        <v>210</v>
      </c>
      <c r="C58" s="35" t="s">
        <v>138</v>
      </c>
      <c r="D58" s="35"/>
      <c r="E58" s="35"/>
      <c r="F58" s="35"/>
    </row>
    <row r="59" spans="1:6" s="20" customFormat="1" ht="20.100000000000001" hidden="1" customHeight="1" x14ac:dyDescent="0.25">
      <c r="A59" s="39"/>
      <c r="B59" s="42"/>
      <c r="C59" s="36"/>
      <c r="D59" s="36"/>
      <c r="E59" s="36"/>
      <c r="F59" s="36"/>
    </row>
    <row r="60" spans="1:6" s="20" customFormat="1" ht="20.100000000000001" hidden="1" customHeight="1" x14ac:dyDescent="0.25">
      <c r="A60" s="39"/>
      <c r="B60" s="42"/>
      <c r="C60" s="36"/>
      <c r="D60" s="36"/>
      <c r="E60" s="36"/>
      <c r="F60" s="36"/>
    </row>
    <row r="61" spans="1:6" s="20" customFormat="1" ht="20.100000000000001" hidden="1" customHeight="1" x14ac:dyDescent="0.25">
      <c r="A61" s="40"/>
      <c r="B61" s="43"/>
      <c r="C61" s="37"/>
      <c r="D61" s="37"/>
      <c r="E61" s="37"/>
      <c r="F61" s="37"/>
    </row>
    <row r="62" spans="1:6" s="20" customFormat="1" ht="19.5" customHeight="1" x14ac:dyDescent="0.25">
      <c r="A62" s="38">
        <v>2</v>
      </c>
      <c r="B62" s="41" t="s">
        <v>211</v>
      </c>
      <c r="C62" s="35" t="s">
        <v>138</v>
      </c>
      <c r="D62" s="35">
        <v>2015</v>
      </c>
      <c r="E62" s="35">
        <v>2025</v>
      </c>
      <c r="F62" s="35"/>
    </row>
    <row r="63" spans="1:6" s="20" customFormat="1" ht="19.5" customHeight="1" x14ac:dyDescent="0.25">
      <c r="A63" s="39"/>
      <c r="B63" s="42"/>
      <c r="C63" s="36"/>
      <c r="D63" s="36"/>
      <c r="E63" s="36"/>
      <c r="F63" s="36"/>
    </row>
    <row r="64" spans="1:6" s="20" customFormat="1" ht="20.100000000000001" customHeight="1" x14ac:dyDescent="0.25">
      <c r="A64" s="39"/>
      <c r="B64" s="42"/>
      <c r="C64" s="36"/>
      <c r="D64" s="36"/>
      <c r="E64" s="36"/>
      <c r="F64" s="36"/>
    </row>
    <row r="65" spans="1:6" s="20" customFormat="1" ht="20.100000000000001" customHeight="1" x14ac:dyDescent="0.25">
      <c r="A65" s="40"/>
      <c r="B65" s="43"/>
      <c r="C65" s="37"/>
      <c r="D65" s="37"/>
      <c r="E65" s="37"/>
      <c r="F65" s="37"/>
    </row>
    <row r="66" spans="1:6" s="20" customFormat="1" ht="24.95" customHeight="1" x14ac:dyDescent="0.25">
      <c r="A66" s="38" t="s">
        <v>55</v>
      </c>
      <c r="B66" s="41" t="s">
        <v>212</v>
      </c>
      <c r="C66" s="35" t="s">
        <v>138</v>
      </c>
      <c r="D66" s="35">
        <v>2015</v>
      </c>
      <c r="E66" s="35">
        <v>2025</v>
      </c>
      <c r="F66" s="35" t="s">
        <v>295</v>
      </c>
    </row>
    <row r="67" spans="1:6" s="20" customFormat="1" ht="24.95" customHeight="1" x14ac:dyDescent="0.25">
      <c r="A67" s="39"/>
      <c r="B67" s="42"/>
      <c r="C67" s="36"/>
      <c r="D67" s="36"/>
      <c r="E67" s="36"/>
      <c r="F67" s="36"/>
    </row>
    <row r="68" spans="1:6" s="20" customFormat="1" ht="24.95" customHeight="1" x14ac:dyDescent="0.25">
      <c r="A68" s="39"/>
      <c r="B68" s="42"/>
      <c r="C68" s="36"/>
      <c r="D68" s="36"/>
      <c r="E68" s="36"/>
      <c r="F68" s="36"/>
    </row>
    <row r="69" spans="1:6" s="20" customFormat="1" ht="24.95" customHeight="1" x14ac:dyDescent="0.25">
      <c r="A69" s="40"/>
      <c r="B69" s="43"/>
      <c r="C69" s="37"/>
      <c r="D69" s="37"/>
      <c r="E69" s="37"/>
      <c r="F69" s="37"/>
    </row>
    <row r="70" spans="1:6" s="20" customFormat="1" ht="20.100000000000001" hidden="1" customHeight="1" x14ac:dyDescent="0.25">
      <c r="A70" s="38" t="s">
        <v>56</v>
      </c>
      <c r="B70" s="41" t="s">
        <v>197</v>
      </c>
      <c r="C70" s="35" t="s">
        <v>138</v>
      </c>
      <c r="D70" s="35"/>
      <c r="E70" s="35"/>
      <c r="F70" s="35"/>
    </row>
    <row r="71" spans="1:6" s="20" customFormat="1" ht="20.100000000000001" hidden="1" customHeight="1" x14ac:dyDescent="0.25">
      <c r="A71" s="39"/>
      <c r="B71" s="42"/>
      <c r="C71" s="36"/>
      <c r="D71" s="36"/>
      <c r="E71" s="36"/>
      <c r="F71" s="36"/>
    </row>
    <row r="72" spans="1:6" s="20" customFormat="1" ht="20.100000000000001" hidden="1" customHeight="1" x14ac:dyDescent="0.25">
      <c r="A72" s="39"/>
      <c r="B72" s="42"/>
      <c r="C72" s="36"/>
      <c r="D72" s="36"/>
      <c r="E72" s="36"/>
      <c r="F72" s="36"/>
    </row>
    <row r="73" spans="1:6" s="20" customFormat="1" ht="20.100000000000001" hidden="1" customHeight="1" x14ac:dyDescent="0.25">
      <c r="A73" s="40"/>
      <c r="B73" s="43"/>
      <c r="C73" s="37"/>
      <c r="D73" s="37"/>
      <c r="E73" s="37"/>
      <c r="F73" s="37"/>
    </row>
    <row r="74" spans="1:6" s="20" customFormat="1" ht="20.100000000000001" hidden="1" customHeight="1" x14ac:dyDescent="0.25">
      <c r="A74" s="38" t="s">
        <v>213</v>
      </c>
      <c r="B74" s="41" t="s">
        <v>214</v>
      </c>
      <c r="C74" s="35" t="s">
        <v>138</v>
      </c>
      <c r="D74" s="35"/>
      <c r="E74" s="35"/>
      <c r="F74" s="35"/>
    </row>
    <row r="75" spans="1:6" s="20" customFormat="1" ht="20.100000000000001" hidden="1" customHeight="1" x14ac:dyDescent="0.25">
      <c r="A75" s="39"/>
      <c r="B75" s="42"/>
      <c r="C75" s="36"/>
      <c r="D75" s="36"/>
      <c r="E75" s="36"/>
      <c r="F75" s="36"/>
    </row>
    <row r="76" spans="1:6" s="20" customFormat="1" ht="20.100000000000001" hidden="1" customHeight="1" x14ac:dyDescent="0.25">
      <c r="A76" s="39"/>
      <c r="B76" s="42"/>
      <c r="C76" s="36"/>
      <c r="D76" s="36"/>
      <c r="E76" s="36"/>
      <c r="F76" s="36"/>
    </row>
    <row r="77" spans="1:6" s="20" customFormat="1" ht="20.100000000000001" hidden="1" customHeight="1" x14ac:dyDescent="0.25">
      <c r="A77" s="40"/>
      <c r="B77" s="43"/>
      <c r="C77" s="37"/>
      <c r="D77" s="37"/>
      <c r="E77" s="37"/>
      <c r="F77" s="37"/>
    </row>
    <row r="78" spans="1:6" s="20" customFormat="1" ht="20.100000000000001" hidden="1" customHeight="1" x14ac:dyDescent="0.25">
      <c r="A78" s="38" t="s">
        <v>68</v>
      </c>
      <c r="B78" s="41" t="s">
        <v>223</v>
      </c>
      <c r="C78" s="35" t="s">
        <v>138</v>
      </c>
      <c r="D78" s="35"/>
      <c r="E78" s="35"/>
      <c r="F78" s="35"/>
    </row>
    <row r="79" spans="1:6" s="20" customFormat="1" ht="20.100000000000001" hidden="1" customHeight="1" x14ac:dyDescent="0.25">
      <c r="A79" s="39"/>
      <c r="B79" s="42"/>
      <c r="C79" s="36"/>
      <c r="D79" s="36"/>
      <c r="E79" s="36"/>
      <c r="F79" s="36"/>
    </row>
    <row r="80" spans="1:6" s="20" customFormat="1" ht="20.100000000000001" hidden="1" customHeight="1" x14ac:dyDescent="0.25">
      <c r="A80" s="39"/>
      <c r="B80" s="42"/>
      <c r="C80" s="36"/>
      <c r="D80" s="36"/>
      <c r="E80" s="36"/>
      <c r="F80" s="36"/>
    </row>
    <row r="81" spans="1:6" s="20" customFormat="1" ht="20.100000000000001" hidden="1" customHeight="1" x14ac:dyDescent="0.25">
      <c r="A81" s="40"/>
      <c r="B81" s="43"/>
      <c r="C81" s="37"/>
      <c r="D81" s="37"/>
      <c r="E81" s="37"/>
      <c r="F81" s="37"/>
    </row>
    <row r="82" spans="1:6" s="20" customFormat="1" ht="45" hidden="1" customHeight="1" x14ac:dyDescent="0.25">
      <c r="A82" s="38" t="s">
        <v>69</v>
      </c>
      <c r="B82" s="41" t="s">
        <v>224</v>
      </c>
      <c r="C82" s="35" t="s">
        <v>138</v>
      </c>
      <c r="D82" s="35"/>
      <c r="E82" s="35"/>
      <c r="F82" s="35"/>
    </row>
    <row r="83" spans="1:6" s="20" customFormat="1" ht="45" hidden="1" customHeight="1" x14ac:dyDescent="0.25">
      <c r="A83" s="39"/>
      <c r="B83" s="42"/>
      <c r="C83" s="36"/>
      <c r="D83" s="36"/>
      <c r="E83" s="36"/>
      <c r="F83" s="36"/>
    </row>
    <row r="84" spans="1:6" s="20" customFormat="1" ht="45" hidden="1" customHeight="1" x14ac:dyDescent="0.25">
      <c r="A84" s="39"/>
      <c r="B84" s="42"/>
      <c r="C84" s="36"/>
      <c r="D84" s="36"/>
      <c r="E84" s="36"/>
      <c r="F84" s="36"/>
    </row>
    <row r="85" spans="1:6" s="20" customFormat="1" ht="45" hidden="1" customHeight="1" x14ac:dyDescent="0.25">
      <c r="A85" s="40"/>
      <c r="B85" s="43"/>
      <c r="C85" s="37"/>
      <c r="D85" s="37"/>
      <c r="E85" s="37"/>
      <c r="F85" s="37"/>
    </row>
    <row r="86" spans="1:6" s="20" customFormat="1" ht="20.100000000000001" hidden="1" customHeight="1" x14ac:dyDescent="0.25">
      <c r="A86" s="38" t="s">
        <v>70</v>
      </c>
      <c r="B86" s="41" t="s">
        <v>225</v>
      </c>
      <c r="C86" s="35" t="s">
        <v>138</v>
      </c>
      <c r="D86" s="35"/>
      <c r="E86" s="35"/>
      <c r="F86" s="35"/>
    </row>
    <row r="87" spans="1:6" s="20" customFormat="1" ht="20.100000000000001" hidden="1" customHeight="1" x14ac:dyDescent="0.25">
      <c r="A87" s="39"/>
      <c r="B87" s="42"/>
      <c r="C87" s="36"/>
      <c r="D87" s="36"/>
      <c r="E87" s="36"/>
      <c r="F87" s="36"/>
    </row>
    <row r="88" spans="1:6" s="20" customFormat="1" ht="20.100000000000001" hidden="1" customHeight="1" x14ac:dyDescent="0.25">
      <c r="A88" s="39"/>
      <c r="B88" s="42"/>
      <c r="C88" s="36"/>
      <c r="D88" s="36"/>
      <c r="E88" s="36"/>
      <c r="F88" s="36"/>
    </row>
    <row r="89" spans="1:6" s="20" customFormat="1" ht="20.100000000000001" hidden="1" customHeight="1" x14ac:dyDescent="0.25">
      <c r="A89" s="40"/>
      <c r="B89" s="43"/>
      <c r="C89" s="37"/>
      <c r="D89" s="37"/>
      <c r="E89" s="37"/>
      <c r="F89" s="37"/>
    </row>
    <row r="90" spans="1:6" s="20" customFormat="1" ht="20.100000000000001" customHeight="1" x14ac:dyDescent="0.25">
      <c r="A90" s="38">
        <v>3</v>
      </c>
      <c r="B90" s="41" t="s">
        <v>296</v>
      </c>
      <c r="C90" s="35" t="s">
        <v>138</v>
      </c>
      <c r="D90" s="35">
        <v>2015</v>
      </c>
      <c r="E90" s="35">
        <v>2025</v>
      </c>
      <c r="F90" s="35"/>
    </row>
    <row r="91" spans="1:6" s="20" customFormat="1" ht="20.100000000000001" customHeight="1" x14ac:dyDescent="0.25">
      <c r="A91" s="39"/>
      <c r="B91" s="42"/>
      <c r="C91" s="36"/>
      <c r="D91" s="36"/>
      <c r="E91" s="36"/>
      <c r="F91" s="36"/>
    </row>
    <row r="92" spans="1:6" s="20" customFormat="1" ht="20.100000000000001" customHeight="1" x14ac:dyDescent="0.25">
      <c r="A92" s="39"/>
      <c r="B92" s="42"/>
      <c r="C92" s="36"/>
      <c r="D92" s="36"/>
      <c r="E92" s="36"/>
      <c r="F92" s="36"/>
    </row>
    <row r="93" spans="1:6" s="20" customFormat="1" ht="20.100000000000001" customHeight="1" x14ac:dyDescent="0.25">
      <c r="A93" s="40"/>
      <c r="B93" s="43"/>
      <c r="C93" s="37"/>
      <c r="D93" s="37"/>
      <c r="E93" s="37"/>
      <c r="F93" s="37"/>
    </row>
    <row r="94" spans="1:6" s="20" customFormat="1" ht="20.100000000000001" customHeight="1" x14ac:dyDescent="0.25">
      <c r="A94" s="38" t="s">
        <v>71</v>
      </c>
      <c r="B94" s="41" t="s">
        <v>227</v>
      </c>
      <c r="C94" s="35" t="s">
        <v>138</v>
      </c>
      <c r="D94" s="35">
        <v>2015</v>
      </c>
      <c r="E94" s="35">
        <v>2025</v>
      </c>
      <c r="F94" s="35" t="s">
        <v>295</v>
      </c>
    </row>
    <row r="95" spans="1:6" s="20" customFormat="1" ht="20.100000000000001" customHeight="1" x14ac:dyDescent="0.25">
      <c r="A95" s="39"/>
      <c r="B95" s="42"/>
      <c r="C95" s="36"/>
      <c r="D95" s="36"/>
      <c r="E95" s="36"/>
      <c r="F95" s="36"/>
    </row>
    <row r="96" spans="1:6" s="20" customFormat="1" ht="20.100000000000001" customHeight="1" x14ac:dyDescent="0.25">
      <c r="A96" s="39"/>
      <c r="B96" s="42"/>
      <c r="C96" s="36"/>
      <c r="D96" s="36"/>
      <c r="E96" s="36"/>
      <c r="F96" s="36"/>
    </row>
    <row r="97" spans="1:6" s="20" customFormat="1" ht="20.100000000000001" customHeight="1" x14ac:dyDescent="0.25">
      <c r="A97" s="40"/>
      <c r="B97" s="43"/>
      <c r="C97" s="37"/>
      <c r="D97" s="37"/>
      <c r="E97" s="37"/>
      <c r="F97" s="37"/>
    </row>
    <row r="98" spans="1:6" s="20" customFormat="1" ht="20.100000000000001" hidden="1" customHeight="1" x14ac:dyDescent="0.25">
      <c r="A98" s="38" t="s">
        <v>73</v>
      </c>
      <c r="B98" s="41" t="s">
        <v>228</v>
      </c>
      <c r="C98" s="35" t="s">
        <v>138</v>
      </c>
      <c r="D98" s="35"/>
      <c r="E98" s="35"/>
      <c r="F98" s="35"/>
    </row>
    <row r="99" spans="1:6" s="20" customFormat="1" ht="20.100000000000001" hidden="1" customHeight="1" x14ac:dyDescent="0.25">
      <c r="A99" s="39"/>
      <c r="B99" s="42"/>
      <c r="C99" s="36"/>
      <c r="D99" s="36"/>
      <c r="E99" s="36"/>
      <c r="F99" s="36"/>
    </row>
    <row r="100" spans="1:6" s="20" customFormat="1" ht="20.100000000000001" hidden="1" customHeight="1" x14ac:dyDescent="0.25">
      <c r="A100" s="39"/>
      <c r="B100" s="42"/>
      <c r="C100" s="36"/>
      <c r="D100" s="36"/>
      <c r="E100" s="36"/>
      <c r="F100" s="36"/>
    </row>
    <row r="101" spans="1:6" s="20" customFormat="1" ht="20.100000000000001" hidden="1" customHeight="1" x14ac:dyDescent="0.25">
      <c r="A101" s="40"/>
      <c r="B101" s="43"/>
      <c r="C101" s="37"/>
      <c r="D101" s="37"/>
      <c r="E101" s="37"/>
      <c r="F101" s="37"/>
    </row>
    <row r="102" spans="1:6" s="20" customFormat="1" ht="20.100000000000001" hidden="1" customHeight="1" x14ac:dyDescent="0.25">
      <c r="A102" s="38" t="s">
        <v>74</v>
      </c>
      <c r="B102" s="41" t="s">
        <v>229</v>
      </c>
      <c r="C102" s="35" t="s">
        <v>138</v>
      </c>
      <c r="D102" s="35"/>
      <c r="E102" s="35"/>
      <c r="F102" s="35"/>
    </row>
    <row r="103" spans="1:6" s="20" customFormat="1" ht="20.100000000000001" hidden="1" customHeight="1" x14ac:dyDescent="0.25">
      <c r="A103" s="39"/>
      <c r="B103" s="42"/>
      <c r="C103" s="36"/>
      <c r="D103" s="36"/>
      <c r="E103" s="36"/>
      <c r="F103" s="36"/>
    </row>
    <row r="104" spans="1:6" s="20" customFormat="1" ht="20.100000000000001" hidden="1" customHeight="1" x14ac:dyDescent="0.25">
      <c r="A104" s="39"/>
      <c r="B104" s="42"/>
      <c r="C104" s="36"/>
      <c r="D104" s="36"/>
      <c r="E104" s="36"/>
      <c r="F104" s="36"/>
    </row>
    <row r="105" spans="1:6" s="20" customFormat="1" ht="20.100000000000001" hidden="1" customHeight="1" x14ac:dyDescent="0.25">
      <c r="A105" s="40"/>
      <c r="B105" s="43"/>
      <c r="C105" s="37"/>
      <c r="D105" s="37"/>
      <c r="E105" s="37"/>
      <c r="F105" s="37"/>
    </row>
    <row r="106" spans="1:6" s="20" customFormat="1" ht="20.100000000000001" hidden="1" customHeight="1" x14ac:dyDescent="0.25">
      <c r="A106" s="38" t="s">
        <v>75</v>
      </c>
      <c r="B106" s="41" t="s">
        <v>230</v>
      </c>
      <c r="C106" s="35" t="s">
        <v>138</v>
      </c>
      <c r="D106" s="35"/>
      <c r="E106" s="35"/>
      <c r="F106" s="35"/>
    </row>
    <row r="107" spans="1:6" s="20" customFormat="1" ht="20.100000000000001" hidden="1" customHeight="1" x14ac:dyDescent="0.25">
      <c r="A107" s="39"/>
      <c r="B107" s="42"/>
      <c r="C107" s="36"/>
      <c r="D107" s="36"/>
      <c r="E107" s="36"/>
      <c r="F107" s="36"/>
    </row>
    <row r="108" spans="1:6" s="20" customFormat="1" ht="20.100000000000001" hidden="1" customHeight="1" x14ac:dyDescent="0.25">
      <c r="A108" s="39"/>
      <c r="B108" s="42"/>
      <c r="C108" s="36"/>
      <c r="D108" s="36"/>
      <c r="E108" s="36"/>
      <c r="F108" s="36"/>
    </row>
    <row r="109" spans="1:6" s="20" customFormat="1" ht="20.100000000000001" hidden="1" customHeight="1" x14ac:dyDescent="0.25">
      <c r="A109" s="40"/>
      <c r="B109" s="43"/>
      <c r="C109" s="37"/>
      <c r="D109" s="37"/>
      <c r="E109" s="37"/>
      <c r="F109" s="37"/>
    </row>
    <row r="110" spans="1:6" s="20" customFormat="1" ht="20.100000000000001" customHeight="1" x14ac:dyDescent="0.25">
      <c r="A110" s="38" t="s">
        <v>231</v>
      </c>
      <c r="B110" s="41" t="s">
        <v>232</v>
      </c>
      <c r="C110" s="35" t="s">
        <v>138</v>
      </c>
      <c r="D110" s="35">
        <v>2015</v>
      </c>
      <c r="E110" s="35">
        <v>2025</v>
      </c>
      <c r="F110" s="35" t="s">
        <v>295</v>
      </c>
    </row>
    <row r="111" spans="1:6" s="20" customFormat="1" ht="20.100000000000001" customHeight="1" x14ac:dyDescent="0.25">
      <c r="A111" s="39"/>
      <c r="B111" s="42"/>
      <c r="C111" s="36"/>
      <c r="D111" s="36"/>
      <c r="E111" s="36"/>
      <c r="F111" s="36"/>
    </row>
    <row r="112" spans="1:6" s="20" customFormat="1" ht="20.100000000000001" customHeight="1" x14ac:dyDescent="0.25">
      <c r="A112" s="39"/>
      <c r="B112" s="42"/>
      <c r="C112" s="36"/>
      <c r="D112" s="36"/>
      <c r="E112" s="36"/>
      <c r="F112" s="36"/>
    </row>
    <row r="113" spans="1:6" s="20" customFormat="1" ht="20.100000000000001" customHeight="1" x14ac:dyDescent="0.25">
      <c r="A113" s="40"/>
      <c r="B113" s="43"/>
      <c r="C113" s="37"/>
      <c r="D113" s="37"/>
      <c r="E113" s="37"/>
      <c r="F113" s="37"/>
    </row>
    <row r="114" spans="1:6" s="20" customFormat="1" ht="20.100000000000001" hidden="1" customHeight="1" x14ac:dyDescent="0.25">
      <c r="A114" s="38" t="s">
        <v>76</v>
      </c>
      <c r="B114" s="41" t="s">
        <v>149</v>
      </c>
      <c r="C114" s="35" t="s">
        <v>138</v>
      </c>
      <c r="D114" s="35"/>
      <c r="E114" s="35"/>
      <c r="F114" s="35"/>
    </row>
    <row r="115" spans="1:6" s="20" customFormat="1" ht="20.100000000000001" hidden="1" customHeight="1" x14ac:dyDescent="0.25">
      <c r="A115" s="39"/>
      <c r="B115" s="42"/>
      <c r="C115" s="36"/>
      <c r="D115" s="36"/>
      <c r="E115" s="36"/>
      <c r="F115" s="36"/>
    </row>
    <row r="116" spans="1:6" s="20" customFormat="1" ht="20.100000000000001" hidden="1" customHeight="1" x14ac:dyDescent="0.25">
      <c r="A116" s="39"/>
      <c r="B116" s="42"/>
      <c r="C116" s="36"/>
      <c r="D116" s="36"/>
      <c r="E116" s="36"/>
      <c r="F116" s="36"/>
    </row>
    <row r="117" spans="1:6" s="20" customFormat="1" ht="20.100000000000001" hidden="1" customHeight="1" x14ac:dyDescent="0.25">
      <c r="A117" s="40"/>
      <c r="B117" s="43"/>
      <c r="C117" s="37"/>
      <c r="D117" s="37"/>
      <c r="E117" s="37"/>
      <c r="F117" s="37"/>
    </row>
    <row r="118" spans="1:6" s="20" customFormat="1" ht="20.100000000000001" hidden="1" customHeight="1" x14ac:dyDescent="0.25">
      <c r="A118" s="38" t="s">
        <v>77</v>
      </c>
      <c r="B118" s="41" t="s">
        <v>233</v>
      </c>
      <c r="C118" s="35" t="s">
        <v>138</v>
      </c>
      <c r="D118" s="35"/>
      <c r="E118" s="35"/>
      <c r="F118" s="35"/>
    </row>
    <row r="119" spans="1:6" s="20" customFormat="1" ht="20.100000000000001" hidden="1" customHeight="1" x14ac:dyDescent="0.25">
      <c r="A119" s="39"/>
      <c r="B119" s="42"/>
      <c r="C119" s="36"/>
      <c r="D119" s="36"/>
      <c r="E119" s="36"/>
      <c r="F119" s="36"/>
    </row>
    <row r="120" spans="1:6" s="20" customFormat="1" ht="20.100000000000001" hidden="1" customHeight="1" x14ac:dyDescent="0.25">
      <c r="A120" s="39"/>
      <c r="B120" s="42"/>
      <c r="C120" s="36"/>
      <c r="D120" s="36"/>
      <c r="E120" s="36"/>
      <c r="F120" s="36"/>
    </row>
    <row r="121" spans="1:6" s="20" customFormat="1" ht="20.100000000000001" hidden="1" customHeight="1" x14ac:dyDescent="0.25">
      <c r="A121" s="40"/>
      <c r="B121" s="43"/>
      <c r="C121" s="37"/>
      <c r="D121" s="37"/>
      <c r="E121" s="37"/>
      <c r="F121" s="37"/>
    </row>
    <row r="122" spans="1:6" s="20" customFormat="1" ht="20.100000000000001" hidden="1" customHeight="1" x14ac:dyDescent="0.25">
      <c r="A122" s="38" t="s">
        <v>78</v>
      </c>
      <c r="B122" s="41" t="s">
        <v>234</v>
      </c>
      <c r="C122" s="35" t="s">
        <v>138</v>
      </c>
      <c r="D122" s="35"/>
      <c r="E122" s="35"/>
      <c r="F122" s="35"/>
    </row>
    <row r="123" spans="1:6" s="20" customFormat="1" ht="20.100000000000001" hidden="1" customHeight="1" x14ac:dyDescent="0.25">
      <c r="A123" s="39"/>
      <c r="B123" s="42"/>
      <c r="C123" s="36"/>
      <c r="D123" s="36"/>
      <c r="E123" s="36"/>
      <c r="F123" s="36"/>
    </row>
    <row r="124" spans="1:6" s="20" customFormat="1" ht="20.100000000000001" hidden="1" customHeight="1" x14ac:dyDescent="0.25">
      <c r="A124" s="39"/>
      <c r="B124" s="42"/>
      <c r="C124" s="36"/>
      <c r="D124" s="36"/>
      <c r="E124" s="36"/>
      <c r="F124" s="36"/>
    </row>
    <row r="125" spans="1:6" s="20" customFormat="1" ht="20.100000000000001" hidden="1" customHeight="1" x14ac:dyDescent="0.25">
      <c r="A125" s="40"/>
      <c r="B125" s="43"/>
      <c r="C125" s="37"/>
      <c r="D125" s="37"/>
      <c r="E125" s="37"/>
      <c r="F125" s="37"/>
    </row>
    <row r="126" spans="1:6" s="20" customFormat="1" ht="20.100000000000001" hidden="1" customHeight="1" x14ac:dyDescent="0.25">
      <c r="A126" s="38" t="s">
        <v>79</v>
      </c>
      <c r="B126" s="41" t="s">
        <v>235</v>
      </c>
      <c r="C126" s="35" t="s">
        <v>138</v>
      </c>
      <c r="D126" s="35"/>
      <c r="E126" s="35"/>
      <c r="F126" s="35"/>
    </row>
    <row r="127" spans="1:6" s="20" customFormat="1" ht="20.100000000000001" hidden="1" customHeight="1" x14ac:dyDescent="0.25">
      <c r="A127" s="39"/>
      <c r="B127" s="42"/>
      <c r="C127" s="36"/>
      <c r="D127" s="36"/>
      <c r="E127" s="36"/>
      <c r="F127" s="36"/>
    </row>
    <row r="128" spans="1:6" s="20" customFormat="1" ht="20.100000000000001" hidden="1" customHeight="1" x14ac:dyDescent="0.25">
      <c r="A128" s="39"/>
      <c r="B128" s="42"/>
      <c r="C128" s="36"/>
      <c r="D128" s="36"/>
      <c r="E128" s="36"/>
      <c r="F128" s="36"/>
    </row>
    <row r="129" spans="1:6" s="20" customFormat="1" ht="20.100000000000001" hidden="1" customHeight="1" x14ac:dyDescent="0.25">
      <c r="A129" s="40"/>
      <c r="B129" s="43"/>
      <c r="C129" s="37"/>
      <c r="D129" s="37"/>
      <c r="E129" s="37"/>
      <c r="F129" s="37"/>
    </row>
    <row r="130" spans="1:6" s="20" customFormat="1" ht="20.100000000000001" hidden="1" customHeight="1" x14ac:dyDescent="0.25">
      <c r="A130" s="38" t="s">
        <v>80</v>
      </c>
      <c r="B130" s="41" t="s">
        <v>236</v>
      </c>
      <c r="C130" s="35" t="s">
        <v>138</v>
      </c>
      <c r="D130" s="35"/>
      <c r="E130" s="35"/>
      <c r="F130" s="35"/>
    </row>
    <row r="131" spans="1:6" s="20" customFormat="1" ht="20.100000000000001" hidden="1" customHeight="1" x14ac:dyDescent="0.25">
      <c r="A131" s="39"/>
      <c r="B131" s="42"/>
      <c r="C131" s="36"/>
      <c r="D131" s="36"/>
      <c r="E131" s="36"/>
      <c r="F131" s="36"/>
    </row>
    <row r="132" spans="1:6" s="20" customFormat="1" ht="20.100000000000001" hidden="1" customHeight="1" x14ac:dyDescent="0.25">
      <c r="A132" s="39"/>
      <c r="B132" s="42"/>
      <c r="C132" s="36"/>
      <c r="D132" s="36"/>
      <c r="E132" s="36"/>
      <c r="F132" s="36"/>
    </row>
    <row r="133" spans="1:6" s="20" customFormat="1" ht="20.100000000000001" hidden="1" customHeight="1" x14ac:dyDescent="0.25">
      <c r="A133" s="40"/>
      <c r="B133" s="43"/>
      <c r="C133" s="37"/>
      <c r="D133" s="37"/>
      <c r="E133" s="37"/>
      <c r="F133" s="37"/>
    </row>
    <row r="134" spans="1:6" s="20" customFormat="1" ht="20.100000000000001" hidden="1" customHeight="1" x14ac:dyDescent="0.25">
      <c r="A134" s="38" t="s">
        <v>81</v>
      </c>
      <c r="B134" s="41" t="s">
        <v>237</v>
      </c>
      <c r="C134" s="35" t="s">
        <v>138</v>
      </c>
      <c r="D134" s="35"/>
      <c r="E134" s="35"/>
      <c r="F134" s="35"/>
    </row>
    <row r="135" spans="1:6" s="20" customFormat="1" ht="20.100000000000001" hidden="1" customHeight="1" x14ac:dyDescent="0.25">
      <c r="A135" s="39"/>
      <c r="B135" s="42"/>
      <c r="C135" s="36"/>
      <c r="D135" s="36"/>
      <c r="E135" s="36"/>
      <c r="F135" s="36"/>
    </row>
    <row r="136" spans="1:6" s="20" customFormat="1" ht="20.100000000000001" hidden="1" customHeight="1" x14ac:dyDescent="0.25">
      <c r="A136" s="39"/>
      <c r="B136" s="42"/>
      <c r="C136" s="36"/>
      <c r="D136" s="36"/>
      <c r="E136" s="36"/>
      <c r="F136" s="36"/>
    </row>
    <row r="137" spans="1:6" s="20" customFormat="1" ht="20.100000000000001" hidden="1" customHeight="1" x14ac:dyDescent="0.25">
      <c r="A137" s="40"/>
      <c r="B137" s="43"/>
      <c r="C137" s="37"/>
      <c r="D137" s="37"/>
      <c r="E137" s="37"/>
      <c r="F137" s="37"/>
    </row>
    <row r="138" spans="1:6" s="20" customFormat="1" ht="20.100000000000001" hidden="1" customHeight="1" x14ac:dyDescent="0.25">
      <c r="A138" s="38" t="s">
        <v>82</v>
      </c>
      <c r="B138" s="41" t="s">
        <v>238</v>
      </c>
      <c r="C138" s="35" t="s">
        <v>138</v>
      </c>
      <c r="D138" s="35"/>
      <c r="E138" s="35"/>
      <c r="F138" s="35"/>
    </row>
    <row r="139" spans="1:6" s="20" customFormat="1" ht="20.100000000000001" hidden="1" customHeight="1" x14ac:dyDescent="0.25">
      <c r="A139" s="39"/>
      <c r="B139" s="42"/>
      <c r="C139" s="36"/>
      <c r="D139" s="36"/>
      <c r="E139" s="36"/>
      <c r="F139" s="36"/>
    </row>
    <row r="140" spans="1:6" s="20" customFormat="1" ht="20.100000000000001" hidden="1" customHeight="1" x14ac:dyDescent="0.25">
      <c r="A140" s="39"/>
      <c r="B140" s="42"/>
      <c r="C140" s="36"/>
      <c r="D140" s="36"/>
      <c r="E140" s="36"/>
      <c r="F140" s="36"/>
    </row>
    <row r="141" spans="1:6" s="20" customFormat="1" ht="20.100000000000001" hidden="1" customHeight="1" x14ac:dyDescent="0.25">
      <c r="A141" s="40"/>
      <c r="B141" s="43"/>
      <c r="C141" s="37"/>
      <c r="D141" s="37"/>
      <c r="E141" s="37"/>
      <c r="F141" s="37"/>
    </row>
    <row r="142" spans="1:6" s="20" customFormat="1" ht="24.95" customHeight="1" x14ac:dyDescent="0.25">
      <c r="A142" s="38" t="s">
        <v>239</v>
      </c>
      <c r="B142" s="41" t="s">
        <v>240</v>
      </c>
      <c r="C142" s="35" t="s">
        <v>138</v>
      </c>
      <c r="D142" s="35">
        <v>2017</v>
      </c>
      <c r="E142" s="35">
        <v>2025</v>
      </c>
      <c r="F142" s="35" t="s">
        <v>295</v>
      </c>
    </row>
    <row r="143" spans="1:6" s="20" customFormat="1" ht="24.95" customHeight="1" x14ac:dyDescent="0.25">
      <c r="A143" s="39"/>
      <c r="B143" s="42"/>
      <c r="C143" s="36"/>
      <c r="D143" s="36"/>
      <c r="E143" s="36"/>
      <c r="F143" s="36"/>
    </row>
    <row r="144" spans="1:6" s="20" customFormat="1" ht="24.95" customHeight="1" x14ac:dyDescent="0.25">
      <c r="A144" s="39"/>
      <c r="B144" s="42"/>
      <c r="C144" s="36"/>
      <c r="D144" s="36"/>
      <c r="E144" s="36"/>
      <c r="F144" s="36"/>
    </row>
    <row r="145" spans="1:6" s="20" customFormat="1" ht="24.95" customHeight="1" x14ac:dyDescent="0.25">
      <c r="A145" s="40"/>
      <c r="B145" s="43"/>
      <c r="C145" s="37"/>
      <c r="D145" s="37"/>
      <c r="E145" s="37"/>
      <c r="F145" s="37"/>
    </row>
    <row r="146" spans="1:6" s="20" customFormat="1" ht="20.100000000000001" hidden="1" customHeight="1" x14ac:dyDescent="0.25">
      <c r="A146" s="38" t="s">
        <v>83</v>
      </c>
      <c r="B146" s="41" t="s">
        <v>241</v>
      </c>
      <c r="C146" s="35" t="s">
        <v>138</v>
      </c>
      <c r="D146" s="35"/>
      <c r="E146" s="35"/>
      <c r="F146" s="35"/>
    </row>
    <row r="147" spans="1:6" s="20" customFormat="1" ht="20.100000000000001" hidden="1" customHeight="1" x14ac:dyDescent="0.25">
      <c r="A147" s="39"/>
      <c r="B147" s="42"/>
      <c r="C147" s="36"/>
      <c r="D147" s="36"/>
      <c r="E147" s="36"/>
      <c r="F147" s="36"/>
    </row>
    <row r="148" spans="1:6" s="20" customFormat="1" ht="20.100000000000001" hidden="1" customHeight="1" x14ac:dyDescent="0.25">
      <c r="A148" s="39"/>
      <c r="B148" s="42"/>
      <c r="C148" s="36"/>
      <c r="D148" s="36"/>
      <c r="E148" s="36"/>
      <c r="F148" s="36"/>
    </row>
    <row r="149" spans="1:6" s="20" customFormat="1" ht="20.100000000000001" hidden="1" customHeight="1" x14ac:dyDescent="0.25">
      <c r="A149" s="40"/>
      <c r="B149" s="43"/>
      <c r="C149" s="37"/>
      <c r="D149" s="37"/>
      <c r="E149" s="37"/>
      <c r="F149" s="37"/>
    </row>
    <row r="150" spans="1:6" s="20" customFormat="1" ht="20.100000000000001" hidden="1" customHeight="1" x14ac:dyDescent="0.25">
      <c r="A150" s="38" t="s">
        <v>84</v>
      </c>
      <c r="B150" s="41" t="s">
        <v>242</v>
      </c>
      <c r="C150" s="35" t="s">
        <v>138</v>
      </c>
      <c r="D150" s="35"/>
      <c r="E150" s="35"/>
      <c r="F150" s="35"/>
    </row>
    <row r="151" spans="1:6" s="20" customFormat="1" ht="20.100000000000001" hidden="1" customHeight="1" x14ac:dyDescent="0.25">
      <c r="A151" s="39"/>
      <c r="B151" s="42"/>
      <c r="C151" s="36"/>
      <c r="D151" s="36"/>
      <c r="E151" s="36"/>
      <c r="F151" s="36"/>
    </row>
    <row r="152" spans="1:6" s="20" customFormat="1" ht="20.100000000000001" hidden="1" customHeight="1" x14ac:dyDescent="0.25">
      <c r="A152" s="39"/>
      <c r="B152" s="42"/>
      <c r="C152" s="36"/>
      <c r="D152" s="36"/>
      <c r="E152" s="36"/>
      <c r="F152" s="36"/>
    </row>
    <row r="153" spans="1:6" s="20" customFormat="1" ht="20.100000000000001" hidden="1" customHeight="1" x14ac:dyDescent="0.25">
      <c r="A153" s="40"/>
      <c r="B153" s="43"/>
      <c r="C153" s="37"/>
      <c r="D153" s="37"/>
      <c r="E153" s="37"/>
      <c r="F153" s="37"/>
    </row>
    <row r="154" spans="1:6" s="20" customFormat="1" ht="20.100000000000001" hidden="1" customHeight="1" x14ac:dyDescent="0.25">
      <c r="A154" s="38" t="s">
        <v>85</v>
      </c>
      <c r="B154" s="41" t="s">
        <v>243</v>
      </c>
      <c r="C154" s="35" t="s">
        <v>138</v>
      </c>
      <c r="D154" s="35"/>
      <c r="E154" s="35"/>
      <c r="F154" s="35"/>
    </row>
    <row r="155" spans="1:6" s="20" customFormat="1" ht="20.100000000000001" hidden="1" customHeight="1" x14ac:dyDescent="0.25">
      <c r="A155" s="39"/>
      <c r="B155" s="42"/>
      <c r="C155" s="36"/>
      <c r="D155" s="36"/>
      <c r="E155" s="36"/>
      <c r="F155" s="36"/>
    </row>
    <row r="156" spans="1:6" s="20" customFormat="1" ht="20.100000000000001" hidden="1" customHeight="1" x14ac:dyDescent="0.25">
      <c r="A156" s="39"/>
      <c r="B156" s="42"/>
      <c r="C156" s="36"/>
      <c r="D156" s="36"/>
      <c r="E156" s="36"/>
      <c r="F156" s="36"/>
    </row>
    <row r="157" spans="1:6" s="20" customFormat="1" ht="20.100000000000001" hidden="1" customHeight="1" x14ac:dyDescent="0.25">
      <c r="A157" s="40"/>
      <c r="B157" s="43"/>
      <c r="C157" s="37"/>
      <c r="D157" s="37"/>
      <c r="E157" s="37"/>
      <c r="F157" s="37"/>
    </row>
    <row r="158" spans="1:6" s="20" customFormat="1" ht="20.100000000000001" hidden="1" customHeight="1" x14ac:dyDescent="0.25">
      <c r="A158" s="38" t="s">
        <v>86</v>
      </c>
      <c r="B158" s="41" t="s">
        <v>244</v>
      </c>
      <c r="C158" s="35" t="s">
        <v>138</v>
      </c>
      <c r="D158" s="35"/>
      <c r="E158" s="35"/>
      <c r="F158" s="35"/>
    </row>
    <row r="159" spans="1:6" s="20" customFormat="1" ht="20.100000000000001" hidden="1" customHeight="1" x14ac:dyDescent="0.25">
      <c r="A159" s="39"/>
      <c r="B159" s="42"/>
      <c r="C159" s="36"/>
      <c r="D159" s="36"/>
      <c r="E159" s="36"/>
      <c r="F159" s="36"/>
    </row>
    <row r="160" spans="1:6" s="20" customFormat="1" ht="20.100000000000001" hidden="1" customHeight="1" x14ac:dyDescent="0.25">
      <c r="A160" s="39"/>
      <c r="B160" s="42"/>
      <c r="C160" s="36"/>
      <c r="D160" s="36"/>
      <c r="E160" s="36"/>
      <c r="F160" s="36"/>
    </row>
    <row r="161" spans="1:6" s="20" customFormat="1" ht="20.100000000000001" hidden="1" customHeight="1" x14ac:dyDescent="0.25">
      <c r="A161" s="40"/>
      <c r="B161" s="43"/>
      <c r="C161" s="37"/>
      <c r="D161" s="37"/>
      <c r="E161" s="37"/>
      <c r="F161" s="37"/>
    </row>
    <row r="162" spans="1:6" s="20" customFormat="1" ht="20.100000000000001" hidden="1" customHeight="1" x14ac:dyDescent="0.25">
      <c r="A162" s="38" t="s">
        <v>87</v>
      </c>
      <c r="B162" s="41" t="s">
        <v>245</v>
      </c>
      <c r="C162" s="35" t="s">
        <v>138</v>
      </c>
      <c r="D162" s="35"/>
      <c r="E162" s="35"/>
      <c r="F162" s="35"/>
    </row>
    <row r="163" spans="1:6" s="20" customFormat="1" ht="20.100000000000001" hidden="1" customHeight="1" x14ac:dyDescent="0.25">
      <c r="A163" s="39"/>
      <c r="B163" s="42"/>
      <c r="C163" s="36"/>
      <c r="D163" s="36"/>
      <c r="E163" s="36"/>
      <c r="F163" s="36"/>
    </row>
    <row r="164" spans="1:6" s="20" customFormat="1" ht="20.100000000000001" hidden="1" customHeight="1" x14ac:dyDescent="0.25">
      <c r="A164" s="39"/>
      <c r="B164" s="42"/>
      <c r="C164" s="36"/>
      <c r="D164" s="36"/>
      <c r="E164" s="36"/>
      <c r="F164" s="36"/>
    </row>
    <row r="165" spans="1:6" s="20" customFormat="1" ht="20.100000000000001" hidden="1" customHeight="1" x14ac:dyDescent="0.25">
      <c r="A165" s="40"/>
      <c r="B165" s="43"/>
      <c r="C165" s="37"/>
      <c r="D165" s="37"/>
      <c r="E165" s="37"/>
      <c r="F165" s="37"/>
    </row>
    <row r="166" spans="1:6" s="20" customFormat="1" ht="20.100000000000001" hidden="1" customHeight="1" x14ac:dyDescent="0.25">
      <c r="A166" s="38" t="s">
        <v>94</v>
      </c>
      <c r="B166" s="41" t="s">
        <v>246</v>
      </c>
      <c r="C166" s="35" t="s">
        <v>138</v>
      </c>
      <c r="D166" s="35"/>
      <c r="E166" s="35"/>
      <c r="F166" s="35"/>
    </row>
    <row r="167" spans="1:6" s="20" customFormat="1" ht="20.100000000000001" hidden="1" customHeight="1" x14ac:dyDescent="0.25">
      <c r="A167" s="39"/>
      <c r="B167" s="42"/>
      <c r="C167" s="36"/>
      <c r="D167" s="36"/>
      <c r="E167" s="36"/>
      <c r="F167" s="36"/>
    </row>
    <row r="168" spans="1:6" s="20" customFormat="1" ht="20.100000000000001" hidden="1" customHeight="1" x14ac:dyDescent="0.25">
      <c r="A168" s="39"/>
      <c r="B168" s="42"/>
      <c r="C168" s="36"/>
      <c r="D168" s="36"/>
      <c r="E168" s="36"/>
      <c r="F168" s="36"/>
    </row>
    <row r="169" spans="1:6" s="20" customFormat="1" ht="20.100000000000001" hidden="1" customHeight="1" x14ac:dyDescent="0.25">
      <c r="A169" s="40"/>
      <c r="B169" s="43"/>
      <c r="C169" s="37"/>
      <c r="D169" s="37"/>
      <c r="E169" s="37"/>
      <c r="F169" s="37"/>
    </row>
    <row r="170" spans="1:6" s="20" customFormat="1" ht="20.100000000000001" hidden="1" customHeight="1" x14ac:dyDescent="0.25">
      <c r="A170" s="38" t="s">
        <v>247</v>
      </c>
      <c r="B170" s="41" t="s">
        <v>248</v>
      </c>
      <c r="C170" s="35" t="s">
        <v>138</v>
      </c>
      <c r="D170" s="35"/>
      <c r="E170" s="35"/>
      <c r="F170" s="35"/>
    </row>
    <row r="171" spans="1:6" s="20" customFormat="1" ht="20.100000000000001" hidden="1" customHeight="1" x14ac:dyDescent="0.25">
      <c r="A171" s="39"/>
      <c r="B171" s="42"/>
      <c r="C171" s="36"/>
      <c r="D171" s="36"/>
      <c r="E171" s="36"/>
      <c r="F171" s="36"/>
    </row>
    <row r="172" spans="1:6" s="20" customFormat="1" ht="20.100000000000001" hidden="1" customHeight="1" x14ac:dyDescent="0.25">
      <c r="A172" s="39"/>
      <c r="B172" s="42"/>
      <c r="C172" s="36"/>
      <c r="D172" s="36"/>
      <c r="E172" s="36"/>
      <c r="F172" s="36"/>
    </row>
    <row r="173" spans="1:6" s="20" customFormat="1" ht="20.100000000000001" hidden="1" customHeight="1" x14ac:dyDescent="0.25">
      <c r="A173" s="40"/>
      <c r="B173" s="42"/>
      <c r="C173" s="37"/>
      <c r="D173" s="37"/>
      <c r="E173" s="37"/>
      <c r="F173" s="37"/>
    </row>
    <row r="174" spans="1:6" s="20" customFormat="1" ht="20.100000000000001" hidden="1" customHeight="1" x14ac:dyDescent="0.25">
      <c r="A174" s="38" t="s">
        <v>249</v>
      </c>
      <c r="B174" s="41" t="s">
        <v>250</v>
      </c>
      <c r="C174" s="35" t="s">
        <v>138</v>
      </c>
      <c r="D174" s="35"/>
      <c r="E174" s="35"/>
      <c r="F174" s="35"/>
    </row>
    <row r="175" spans="1:6" s="20" customFormat="1" ht="20.100000000000001" hidden="1" customHeight="1" x14ac:dyDescent="0.25">
      <c r="A175" s="39"/>
      <c r="B175" s="42"/>
      <c r="C175" s="36"/>
      <c r="D175" s="36"/>
      <c r="E175" s="36"/>
      <c r="F175" s="36"/>
    </row>
    <row r="176" spans="1:6" s="20" customFormat="1" ht="20.100000000000001" hidden="1" customHeight="1" x14ac:dyDescent="0.25">
      <c r="A176" s="39"/>
      <c r="B176" s="42"/>
      <c r="C176" s="36"/>
      <c r="D176" s="36"/>
      <c r="E176" s="36"/>
      <c r="F176" s="36"/>
    </row>
    <row r="177" spans="1:6" s="20" customFormat="1" ht="20.100000000000001" hidden="1" customHeight="1" x14ac:dyDescent="0.25">
      <c r="A177" s="40"/>
      <c r="B177" s="43"/>
      <c r="C177" s="37"/>
      <c r="D177" s="37"/>
      <c r="E177" s="37"/>
      <c r="F177" s="37"/>
    </row>
    <row r="178" spans="1:6" s="20" customFormat="1" ht="20.100000000000001" hidden="1" customHeight="1" x14ac:dyDescent="0.25">
      <c r="A178" s="38" t="s">
        <v>251</v>
      </c>
      <c r="B178" s="41" t="s">
        <v>252</v>
      </c>
      <c r="C178" s="35" t="s">
        <v>138</v>
      </c>
      <c r="D178" s="35"/>
      <c r="E178" s="35"/>
      <c r="F178" s="35"/>
    </row>
    <row r="179" spans="1:6" s="20" customFormat="1" ht="20.100000000000001" hidden="1" customHeight="1" x14ac:dyDescent="0.25">
      <c r="A179" s="39"/>
      <c r="B179" s="42"/>
      <c r="C179" s="36"/>
      <c r="D179" s="36"/>
      <c r="E179" s="36"/>
      <c r="F179" s="36"/>
    </row>
    <row r="180" spans="1:6" s="20" customFormat="1" ht="20.100000000000001" hidden="1" customHeight="1" x14ac:dyDescent="0.25">
      <c r="A180" s="39"/>
      <c r="B180" s="42"/>
      <c r="C180" s="36"/>
      <c r="D180" s="36"/>
      <c r="E180" s="36"/>
      <c r="F180" s="36"/>
    </row>
    <row r="181" spans="1:6" s="20" customFormat="1" ht="20.100000000000001" hidden="1" customHeight="1" x14ac:dyDescent="0.25">
      <c r="A181" s="40"/>
      <c r="B181" s="43"/>
      <c r="C181" s="37"/>
      <c r="D181" s="37"/>
      <c r="E181" s="37"/>
      <c r="F181" s="37"/>
    </row>
    <row r="182" spans="1:6" s="20" customFormat="1" ht="20.100000000000001" customHeight="1" x14ac:dyDescent="0.25">
      <c r="A182" s="38">
        <v>4</v>
      </c>
      <c r="B182" s="41" t="s">
        <v>253</v>
      </c>
      <c r="C182" s="35" t="s">
        <v>138</v>
      </c>
      <c r="D182" s="35">
        <v>2018</v>
      </c>
      <c r="E182" s="35">
        <v>2019</v>
      </c>
      <c r="F182" s="35" t="s">
        <v>295</v>
      </c>
    </row>
    <row r="183" spans="1:6" s="20" customFormat="1" ht="20.100000000000001" customHeight="1" x14ac:dyDescent="0.25">
      <c r="A183" s="39"/>
      <c r="B183" s="42"/>
      <c r="C183" s="36"/>
      <c r="D183" s="36"/>
      <c r="E183" s="36"/>
      <c r="F183" s="36"/>
    </row>
    <row r="184" spans="1:6" s="20" customFormat="1" ht="20.100000000000001" customHeight="1" x14ac:dyDescent="0.25">
      <c r="A184" s="39"/>
      <c r="B184" s="42"/>
      <c r="C184" s="36"/>
      <c r="D184" s="36"/>
      <c r="E184" s="36"/>
      <c r="F184" s="36"/>
    </row>
    <row r="185" spans="1:6" s="20" customFormat="1" ht="20.100000000000001" customHeight="1" x14ac:dyDescent="0.25">
      <c r="A185" s="40"/>
      <c r="B185" s="43"/>
      <c r="C185" s="37"/>
      <c r="D185" s="37"/>
      <c r="E185" s="37"/>
      <c r="F185" s="37"/>
    </row>
    <row r="186" spans="1:6" s="20" customFormat="1" ht="30" hidden="1" customHeight="1" x14ac:dyDescent="0.25">
      <c r="A186" s="38" t="s">
        <v>88</v>
      </c>
      <c r="B186" s="41" t="s">
        <v>254</v>
      </c>
      <c r="C186" s="35" t="s">
        <v>138</v>
      </c>
      <c r="D186" s="35"/>
      <c r="E186" s="35"/>
      <c r="F186" s="35"/>
    </row>
    <row r="187" spans="1:6" s="20" customFormat="1" ht="30" hidden="1" customHeight="1" x14ac:dyDescent="0.25">
      <c r="A187" s="39"/>
      <c r="B187" s="42"/>
      <c r="C187" s="36"/>
      <c r="D187" s="36"/>
      <c r="E187" s="36"/>
      <c r="F187" s="36"/>
    </row>
    <row r="188" spans="1:6" s="20" customFormat="1" ht="30" hidden="1" customHeight="1" x14ac:dyDescent="0.25">
      <c r="A188" s="39"/>
      <c r="B188" s="42"/>
      <c r="C188" s="36"/>
      <c r="D188" s="36"/>
      <c r="E188" s="36"/>
      <c r="F188" s="36"/>
    </row>
    <row r="189" spans="1:6" s="20" customFormat="1" ht="30" hidden="1" customHeight="1" x14ac:dyDescent="0.25">
      <c r="A189" s="40"/>
      <c r="B189" s="43"/>
      <c r="C189" s="37"/>
      <c r="D189" s="37"/>
      <c r="E189" s="37"/>
      <c r="F189" s="37"/>
    </row>
    <row r="190" spans="1:6" s="20" customFormat="1" ht="20.100000000000001" hidden="1" customHeight="1" x14ac:dyDescent="0.25">
      <c r="A190" s="38" t="s">
        <v>255</v>
      </c>
      <c r="B190" s="41" t="s">
        <v>256</v>
      </c>
      <c r="C190" s="35" t="s">
        <v>138</v>
      </c>
      <c r="D190" s="35"/>
      <c r="E190" s="35"/>
      <c r="F190" s="35"/>
    </row>
    <row r="191" spans="1:6" s="20" customFormat="1" ht="20.100000000000001" hidden="1" customHeight="1" x14ac:dyDescent="0.25">
      <c r="A191" s="39"/>
      <c r="B191" s="42"/>
      <c r="C191" s="36"/>
      <c r="D191" s="36"/>
      <c r="E191" s="36"/>
      <c r="F191" s="36"/>
    </row>
    <row r="192" spans="1:6" s="20" customFormat="1" ht="20.100000000000001" hidden="1" customHeight="1" x14ac:dyDescent="0.25">
      <c r="A192" s="39"/>
      <c r="B192" s="42"/>
      <c r="C192" s="36"/>
      <c r="D192" s="36"/>
      <c r="E192" s="36"/>
      <c r="F192" s="36"/>
    </row>
    <row r="193" spans="1:6" s="20" customFormat="1" ht="20.100000000000001" hidden="1" customHeight="1" x14ac:dyDescent="0.25">
      <c r="A193" s="40"/>
      <c r="B193" s="43"/>
      <c r="C193" s="37"/>
      <c r="D193" s="37"/>
      <c r="E193" s="37"/>
      <c r="F193" s="37"/>
    </row>
    <row r="194" spans="1:6" s="20" customFormat="1" ht="20.100000000000001" hidden="1" customHeight="1" x14ac:dyDescent="0.25">
      <c r="A194" s="38" t="s">
        <v>89</v>
      </c>
      <c r="B194" s="41" t="s">
        <v>257</v>
      </c>
      <c r="C194" s="35" t="s">
        <v>138</v>
      </c>
      <c r="D194" s="35"/>
      <c r="E194" s="35"/>
      <c r="F194" s="35"/>
    </row>
    <row r="195" spans="1:6" s="20" customFormat="1" ht="20.100000000000001" hidden="1" customHeight="1" x14ac:dyDescent="0.25">
      <c r="A195" s="39"/>
      <c r="B195" s="42"/>
      <c r="C195" s="36"/>
      <c r="D195" s="36"/>
      <c r="E195" s="36"/>
      <c r="F195" s="36"/>
    </row>
    <row r="196" spans="1:6" s="20" customFormat="1" ht="20.100000000000001" hidden="1" customHeight="1" x14ac:dyDescent="0.25">
      <c r="A196" s="39"/>
      <c r="B196" s="42"/>
      <c r="C196" s="36"/>
      <c r="D196" s="36"/>
      <c r="E196" s="36"/>
      <c r="F196" s="36"/>
    </row>
    <row r="197" spans="1:6" s="20" customFormat="1" ht="20.100000000000001" hidden="1" customHeight="1" x14ac:dyDescent="0.25">
      <c r="A197" s="40"/>
      <c r="B197" s="43"/>
      <c r="C197" s="37"/>
      <c r="D197" s="37"/>
      <c r="E197" s="37"/>
      <c r="F197" s="37"/>
    </row>
    <row r="198" spans="1:6" s="20" customFormat="1" ht="20.100000000000001" customHeight="1" x14ac:dyDescent="0.25">
      <c r="A198" s="38">
        <v>5</v>
      </c>
      <c r="B198" s="41" t="s">
        <v>258</v>
      </c>
      <c r="C198" s="35" t="s">
        <v>259</v>
      </c>
      <c r="D198" s="35">
        <v>2015</v>
      </c>
      <c r="E198" s="35">
        <v>2025</v>
      </c>
      <c r="F198" s="35" t="s">
        <v>295</v>
      </c>
    </row>
    <row r="199" spans="1:6" s="20" customFormat="1" ht="20.100000000000001" customHeight="1" x14ac:dyDescent="0.25">
      <c r="A199" s="39"/>
      <c r="B199" s="42"/>
      <c r="C199" s="36"/>
      <c r="D199" s="36"/>
      <c r="E199" s="36"/>
      <c r="F199" s="36"/>
    </row>
    <row r="200" spans="1:6" s="20" customFormat="1" ht="20.100000000000001" customHeight="1" x14ac:dyDescent="0.25">
      <c r="A200" s="39"/>
      <c r="B200" s="42"/>
      <c r="C200" s="36"/>
      <c r="D200" s="36"/>
      <c r="E200" s="36"/>
      <c r="F200" s="36"/>
    </row>
    <row r="201" spans="1:6" s="20" customFormat="1" ht="20.100000000000001" customHeight="1" x14ac:dyDescent="0.25">
      <c r="A201" s="40"/>
      <c r="B201" s="43"/>
      <c r="C201" s="37"/>
      <c r="D201" s="37"/>
      <c r="E201" s="37"/>
      <c r="F201" s="37"/>
    </row>
    <row r="202" spans="1:6" s="20" customFormat="1" ht="20.100000000000001" customHeight="1" x14ac:dyDescent="0.25">
      <c r="A202" s="38">
        <v>6</v>
      </c>
      <c r="B202" s="41" t="s">
        <v>283</v>
      </c>
      <c r="C202" s="35" t="s">
        <v>284</v>
      </c>
      <c r="D202" s="35">
        <v>2015</v>
      </c>
      <c r="E202" s="35">
        <v>2025</v>
      </c>
      <c r="F202" s="35" t="s">
        <v>295</v>
      </c>
    </row>
    <row r="203" spans="1:6" s="20" customFormat="1" ht="20.100000000000001" customHeight="1" x14ac:dyDescent="0.25">
      <c r="A203" s="39"/>
      <c r="B203" s="42"/>
      <c r="C203" s="36"/>
      <c r="D203" s="36"/>
      <c r="E203" s="36"/>
      <c r="F203" s="36"/>
    </row>
    <row r="204" spans="1:6" s="20" customFormat="1" ht="20.100000000000001" customHeight="1" x14ac:dyDescent="0.25">
      <c r="A204" s="39"/>
      <c r="B204" s="42"/>
      <c r="C204" s="36"/>
      <c r="D204" s="36"/>
      <c r="E204" s="36"/>
      <c r="F204" s="36"/>
    </row>
    <row r="205" spans="1:6" s="20" customFormat="1" ht="20.100000000000001" customHeight="1" x14ac:dyDescent="0.25">
      <c r="A205" s="40"/>
      <c r="B205" s="43"/>
      <c r="C205" s="37"/>
      <c r="D205" s="37"/>
      <c r="E205" s="37"/>
      <c r="F205" s="37"/>
    </row>
    <row r="206" spans="1:6" s="20" customFormat="1" ht="20.100000000000001" customHeight="1" x14ac:dyDescent="0.25">
      <c r="A206" s="38">
        <v>7</v>
      </c>
      <c r="B206" s="41" t="s">
        <v>116</v>
      </c>
      <c r="C206" s="35" t="s">
        <v>285</v>
      </c>
      <c r="D206" s="35">
        <v>2015</v>
      </c>
      <c r="E206" s="35">
        <v>2018</v>
      </c>
      <c r="F206" s="35" t="s">
        <v>295</v>
      </c>
    </row>
    <row r="207" spans="1:6" s="20" customFormat="1" ht="20.100000000000001" customHeight="1" x14ac:dyDescent="0.25">
      <c r="A207" s="39"/>
      <c r="B207" s="42"/>
      <c r="C207" s="36"/>
      <c r="D207" s="36"/>
      <c r="E207" s="36"/>
      <c r="F207" s="36"/>
    </row>
    <row r="208" spans="1:6" s="20" customFormat="1" ht="20.100000000000001" customHeight="1" x14ac:dyDescent="0.25">
      <c r="A208" s="39"/>
      <c r="B208" s="42"/>
      <c r="C208" s="36"/>
      <c r="D208" s="36"/>
      <c r="E208" s="36"/>
      <c r="F208" s="36"/>
    </row>
    <row r="209" spans="1:6" s="20" customFormat="1" ht="20.100000000000001" customHeight="1" x14ac:dyDescent="0.25">
      <c r="A209" s="40"/>
      <c r="B209" s="43"/>
      <c r="C209" s="37"/>
      <c r="D209" s="37"/>
      <c r="E209" s="37"/>
      <c r="F209" s="37"/>
    </row>
    <row r="210" spans="1:6" s="20" customFormat="1" ht="20.100000000000001" customHeight="1" x14ac:dyDescent="0.25">
      <c r="A210" s="38">
        <v>8</v>
      </c>
      <c r="B210" s="41" t="s">
        <v>288</v>
      </c>
      <c r="C210" s="35" t="s">
        <v>285</v>
      </c>
      <c r="D210" s="35">
        <v>2017</v>
      </c>
      <c r="E210" s="35">
        <v>2025</v>
      </c>
      <c r="F210" s="35" t="s">
        <v>295</v>
      </c>
    </row>
    <row r="211" spans="1:6" s="20" customFormat="1" ht="20.100000000000001" customHeight="1" x14ac:dyDescent="0.25">
      <c r="A211" s="39"/>
      <c r="B211" s="42"/>
      <c r="C211" s="36"/>
      <c r="D211" s="36"/>
      <c r="E211" s="36"/>
      <c r="F211" s="36"/>
    </row>
    <row r="212" spans="1:6" s="20" customFormat="1" ht="20.100000000000001" customHeight="1" x14ac:dyDescent="0.25">
      <c r="A212" s="39"/>
      <c r="B212" s="42"/>
      <c r="C212" s="36"/>
      <c r="D212" s="36"/>
      <c r="E212" s="36"/>
      <c r="F212" s="36"/>
    </row>
    <row r="213" spans="1:6" s="20" customFormat="1" ht="20.100000000000001" customHeight="1" x14ac:dyDescent="0.25">
      <c r="A213" s="40"/>
      <c r="B213" s="43"/>
      <c r="C213" s="37"/>
      <c r="D213" s="37"/>
      <c r="E213" s="37"/>
      <c r="F213" s="37"/>
    </row>
  </sheetData>
  <mergeCells count="319">
    <mergeCell ref="A1:F1"/>
    <mergeCell ref="A2:F2"/>
    <mergeCell ref="A4:A5"/>
    <mergeCell ref="B4:B5"/>
    <mergeCell ref="C4:C5"/>
    <mergeCell ref="D4:E4"/>
    <mergeCell ref="F4:F5"/>
    <mergeCell ref="A16:A19"/>
    <mergeCell ref="B16:B19"/>
    <mergeCell ref="C16:C19"/>
    <mergeCell ref="A8:A11"/>
    <mergeCell ref="B8:B11"/>
    <mergeCell ref="C8:C11"/>
    <mergeCell ref="A12:A15"/>
    <mergeCell ref="B12:B15"/>
    <mergeCell ref="C12:C15"/>
    <mergeCell ref="A30:A33"/>
    <mergeCell ref="B30:B33"/>
    <mergeCell ref="C30:C33"/>
    <mergeCell ref="A26:A29"/>
    <mergeCell ref="B26:B29"/>
    <mergeCell ref="C26:C29"/>
    <mergeCell ref="A20:A23"/>
    <mergeCell ref="B20:B23"/>
    <mergeCell ref="C20:C23"/>
    <mergeCell ref="A24:A25"/>
    <mergeCell ref="B24:B25"/>
    <mergeCell ref="C24:C25"/>
    <mergeCell ref="A42:A45"/>
    <mergeCell ref="B42:B45"/>
    <mergeCell ref="C42:C45"/>
    <mergeCell ref="A38:A41"/>
    <mergeCell ref="B38:B41"/>
    <mergeCell ref="C38:C41"/>
    <mergeCell ref="A34:A37"/>
    <mergeCell ref="B34:B37"/>
    <mergeCell ref="C34:C37"/>
    <mergeCell ref="A46:A49"/>
    <mergeCell ref="B46:B49"/>
    <mergeCell ref="C46:C49"/>
    <mergeCell ref="A50:A53"/>
    <mergeCell ref="B50:B53"/>
    <mergeCell ref="C50:C53"/>
    <mergeCell ref="A54:A57"/>
    <mergeCell ref="B54:B57"/>
    <mergeCell ref="C54:C57"/>
    <mergeCell ref="A62:A65"/>
    <mergeCell ref="B62:B65"/>
    <mergeCell ref="C62:C65"/>
    <mergeCell ref="A66:A69"/>
    <mergeCell ref="B66:B69"/>
    <mergeCell ref="C66:C69"/>
    <mergeCell ref="A58:A61"/>
    <mergeCell ref="B58:B61"/>
    <mergeCell ref="C58:C61"/>
    <mergeCell ref="A78:A81"/>
    <mergeCell ref="B78:B81"/>
    <mergeCell ref="C78:C81"/>
    <mergeCell ref="A74:A77"/>
    <mergeCell ref="B74:B77"/>
    <mergeCell ref="C74:C77"/>
    <mergeCell ref="A70:A73"/>
    <mergeCell ref="B70:B73"/>
    <mergeCell ref="C70:C73"/>
    <mergeCell ref="A90:A93"/>
    <mergeCell ref="B90:B93"/>
    <mergeCell ref="C90:C93"/>
    <mergeCell ref="A94:A97"/>
    <mergeCell ref="B94:B97"/>
    <mergeCell ref="C94:C97"/>
    <mergeCell ref="A82:A85"/>
    <mergeCell ref="B82:B85"/>
    <mergeCell ref="C82:C85"/>
    <mergeCell ref="A86:A89"/>
    <mergeCell ref="B86:B89"/>
    <mergeCell ref="C86:C89"/>
    <mergeCell ref="A106:A109"/>
    <mergeCell ref="B106:B109"/>
    <mergeCell ref="C106:C109"/>
    <mergeCell ref="A110:A113"/>
    <mergeCell ref="B110:B113"/>
    <mergeCell ref="C110:C113"/>
    <mergeCell ref="A98:A101"/>
    <mergeCell ref="B98:B101"/>
    <mergeCell ref="C98:C101"/>
    <mergeCell ref="A102:A105"/>
    <mergeCell ref="B102:B105"/>
    <mergeCell ref="C102:C105"/>
    <mergeCell ref="A122:A125"/>
    <mergeCell ref="B122:B125"/>
    <mergeCell ref="C122:C125"/>
    <mergeCell ref="A126:A129"/>
    <mergeCell ref="B126:B129"/>
    <mergeCell ref="C126:C129"/>
    <mergeCell ref="A114:A117"/>
    <mergeCell ref="B114:B117"/>
    <mergeCell ref="C114:C117"/>
    <mergeCell ref="A118:A121"/>
    <mergeCell ref="B118:B121"/>
    <mergeCell ref="C118:C121"/>
    <mergeCell ref="A138:A141"/>
    <mergeCell ref="B138:B141"/>
    <mergeCell ref="C138:C141"/>
    <mergeCell ref="A142:A145"/>
    <mergeCell ref="B142:B145"/>
    <mergeCell ref="C142:C145"/>
    <mergeCell ref="A130:A133"/>
    <mergeCell ref="B130:B133"/>
    <mergeCell ref="C130:C133"/>
    <mergeCell ref="A134:A137"/>
    <mergeCell ref="B134:B137"/>
    <mergeCell ref="C134:C137"/>
    <mergeCell ref="A154:A157"/>
    <mergeCell ref="B154:B157"/>
    <mergeCell ref="C154:C157"/>
    <mergeCell ref="A158:A161"/>
    <mergeCell ref="B158:B161"/>
    <mergeCell ref="C158:C161"/>
    <mergeCell ref="A146:A149"/>
    <mergeCell ref="B146:B149"/>
    <mergeCell ref="C146:C149"/>
    <mergeCell ref="A150:A153"/>
    <mergeCell ref="B150:B153"/>
    <mergeCell ref="C150:C153"/>
    <mergeCell ref="A170:A173"/>
    <mergeCell ref="B170:B173"/>
    <mergeCell ref="C170:C173"/>
    <mergeCell ref="A174:A177"/>
    <mergeCell ref="B174:B177"/>
    <mergeCell ref="C174:C177"/>
    <mergeCell ref="A162:A165"/>
    <mergeCell ref="B162:B165"/>
    <mergeCell ref="C162:C165"/>
    <mergeCell ref="A166:A169"/>
    <mergeCell ref="B166:B169"/>
    <mergeCell ref="C166:C169"/>
    <mergeCell ref="A186:A189"/>
    <mergeCell ref="B186:B189"/>
    <mergeCell ref="C186:C189"/>
    <mergeCell ref="A190:A193"/>
    <mergeCell ref="B190:B193"/>
    <mergeCell ref="C190:C193"/>
    <mergeCell ref="A178:A181"/>
    <mergeCell ref="B178:B181"/>
    <mergeCell ref="C178:C181"/>
    <mergeCell ref="A182:A185"/>
    <mergeCell ref="B182:B185"/>
    <mergeCell ref="C182:C185"/>
    <mergeCell ref="A194:A197"/>
    <mergeCell ref="B194:B197"/>
    <mergeCell ref="C194:C197"/>
    <mergeCell ref="A198:A201"/>
    <mergeCell ref="B198:B201"/>
    <mergeCell ref="C198:C201"/>
    <mergeCell ref="A210:A213"/>
    <mergeCell ref="B210:B213"/>
    <mergeCell ref="C210:C213"/>
    <mergeCell ref="A202:A205"/>
    <mergeCell ref="B202:B205"/>
    <mergeCell ref="C202:C205"/>
    <mergeCell ref="A206:A209"/>
    <mergeCell ref="B206:B209"/>
    <mergeCell ref="C206:C209"/>
    <mergeCell ref="D198:D201"/>
    <mergeCell ref="E198:E201"/>
    <mergeCell ref="D8:D11"/>
    <mergeCell ref="E8:E11"/>
    <mergeCell ref="F8:F11"/>
    <mergeCell ref="D12:D15"/>
    <mergeCell ref="E12:E15"/>
    <mergeCell ref="F12:F15"/>
    <mergeCell ref="D16:D19"/>
    <mergeCell ref="E16:E19"/>
    <mergeCell ref="F16:F19"/>
    <mergeCell ref="D50:D53"/>
    <mergeCell ref="E50:E53"/>
    <mergeCell ref="F50:F53"/>
    <mergeCell ref="D24:D25"/>
    <mergeCell ref="E24:E25"/>
    <mergeCell ref="F24:F25"/>
    <mergeCell ref="D34:D37"/>
    <mergeCell ref="E34:E37"/>
    <mergeCell ref="F34:F37"/>
    <mergeCell ref="D142:D145"/>
    <mergeCell ref="E142:E145"/>
    <mergeCell ref="F142:F145"/>
    <mergeCell ref="D154:D157"/>
    <mergeCell ref="D210:D213"/>
    <mergeCell ref="E210:E213"/>
    <mergeCell ref="F210:F213"/>
    <mergeCell ref="D206:D209"/>
    <mergeCell ref="E206:E209"/>
    <mergeCell ref="F206:F209"/>
    <mergeCell ref="D202:D205"/>
    <mergeCell ref="E202:E205"/>
    <mergeCell ref="F202:F205"/>
    <mergeCell ref="E154:E157"/>
    <mergeCell ref="F154:F157"/>
    <mergeCell ref="D158:D161"/>
    <mergeCell ref="E158:E161"/>
    <mergeCell ref="F158:F161"/>
    <mergeCell ref="D146:D149"/>
    <mergeCell ref="E146:E149"/>
    <mergeCell ref="F146:F149"/>
    <mergeCell ref="D150:D153"/>
    <mergeCell ref="E150:E153"/>
    <mergeCell ref="F150:F153"/>
    <mergeCell ref="D20:D23"/>
    <mergeCell ref="E20:E23"/>
    <mergeCell ref="F20:F23"/>
    <mergeCell ref="D26:D29"/>
    <mergeCell ref="E26:E29"/>
    <mergeCell ref="F26:F29"/>
    <mergeCell ref="F198:F201"/>
    <mergeCell ref="D182:D185"/>
    <mergeCell ref="E182:E185"/>
    <mergeCell ref="F182:F185"/>
    <mergeCell ref="D90:D93"/>
    <mergeCell ref="E90:E93"/>
    <mergeCell ref="F90:F93"/>
    <mergeCell ref="D102:D105"/>
    <mergeCell ref="E102:E105"/>
    <mergeCell ref="F102:F105"/>
    <mergeCell ref="D106:D109"/>
    <mergeCell ref="E106:E109"/>
    <mergeCell ref="F106:F109"/>
    <mergeCell ref="D114:D117"/>
    <mergeCell ref="E114:E117"/>
    <mergeCell ref="F114:F117"/>
    <mergeCell ref="F110:F113"/>
    <mergeCell ref="D46:D49"/>
    <mergeCell ref="E46:E49"/>
    <mergeCell ref="F46:F49"/>
    <mergeCell ref="D38:D41"/>
    <mergeCell ref="E38:E41"/>
    <mergeCell ref="F38:F41"/>
    <mergeCell ref="D30:D33"/>
    <mergeCell ref="E30:E33"/>
    <mergeCell ref="F30:F33"/>
    <mergeCell ref="F42:F45"/>
    <mergeCell ref="D42:D45"/>
    <mergeCell ref="E42:E45"/>
    <mergeCell ref="D54:D57"/>
    <mergeCell ref="E54:E57"/>
    <mergeCell ref="F54:F57"/>
    <mergeCell ref="D58:D61"/>
    <mergeCell ref="E58:E61"/>
    <mergeCell ref="F58:F61"/>
    <mergeCell ref="D70:D73"/>
    <mergeCell ref="E70:E73"/>
    <mergeCell ref="F70:F73"/>
    <mergeCell ref="D66:D69"/>
    <mergeCell ref="E66:E69"/>
    <mergeCell ref="F66:F69"/>
    <mergeCell ref="D62:D65"/>
    <mergeCell ref="E62:E65"/>
    <mergeCell ref="F62:F65"/>
    <mergeCell ref="D78:D81"/>
    <mergeCell ref="E78:E81"/>
    <mergeCell ref="F78:F81"/>
    <mergeCell ref="D82:D85"/>
    <mergeCell ref="E82:E85"/>
    <mergeCell ref="F82:F85"/>
    <mergeCell ref="D74:D77"/>
    <mergeCell ref="E74:E77"/>
    <mergeCell ref="F74:F77"/>
    <mergeCell ref="D118:D121"/>
    <mergeCell ref="E118:E121"/>
    <mergeCell ref="F118:F121"/>
    <mergeCell ref="D122:D125"/>
    <mergeCell ref="E122:E125"/>
    <mergeCell ref="F122:F125"/>
    <mergeCell ref="D86:D89"/>
    <mergeCell ref="E86:E89"/>
    <mergeCell ref="F86:F89"/>
    <mergeCell ref="D98:D101"/>
    <mergeCell ref="E98:E101"/>
    <mergeCell ref="F98:F101"/>
    <mergeCell ref="D94:D97"/>
    <mergeCell ref="E94:E97"/>
    <mergeCell ref="F94:F97"/>
    <mergeCell ref="D110:D113"/>
    <mergeCell ref="E110:E113"/>
    <mergeCell ref="D134:D137"/>
    <mergeCell ref="E134:E137"/>
    <mergeCell ref="F134:F137"/>
    <mergeCell ref="D138:D141"/>
    <mergeCell ref="E138:E141"/>
    <mergeCell ref="F138:F141"/>
    <mergeCell ref="D126:D129"/>
    <mergeCell ref="E126:E129"/>
    <mergeCell ref="F126:F129"/>
    <mergeCell ref="D130:D133"/>
    <mergeCell ref="E130:E133"/>
    <mergeCell ref="F130:F133"/>
    <mergeCell ref="D170:D173"/>
    <mergeCell ref="E170:E173"/>
    <mergeCell ref="F170:F173"/>
    <mergeCell ref="D174:D177"/>
    <mergeCell ref="E174:E177"/>
    <mergeCell ref="F174:F177"/>
    <mergeCell ref="D162:D165"/>
    <mergeCell ref="E162:E165"/>
    <mergeCell ref="F162:F165"/>
    <mergeCell ref="D166:D169"/>
    <mergeCell ref="E166:E169"/>
    <mergeCell ref="F166:F169"/>
    <mergeCell ref="D190:D193"/>
    <mergeCell ref="E190:E193"/>
    <mergeCell ref="F190:F193"/>
    <mergeCell ref="D194:D197"/>
    <mergeCell ref="E194:E197"/>
    <mergeCell ref="F194:F197"/>
    <mergeCell ref="D178:D181"/>
    <mergeCell ref="E178:E181"/>
    <mergeCell ref="F178:F181"/>
    <mergeCell ref="D186:D189"/>
    <mergeCell ref="E186:E189"/>
    <mergeCell ref="F186:F189"/>
  </mergeCells>
  <pageMargins left="0.39370078740157483" right="0.39370078740157483" top="1.1811023622047245" bottom="0.39370078740157483" header="0.31496062992125984" footer="0.31496062992125984"/>
  <pageSetup paperSize="9" scale="96" fitToHeight="0" orientation="landscape" r:id="rId1"/>
  <headerFooter differentFirst="1"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P467"/>
  <sheetViews>
    <sheetView tabSelected="1" zoomScale="85" zoomScaleNormal="85" zoomScalePageLayoutView="85" workbookViewId="0">
      <selection sqref="A1:P1"/>
    </sheetView>
  </sheetViews>
  <sheetFormatPr defaultRowHeight="15.75" x14ac:dyDescent="0.25"/>
  <cols>
    <col min="1" max="1" width="12.7109375" style="12" customWidth="1"/>
    <col min="2" max="2" width="42.140625" style="9" customWidth="1"/>
    <col min="3" max="3" width="29.42578125" style="9" customWidth="1"/>
    <col min="4" max="4" width="22.42578125" style="9" customWidth="1"/>
    <col min="5" max="5" width="16" style="9" customWidth="1"/>
    <col min="6" max="6" width="13.42578125" style="9" customWidth="1"/>
    <col min="7" max="7" width="12" style="9" customWidth="1"/>
    <col min="8" max="8" width="13" style="9" customWidth="1"/>
    <col min="9" max="9" width="12.5703125" style="9" customWidth="1"/>
    <col min="10" max="10" width="13.28515625" style="9" customWidth="1"/>
    <col min="11" max="11" width="11" style="9" bestFit="1" customWidth="1"/>
    <col min="12" max="12" width="13.42578125" style="9" customWidth="1"/>
    <col min="13" max="13" width="12" style="9" customWidth="1"/>
    <col min="14" max="14" width="13" style="9" customWidth="1"/>
    <col min="15" max="15" width="12.5703125" style="9" customWidth="1"/>
    <col min="16" max="16" width="13.28515625" style="9" customWidth="1"/>
    <col min="17" max="16384" width="9.140625" style="9"/>
  </cols>
  <sheetData>
    <row r="1" spans="1:16" ht="272.25" customHeight="1" x14ac:dyDescent="0.25">
      <c r="A1" s="50" t="s">
        <v>304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0"/>
      <c r="M1" s="50"/>
      <c r="N1" s="50"/>
      <c r="O1" s="50"/>
      <c r="P1" s="50"/>
    </row>
    <row r="2" spans="1:16" ht="15.75" customHeight="1" x14ac:dyDescent="0.25">
      <c r="A2" s="51" t="s">
        <v>23</v>
      </c>
      <c r="B2" s="51"/>
      <c r="C2" s="51"/>
      <c r="D2" s="51"/>
      <c r="E2" s="51"/>
      <c r="F2" s="51"/>
      <c r="G2" s="51"/>
      <c r="H2" s="51"/>
      <c r="I2" s="51"/>
      <c r="J2" s="51"/>
      <c r="K2" s="51"/>
    </row>
    <row r="4" spans="1:16" ht="15.75" customHeight="1" x14ac:dyDescent="0.25">
      <c r="A4" s="52" t="s">
        <v>0</v>
      </c>
      <c r="B4" s="53" t="s">
        <v>16</v>
      </c>
      <c r="C4" s="53" t="s">
        <v>24</v>
      </c>
      <c r="D4" s="54" t="s">
        <v>25</v>
      </c>
      <c r="E4" s="55"/>
      <c r="F4" s="55"/>
      <c r="G4" s="55"/>
      <c r="H4" s="55"/>
      <c r="I4" s="55"/>
      <c r="J4" s="55"/>
      <c r="K4" s="55"/>
      <c r="L4" s="55"/>
      <c r="M4" s="55"/>
      <c r="N4" s="55"/>
      <c r="O4" s="55"/>
      <c r="P4" s="55"/>
    </row>
    <row r="5" spans="1:16" ht="31.5" x14ac:dyDescent="0.25">
      <c r="A5" s="52"/>
      <c r="B5" s="53"/>
      <c r="C5" s="53"/>
      <c r="D5" s="56" t="s">
        <v>26</v>
      </c>
      <c r="E5" s="56" t="s">
        <v>27</v>
      </c>
      <c r="F5" s="56" t="s">
        <v>3</v>
      </c>
      <c r="G5" s="56" t="s">
        <v>4</v>
      </c>
      <c r="H5" s="56" t="s">
        <v>5</v>
      </c>
      <c r="I5" s="56" t="s">
        <v>6</v>
      </c>
      <c r="J5" s="56" t="s">
        <v>7</v>
      </c>
      <c r="K5" s="56" t="s">
        <v>8</v>
      </c>
      <c r="L5" s="56" t="s">
        <v>9</v>
      </c>
      <c r="M5" s="56" t="s">
        <v>10</v>
      </c>
      <c r="N5" s="56" t="s">
        <v>11</v>
      </c>
      <c r="O5" s="56" t="s">
        <v>12</v>
      </c>
      <c r="P5" s="56" t="s">
        <v>13</v>
      </c>
    </row>
    <row r="6" spans="1:16" s="10" customFormat="1" ht="20.100000000000001" customHeight="1" x14ac:dyDescent="0.25">
      <c r="A6" s="38">
        <v>1</v>
      </c>
      <c r="B6" s="41" t="s">
        <v>132</v>
      </c>
      <c r="C6" s="35"/>
      <c r="D6" s="57" t="s">
        <v>133</v>
      </c>
      <c r="E6" s="58">
        <f>SUM(F6:P6)</f>
        <v>3604873.0291999998</v>
      </c>
      <c r="F6" s="58">
        <f>F7+F8+F9</f>
        <v>207311.4</v>
      </c>
      <c r="G6" s="58">
        <f t="shared" ref="G6:I6" si="0">G7+G8+G9</f>
        <v>121528.3</v>
      </c>
      <c r="H6" s="58">
        <f t="shared" si="0"/>
        <v>92091.6</v>
      </c>
      <c r="I6" s="58">
        <f t="shared" si="0"/>
        <v>4562</v>
      </c>
      <c r="J6" s="58">
        <f>J7+J8+J9</f>
        <v>3680.6</v>
      </c>
      <c r="K6" s="58">
        <f t="shared" ref="K6:L6" si="1">K7+K8+K9</f>
        <v>3572.1</v>
      </c>
      <c r="L6" s="58">
        <f t="shared" si="1"/>
        <v>0</v>
      </c>
      <c r="M6" s="58">
        <f t="shared" ref="M6" si="2">M7+M8+M9</f>
        <v>793031.75729999994</v>
      </c>
      <c r="N6" s="58">
        <f t="shared" ref="N6" si="3">N7+N8+N9</f>
        <v>793031.75729999994</v>
      </c>
      <c r="O6" s="58">
        <f t="shared" ref="O6" si="4">O7+O8+O9</f>
        <v>793031.75729999994</v>
      </c>
      <c r="P6" s="58">
        <f t="shared" ref="P6" si="5">P7+P8+P9</f>
        <v>793031.75729999994</v>
      </c>
    </row>
    <row r="7" spans="1:16" s="10" customFormat="1" ht="20.100000000000001" customHeight="1" x14ac:dyDescent="0.25">
      <c r="A7" s="39"/>
      <c r="B7" s="42"/>
      <c r="C7" s="36"/>
      <c r="D7" s="57" t="s">
        <v>134</v>
      </c>
      <c r="E7" s="58">
        <f t="shared" ref="E7:E9" si="6">SUM(F7:P7)</f>
        <v>0</v>
      </c>
      <c r="F7" s="58">
        <v>0</v>
      </c>
      <c r="G7" s="58">
        <v>0</v>
      </c>
      <c r="H7" s="58">
        <v>0</v>
      </c>
      <c r="I7" s="58">
        <f t="shared" ref="I7:I9" si="7">I11+I35+I141</f>
        <v>0</v>
      </c>
      <c r="J7" s="58">
        <f>J35+J141</f>
        <v>0</v>
      </c>
      <c r="K7" s="58">
        <f t="shared" ref="K7:L7" si="8">K35+K141</f>
        <v>0</v>
      </c>
      <c r="L7" s="58">
        <f t="shared" si="8"/>
        <v>0</v>
      </c>
      <c r="M7" s="58">
        <f t="shared" ref="M7:P7" si="9">M35+M141</f>
        <v>0</v>
      </c>
      <c r="N7" s="58">
        <f t="shared" si="9"/>
        <v>0</v>
      </c>
      <c r="O7" s="58">
        <f t="shared" si="9"/>
        <v>0</v>
      </c>
      <c r="P7" s="58">
        <f t="shared" si="9"/>
        <v>0</v>
      </c>
    </row>
    <row r="8" spans="1:16" s="10" customFormat="1" ht="20.100000000000001" customHeight="1" x14ac:dyDescent="0.25">
      <c r="A8" s="39"/>
      <c r="B8" s="42"/>
      <c r="C8" s="36"/>
      <c r="D8" s="57" t="s">
        <v>135</v>
      </c>
      <c r="E8" s="58">
        <f t="shared" si="6"/>
        <v>2979243.872</v>
      </c>
      <c r="F8" s="58">
        <v>60623.6</v>
      </c>
      <c r="G8" s="58">
        <v>57721.9</v>
      </c>
      <c r="H8" s="58">
        <v>28177.599999999999</v>
      </c>
      <c r="I8" s="58">
        <f t="shared" si="7"/>
        <v>1386</v>
      </c>
      <c r="J8" s="58">
        <f t="shared" ref="J8:L9" si="10">J36+J142</f>
        <v>2693</v>
      </c>
      <c r="K8" s="58">
        <f t="shared" si="10"/>
        <v>2000</v>
      </c>
      <c r="L8" s="58">
        <f t="shared" si="10"/>
        <v>0</v>
      </c>
      <c r="M8" s="58">
        <f t="shared" ref="M8:P8" si="11">M36+M142</f>
        <v>706660.44299999997</v>
      </c>
      <c r="N8" s="58">
        <f t="shared" si="11"/>
        <v>706660.44299999997</v>
      </c>
      <c r="O8" s="58">
        <f t="shared" si="11"/>
        <v>706660.44299999997</v>
      </c>
      <c r="P8" s="58">
        <f t="shared" si="11"/>
        <v>706660.44299999997</v>
      </c>
    </row>
    <row r="9" spans="1:16" s="10" customFormat="1" ht="20.100000000000001" customHeight="1" x14ac:dyDescent="0.25">
      <c r="A9" s="40"/>
      <c r="B9" s="43"/>
      <c r="C9" s="37"/>
      <c r="D9" s="57" t="s">
        <v>136</v>
      </c>
      <c r="E9" s="58">
        <f t="shared" si="6"/>
        <v>625629.15719999978</v>
      </c>
      <c r="F9" s="58">
        <v>146687.79999999999</v>
      </c>
      <c r="G9" s="58">
        <v>63806.400000000001</v>
      </c>
      <c r="H9" s="58">
        <v>63914</v>
      </c>
      <c r="I9" s="58">
        <f t="shared" si="7"/>
        <v>3176</v>
      </c>
      <c r="J9" s="58">
        <f t="shared" si="10"/>
        <v>987.6</v>
      </c>
      <c r="K9" s="58">
        <f t="shared" si="10"/>
        <v>1572.1</v>
      </c>
      <c r="L9" s="58">
        <f t="shared" si="10"/>
        <v>0</v>
      </c>
      <c r="M9" s="58">
        <f t="shared" ref="M9:P9" si="12">M37+M143</f>
        <v>86371.314299999998</v>
      </c>
      <c r="N9" s="58">
        <f t="shared" si="12"/>
        <v>86371.314299999998</v>
      </c>
      <c r="O9" s="58">
        <f t="shared" si="12"/>
        <v>86371.314299999998</v>
      </c>
      <c r="P9" s="58">
        <f t="shared" si="12"/>
        <v>86371.314299999998</v>
      </c>
    </row>
    <row r="10" spans="1:16" s="10" customFormat="1" ht="20.100000000000001" customHeight="1" x14ac:dyDescent="0.25">
      <c r="A10" s="38" t="s">
        <v>28</v>
      </c>
      <c r="B10" s="41" t="s">
        <v>137</v>
      </c>
      <c r="C10" s="35" t="s">
        <v>138</v>
      </c>
      <c r="D10" s="57" t="s">
        <v>133</v>
      </c>
      <c r="E10" s="58">
        <f>SUM(F10:P10)</f>
        <v>30478.723120089784</v>
      </c>
      <c r="F10" s="58">
        <v>3000</v>
      </c>
      <c r="G10" s="58">
        <v>686</v>
      </c>
      <c r="H10" s="58">
        <v>2576.8000000000002</v>
      </c>
      <c r="I10" s="58">
        <f>I11+I12+I13</f>
        <v>1762.5</v>
      </c>
      <c r="J10" s="58"/>
      <c r="K10" s="58"/>
      <c r="L10" s="58"/>
      <c r="M10" s="58">
        <f>M11+M12+M13</f>
        <v>5611.672278338945</v>
      </c>
      <c r="N10" s="58">
        <f t="shared" ref="N10:P10" si="13">N11+N12+N13</f>
        <v>5612.7946127946125</v>
      </c>
      <c r="O10" s="58">
        <f t="shared" si="13"/>
        <v>5613.9169472502808</v>
      </c>
      <c r="P10" s="58">
        <f t="shared" si="13"/>
        <v>5615.0392817059483</v>
      </c>
    </row>
    <row r="11" spans="1:16" s="10" customFormat="1" ht="20.100000000000001" customHeight="1" x14ac:dyDescent="0.25">
      <c r="A11" s="39"/>
      <c r="B11" s="42"/>
      <c r="C11" s="36"/>
      <c r="D11" s="57" t="s">
        <v>134</v>
      </c>
      <c r="E11" s="58">
        <f t="shared" ref="E11:E13" si="14">SUM(F11:P11)</f>
        <v>0</v>
      </c>
      <c r="F11" s="58">
        <v>0</v>
      </c>
      <c r="G11" s="58">
        <v>0</v>
      </c>
      <c r="H11" s="58">
        <v>0</v>
      </c>
      <c r="I11" s="58">
        <f>I15+I19+I23</f>
        <v>0</v>
      </c>
      <c r="J11" s="58"/>
      <c r="K11" s="58"/>
      <c r="L11" s="58"/>
      <c r="M11" s="58">
        <f>M23</f>
        <v>0</v>
      </c>
      <c r="N11" s="58">
        <f t="shared" ref="N11:P11" si="15">N23</f>
        <v>0</v>
      </c>
      <c r="O11" s="58">
        <f t="shared" si="15"/>
        <v>0</v>
      </c>
      <c r="P11" s="58">
        <f t="shared" si="15"/>
        <v>0</v>
      </c>
    </row>
    <row r="12" spans="1:16" s="10" customFormat="1" ht="20.100000000000001" customHeight="1" x14ac:dyDescent="0.25">
      <c r="A12" s="39"/>
      <c r="B12" s="42"/>
      <c r="C12" s="36"/>
      <c r="D12" s="57" t="s">
        <v>135</v>
      </c>
      <c r="E12" s="58">
        <f t="shared" si="14"/>
        <v>21006</v>
      </c>
      <c r="F12" s="58">
        <v>1000</v>
      </c>
      <c r="G12" s="58">
        <v>0</v>
      </c>
      <c r="H12" s="58">
        <v>0</v>
      </c>
      <c r="I12" s="58">
        <f t="shared" ref="I12:I13" si="16">I16+I20+I24</f>
        <v>0</v>
      </c>
      <c r="J12" s="58"/>
      <c r="K12" s="58"/>
      <c r="L12" s="58"/>
      <c r="M12" s="58">
        <f t="shared" ref="M12:P13" si="17">M24</f>
        <v>5000</v>
      </c>
      <c r="N12" s="58">
        <f t="shared" si="17"/>
        <v>5001</v>
      </c>
      <c r="O12" s="58">
        <f t="shared" si="17"/>
        <v>5002</v>
      </c>
      <c r="P12" s="58">
        <f t="shared" si="17"/>
        <v>5003</v>
      </c>
    </row>
    <row r="13" spans="1:16" s="10" customFormat="1" ht="20.100000000000001" customHeight="1" x14ac:dyDescent="0.25">
      <c r="A13" s="40"/>
      <c r="B13" s="43"/>
      <c r="C13" s="37"/>
      <c r="D13" s="57" t="s">
        <v>136</v>
      </c>
      <c r="E13" s="58">
        <f t="shared" si="14"/>
        <v>9472.7231200897877</v>
      </c>
      <c r="F13" s="58">
        <v>2000</v>
      </c>
      <c r="G13" s="58">
        <v>686</v>
      </c>
      <c r="H13" s="58">
        <v>2576.8000000000002</v>
      </c>
      <c r="I13" s="58">
        <f t="shared" si="16"/>
        <v>1762.5</v>
      </c>
      <c r="J13" s="58"/>
      <c r="K13" s="58"/>
      <c r="L13" s="58"/>
      <c r="M13" s="58">
        <f t="shared" si="17"/>
        <v>611.67227833894503</v>
      </c>
      <c r="N13" s="58">
        <f t="shared" si="17"/>
        <v>611.79461279461282</v>
      </c>
      <c r="O13" s="58">
        <f t="shared" si="17"/>
        <v>611.9169472502806</v>
      </c>
      <c r="P13" s="58">
        <f t="shared" si="17"/>
        <v>612.0392817059485</v>
      </c>
    </row>
    <row r="14" spans="1:16" s="10" customFormat="1" ht="20.100000000000001" customHeight="1" x14ac:dyDescent="0.25">
      <c r="A14" s="38" t="s">
        <v>31</v>
      </c>
      <c r="B14" s="41" t="s">
        <v>139</v>
      </c>
      <c r="C14" s="35" t="s">
        <v>138</v>
      </c>
      <c r="D14" s="57" t="s">
        <v>133</v>
      </c>
      <c r="E14" s="58">
        <f>SUM(F14:P14)</f>
        <v>1688.9</v>
      </c>
      <c r="F14" s="58">
        <v>1002.9</v>
      </c>
      <c r="G14" s="58">
        <v>686</v>
      </c>
      <c r="H14" s="58">
        <v>0</v>
      </c>
      <c r="I14" s="58">
        <v>0</v>
      </c>
      <c r="J14" s="58"/>
      <c r="K14" s="58"/>
      <c r="L14" s="58"/>
      <c r="M14" s="58"/>
      <c r="N14" s="58"/>
      <c r="O14" s="58"/>
      <c r="P14" s="58"/>
    </row>
    <row r="15" spans="1:16" s="10" customFormat="1" ht="20.100000000000001" customHeight="1" x14ac:dyDescent="0.25">
      <c r="A15" s="39"/>
      <c r="B15" s="42"/>
      <c r="C15" s="36"/>
      <c r="D15" s="57" t="s">
        <v>134</v>
      </c>
      <c r="E15" s="58">
        <f t="shared" ref="E15:E33" si="18">SUM(F15:P15)</f>
        <v>0</v>
      </c>
      <c r="F15" s="58">
        <v>0</v>
      </c>
      <c r="G15" s="58">
        <v>0</v>
      </c>
      <c r="H15" s="58">
        <v>0</v>
      </c>
      <c r="I15" s="58">
        <v>0</v>
      </c>
      <c r="J15" s="58"/>
      <c r="K15" s="58"/>
      <c r="L15" s="58"/>
      <c r="M15" s="58"/>
      <c r="N15" s="58"/>
      <c r="O15" s="58"/>
      <c r="P15" s="58"/>
    </row>
    <row r="16" spans="1:16" s="10" customFormat="1" ht="20.100000000000001" customHeight="1" x14ac:dyDescent="0.25">
      <c r="A16" s="39"/>
      <c r="B16" s="42"/>
      <c r="C16" s="36"/>
      <c r="D16" s="57" t="s">
        <v>135</v>
      </c>
      <c r="E16" s="58">
        <f t="shared" si="18"/>
        <v>1000</v>
      </c>
      <c r="F16" s="58">
        <v>1000</v>
      </c>
      <c r="G16" s="58">
        <v>0</v>
      </c>
      <c r="H16" s="58">
        <v>0</v>
      </c>
      <c r="I16" s="58">
        <v>0</v>
      </c>
      <c r="J16" s="58"/>
      <c r="K16" s="58"/>
      <c r="L16" s="58"/>
      <c r="M16" s="58"/>
      <c r="N16" s="58"/>
      <c r="O16" s="58"/>
      <c r="P16" s="58"/>
    </row>
    <row r="17" spans="1:16" s="10" customFormat="1" ht="20.100000000000001" customHeight="1" x14ac:dyDescent="0.25">
      <c r="A17" s="40"/>
      <c r="B17" s="43"/>
      <c r="C17" s="37"/>
      <c r="D17" s="57" t="s">
        <v>136</v>
      </c>
      <c r="E17" s="58">
        <f t="shared" si="18"/>
        <v>688.9</v>
      </c>
      <c r="F17" s="58">
        <v>2.9</v>
      </c>
      <c r="G17" s="58">
        <v>686</v>
      </c>
      <c r="H17" s="58">
        <v>0</v>
      </c>
      <c r="I17" s="58">
        <v>0</v>
      </c>
      <c r="J17" s="58"/>
      <c r="K17" s="58"/>
      <c r="L17" s="58"/>
      <c r="M17" s="58"/>
      <c r="N17" s="58"/>
      <c r="O17" s="58"/>
      <c r="P17" s="58"/>
    </row>
    <row r="18" spans="1:16" s="10" customFormat="1" ht="20.100000000000001" customHeight="1" x14ac:dyDescent="0.25">
      <c r="A18" s="38" t="s">
        <v>32</v>
      </c>
      <c r="B18" s="41" t="s">
        <v>140</v>
      </c>
      <c r="C18" s="35" t="s">
        <v>138</v>
      </c>
      <c r="D18" s="57" t="s">
        <v>133</v>
      </c>
      <c r="E18" s="58">
        <f t="shared" si="18"/>
        <v>890</v>
      </c>
      <c r="F18" s="58">
        <v>890</v>
      </c>
      <c r="G18" s="58">
        <v>0</v>
      </c>
      <c r="H18" s="58">
        <v>0</v>
      </c>
      <c r="I18" s="58">
        <v>0</v>
      </c>
      <c r="J18" s="58"/>
      <c r="K18" s="58"/>
      <c r="L18" s="58"/>
      <c r="M18" s="58"/>
      <c r="N18" s="58"/>
      <c r="O18" s="58"/>
      <c r="P18" s="58"/>
    </row>
    <row r="19" spans="1:16" s="10" customFormat="1" ht="20.100000000000001" customHeight="1" x14ac:dyDescent="0.25">
      <c r="A19" s="39"/>
      <c r="B19" s="42"/>
      <c r="C19" s="36"/>
      <c r="D19" s="57" t="s">
        <v>134</v>
      </c>
      <c r="E19" s="58">
        <f t="shared" si="18"/>
        <v>0</v>
      </c>
      <c r="F19" s="58">
        <v>0</v>
      </c>
      <c r="G19" s="58">
        <v>0</v>
      </c>
      <c r="H19" s="58">
        <v>0</v>
      </c>
      <c r="I19" s="58">
        <v>0</v>
      </c>
      <c r="J19" s="58"/>
      <c r="K19" s="58"/>
      <c r="L19" s="58"/>
      <c r="M19" s="58"/>
      <c r="N19" s="58"/>
      <c r="O19" s="58"/>
      <c r="P19" s="58"/>
    </row>
    <row r="20" spans="1:16" s="10" customFormat="1" ht="20.100000000000001" customHeight="1" x14ac:dyDescent="0.25">
      <c r="A20" s="39"/>
      <c r="B20" s="42"/>
      <c r="C20" s="36"/>
      <c r="D20" s="57" t="s">
        <v>135</v>
      </c>
      <c r="E20" s="58">
        <f t="shared" si="18"/>
        <v>0</v>
      </c>
      <c r="F20" s="58">
        <v>0</v>
      </c>
      <c r="G20" s="58">
        <v>0</v>
      </c>
      <c r="H20" s="58">
        <v>0</v>
      </c>
      <c r="I20" s="58">
        <v>0</v>
      </c>
      <c r="J20" s="58"/>
      <c r="K20" s="58"/>
      <c r="L20" s="58"/>
      <c r="M20" s="58"/>
      <c r="N20" s="58"/>
      <c r="O20" s="58"/>
      <c r="P20" s="58"/>
    </row>
    <row r="21" spans="1:16" s="10" customFormat="1" ht="20.100000000000001" customHeight="1" x14ac:dyDescent="0.25">
      <c r="A21" s="40"/>
      <c r="B21" s="43"/>
      <c r="C21" s="37"/>
      <c r="D21" s="57" t="s">
        <v>136</v>
      </c>
      <c r="E21" s="58">
        <f t="shared" si="18"/>
        <v>890</v>
      </c>
      <c r="F21" s="58">
        <v>890</v>
      </c>
      <c r="G21" s="58">
        <v>0</v>
      </c>
      <c r="H21" s="58">
        <v>0</v>
      </c>
      <c r="I21" s="58">
        <v>0</v>
      </c>
      <c r="J21" s="58"/>
      <c r="K21" s="58"/>
      <c r="L21" s="58"/>
      <c r="M21" s="58"/>
      <c r="N21" s="58"/>
      <c r="O21" s="58"/>
      <c r="P21" s="58"/>
    </row>
    <row r="22" spans="1:16" s="10" customFormat="1" ht="24.95" customHeight="1" x14ac:dyDescent="0.25">
      <c r="A22" s="38" t="s">
        <v>33</v>
      </c>
      <c r="B22" s="41" t="s">
        <v>141</v>
      </c>
      <c r="C22" s="35" t="s">
        <v>138</v>
      </c>
      <c r="D22" s="57" t="s">
        <v>133</v>
      </c>
      <c r="E22" s="58">
        <f t="shared" si="18"/>
        <v>26675.923120089785</v>
      </c>
      <c r="F22" s="58">
        <v>110</v>
      </c>
      <c r="G22" s="58">
        <v>0</v>
      </c>
      <c r="H22" s="58">
        <v>2350</v>
      </c>
      <c r="I22" s="58">
        <f>I23+I24+I25</f>
        <v>1762.5</v>
      </c>
      <c r="J22" s="58"/>
      <c r="K22" s="58"/>
      <c r="L22" s="58"/>
      <c r="M22" s="58">
        <f>M23+M24+M25</f>
        <v>5611.672278338945</v>
      </c>
      <c r="N22" s="58">
        <f t="shared" ref="N22:P22" si="19">N23+N24+N25</f>
        <v>5612.7946127946125</v>
      </c>
      <c r="O22" s="58">
        <f t="shared" si="19"/>
        <v>5613.9169472502808</v>
      </c>
      <c r="P22" s="58">
        <f t="shared" si="19"/>
        <v>5615.0392817059483</v>
      </c>
    </row>
    <row r="23" spans="1:16" s="10" customFormat="1" ht="24.95" customHeight="1" x14ac:dyDescent="0.25">
      <c r="A23" s="39"/>
      <c r="B23" s="42"/>
      <c r="C23" s="36"/>
      <c r="D23" s="57" t="s">
        <v>134</v>
      </c>
      <c r="E23" s="58">
        <f t="shared" si="18"/>
        <v>0</v>
      </c>
      <c r="F23" s="58">
        <v>0</v>
      </c>
      <c r="G23" s="58">
        <v>0</v>
      </c>
      <c r="H23" s="58">
        <v>0</v>
      </c>
      <c r="I23" s="58">
        <v>0</v>
      </c>
      <c r="J23" s="58"/>
      <c r="K23" s="58"/>
      <c r="L23" s="58"/>
      <c r="M23" s="58">
        <f>M27</f>
        <v>0</v>
      </c>
      <c r="N23" s="58">
        <f t="shared" ref="N23:P23" si="20">N27</f>
        <v>0</v>
      </c>
      <c r="O23" s="58">
        <f t="shared" si="20"/>
        <v>0</v>
      </c>
      <c r="P23" s="58">
        <f t="shared" si="20"/>
        <v>0</v>
      </c>
    </row>
    <row r="24" spans="1:16" s="10" customFormat="1" ht="24.95" customHeight="1" x14ac:dyDescent="0.25">
      <c r="A24" s="39"/>
      <c r="B24" s="42"/>
      <c r="C24" s="36"/>
      <c r="D24" s="57" t="s">
        <v>135</v>
      </c>
      <c r="E24" s="58">
        <f t="shared" si="18"/>
        <v>20006</v>
      </c>
      <c r="F24" s="58">
        <v>0</v>
      </c>
      <c r="G24" s="58">
        <v>0</v>
      </c>
      <c r="H24" s="58" t="s">
        <v>142</v>
      </c>
      <c r="I24" s="58">
        <v>0</v>
      </c>
      <c r="J24" s="58"/>
      <c r="K24" s="58"/>
      <c r="L24" s="58"/>
      <c r="M24" s="58">
        <f t="shared" ref="M24:P25" si="21">M28</f>
        <v>5000</v>
      </c>
      <c r="N24" s="58">
        <f t="shared" si="21"/>
        <v>5001</v>
      </c>
      <c r="O24" s="58">
        <f t="shared" si="21"/>
        <v>5002</v>
      </c>
      <c r="P24" s="58">
        <f t="shared" si="21"/>
        <v>5003</v>
      </c>
    </row>
    <row r="25" spans="1:16" s="10" customFormat="1" ht="24.95" customHeight="1" x14ac:dyDescent="0.25">
      <c r="A25" s="40"/>
      <c r="B25" s="43"/>
      <c r="C25" s="37"/>
      <c r="D25" s="59" t="s">
        <v>143</v>
      </c>
      <c r="E25" s="58">
        <f t="shared" si="18"/>
        <v>6669.9231200897866</v>
      </c>
      <c r="F25" s="60">
        <v>110</v>
      </c>
      <c r="G25" s="60">
        <v>0</v>
      </c>
      <c r="H25" s="60">
        <v>2350</v>
      </c>
      <c r="I25" s="60">
        <v>1762.5</v>
      </c>
      <c r="J25" s="60"/>
      <c r="K25" s="60"/>
      <c r="L25" s="60"/>
      <c r="M25" s="58">
        <f t="shared" si="21"/>
        <v>611.67227833894503</v>
      </c>
      <c r="N25" s="58">
        <f t="shared" si="21"/>
        <v>611.79461279461282</v>
      </c>
      <c r="O25" s="58">
        <f t="shared" si="21"/>
        <v>611.9169472502806</v>
      </c>
      <c r="P25" s="58">
        <f t="shared" si="21"/>
        <v>612.0392817059485</v>
      </c>
    </row>
    <row r="26" spans="1:16" s="13" customFormat="1" ht="20.100000000000001" customHeight="1" x14ac:dyDescent="0.25">
      <c r="A26" s="38" t="s">
        <v>34</v>
      </c>
      <c r="B26" s="41" t="s">
        <v>144</v>
      </c>
      <c r="C26" s="35" t="s">
        <v>138</v>
      </c>
      <c r="D26" s="57" t="s">
        <v>133</v>
      </c>
      <c r="E26" s="58">
        <f t="shared" si="18"/>
        <v>24803.423120089785</v>
      </c>
      <c r="F26" s="58">
        <v>0</v>
      </c>
      <c r="G26" s="58">
        <v>0</v>
      </c>
      <c r="H26" s="58">
        <v>2350</v>
      </c>
      <c r="I26" s="58">
        <v>0</v>
      </c>
      <c r="J26" s="58"/>
      <c r="K26" s="58"/>
      <c r="L26" s="58"/>
      <c r="M26" s="58">
        <f>M27+M28+M29</f>
        <v>5611.672278338945</v>
      </c>
      <c r="N26" s="58">
        <f t="shared" ref="N26:P26" si="22">N27+N28+N29</f>
        <v>5612.7946127946125</v>
      </c>
      <c r="O26" s="58">
        <f t="shared" si="22"/>
        <v>5613.9169472502808</v>
      </c>
      <c r="P26" s="58">
        <f t="shared" si="22"/>
        <v>5615.0392817059483</v>
      </c>
    </row>
    <row r="27" spans="1:16" s="13" customFormat="1" ht="20.100000000000001" customHeight="1" x14ac:dyDescent="0.25">
      <c r="A27" s="39"/>
      <c r="B27" s="42"/>
      <c r="C27" s="36"/>
      <c r="D27" s="57" t="s">
        <v>134</v>
      </c>
      <c r="E27" s="58">
        <f t="shared" si="18"/>
        <v>0</v>
      </c>
      <c r="F27" s="58">
        <v>0</v>
      </c>
      <c r="G27" s="58">
        <v>0</v>
      </c>
      <c r="H27" s="58">
        <v>0</v>
      </c>
      <c r="I27" s="58">
        <v>0</v>
      </c>
      <c r="J27" s="58"/>
      <c r="K27" s="58"/>
      <c r="L27" s="58"/>
      <c r="M27" s="58"/>
      <c r="N27" s="58"/>
      <c r="O27" s="58"/>
      <c r="P27" s="58"/>
    </row>
    <row r="28" spans="1:16" s="13" customFormat="1" ht="20.100000000000001" customHeight="1" x14ac:dyDescent="0.25">
      <c r="A28" s="39"/>
      <c r="B28" s="42"/>
      <c r="C28" s="36"/>
      <c r="D28" s="57" t="s">
        <v>135</v>
      </c>
      <c r="E28" s="58">
        <f t="shared" si="18"/>
        <v>20006</v>
      </c>
      <c r="F28" s="58">
        <v>0</v>
      </c>
      <c r="G28" s="58">
        <v>0</v>
      </c>
      <c r="H28" s="58">
        <v>0</v>
      </c>
      <c r="I28" s="58">
        <v>0</v>
      </c>
      <c r="J28" s="58"/>
      <c r="K28" s="58"/>
      <c r="L28" s="58"/>
      <c r="M28" s="58">
        <v>5000</v>
      </c>
      <c r="N28" s="58">
        <v>5001</v>
      </c>
      <c r="O28" s="58">
        <v>5002</v>
      </c>
      <c r="P28" s="58">
        <v>5003</v>
      </c>
    </row>
    <row r="29" spans="1:16" s="13" customFormat="1" ht="20.100000000000001" customHeight="1" x14ac:dyDescent="0.25">
      <c r="A29" s="40"/>
      <c r="B29" s="43"/>
      <c r="C29" s="37"/>
      <c r="D29" s="57" t="s">
        <v>136</v>
      </c>
      <c r="E29" s="58">
        <f t="shared" si="18"/>
        <v>4797.4231200897866</v>
      </c>
      <c r="F29" s="58">
        <v>0</v>
      </c>
      <c r="G29" s="58">
        <v>0</v>
      </c>
      <c r="H29" s="58">
        <v>2350</v>
      </c>
      <c r="I29" s="58">
        <v>0</v>
      </c>
      <c r="J29" s="58"/>
      <c r="K29" s="58"/>
      <c r="L29" s="58"/>
      <c r="M29" s="58">
        <f>M28*10.9/89.1</f>
        <v>611.67227833894503</v>
      </c>
      <c r="N29" s="58">
        <f t="shared" ref="N29:P29" si="23">N28*10.9/89.1</f>
        <v>611.79461279461282</v>
      </c>
      <c r="O29" s="58">
        <f t="shared" si="23"/>
        <v>611.9169472502806</v>
      </c>
      <c r="P29" s="58">
        <f t="shared" si="23"/>
        <v>612.0392817059485</v>
      </c>
    </row>
    <row r="30" spans="1:16" s="10" customFormat="1" ht="20.100000000000001" customHeight="1" x14ac:dyDescent="0.25">
      <c r="A30" s="38" t="s">
        <v>35</v>
      </c>
      <c r="B30" s="41" t="s">
        <v>145</v>
      </c>
      <c r="C30" s="35" t="s">
        <v>138</v>
      </c>
      <c r="D30" s="57" t="s">
        <v>133</v>
      </c>
      <c r="E30" s="58">
        <f t="shared" si="18"/>
        <v>1223.9000000000001</v>
      </c>
      <c r="F30" s="58">
        <v>997.1</v>
      </c>
      <c r="G30" s="58">
        <v>0</v>
      </c>
      <c r="H30" s="58">
        <v>226.8</v>
      </c>
      <c r="I30" s="58">
        <v>0</v>
      </c>
      <c r="J30" s="58"/>
      <c r="K30" s="58"/>
      <c r="L30" s="58"/>
      <c r="M30" s="58"/>
      <c r="N30" s="58"/>
      <c r="O30" s="58"/>
      <c r="P30" s="58"/>
    </row>
    <row r="31" spans="1:16" s="10" customFormat="1" ht="20.100000000000001" customHeight="1" x14ac:dyDescent="0.25">
      <c r="A31" s="39"/>
      <c r="B31" s="42"/>
      <c r="C31" s="36"/>
      <c r="D31" s="57" t="s">
        <v>134</v>
      </c>
      <c r="E31" s="58">
        <f t="shared" si="18"/>
        <v>0</v>
      </c>
      <c r="F31" s="58">
        <v>0</v>
      </c>
      <c r="G31" s="58">
        <v>0</v>
      </c>
      <c r="H31" s="58">
        <v>0</v>
      </c>
      <c r="I31" s="58">
        <v>0</v>
      </c>
      <c r="J31" s="58"/>
      <c r="K31" s="58"/>
      <c r="L31" s="58"/>
      <c r="M31" s="58"/>
      <c r="N31" s="58"/>
      <c r="O31" s="58"/>
      <c r="P31" s="58"/>
    </row>
    <row r="32" spans="1:16" s="10" customFormat="1" ht="20.100000000000001" customHeight="1" x14ac:dyDescent="0.25">
      <c r="A32" s="39"/>
      <c r="B32" s="42"/>
      <c r="C32" s="36"/>
      <c r="D32" s="57" t="s">
        <v>135</v>
      </c>
      <c r="E32" s="58">
        <f t="shared" si="18"/>
        <v>0</v>
      </c>
      <c r="F32" s="58">
        <v>0</v>
      </c>
      <c r="G32" s="58">
        <v>0</v>
      </c>
      <c r="H32" s="58">
        <v>0</v>
      </c>
      <c r="I32" s="58">
        <v>0</v>
      </c>
      <c r="J32" s="58"/>
      <c r="K32" s="58"/>
      <c r="L32" s="58"/>
      <c r="M32" s="58"/>
      <c r="N32" s="58"/>
      <c r="O32" s="58"/>
      <c r="P32" s="58"/>
    </row>
    <row r="33" spans="1:16" s="10" customFormat="1" ht="20.100000000000001" customHeight="1" x14ac:dyDescent="0.25">
      <c r="A33" s="40"/>
      <c r="B33" s="43"/>
      <c r="C33" s="37"/>
      <c r="D33" s="57" t="s">
        <v>136</v>
      </c>
      <c r="E33" s="58">
        <f t="shared" si="18"/>
        <v>1223.9000000000001</v>
      </c>
      <c r="F33" s="58">
        <v>997.1</v>
      </c>
      <c r="G33" s="58">
        <v>0</v>
      </c>
      <c r="H33" s="58">
        <v>226.8</v>
      </c>
      <c r="I33" s="58">
        <v>0</v>
      </c>
      <c r="J33" s="58"/>
      <c r="K33" s="58"/>
      <c r="L33" s="58"/>
      <c r="M33" s="58"/>
      <c r="N33" s="58"/>
      <c r="O33" s="58"/>
      <c r="P33" s="58"/>
    </row>
    <row r="34" spans="1:16" s="10" customFormat="1" ht="20.100000000000001" customHeight="1" x14ac:dyDescent="0.25">
      <c r="A34" s="38" t="s">
        <v>29</v>
      </c>
      <c r="B34" s="41" t="s">
        <v>146</v>
      </c>
      <c r="C34" s="35" t="s">
        <v>138</v>
      </c>
      <c r="D34" s="57" t="s">
        <v>133</v>
      </c>
      <c r="E34" s="58">
        <f>SUM(F34:P34)</f>
        <v>73986.700000000012</v>
      </c>
      <c r="F34" s="58">
        <v>17140.7</v>
      </c>
      <c r="G34" s="58">
        <v>33860.9</v>
      </c>
      <c r="H34" s="58">
        <v>16678.599999999999</v>
      </c>
      <c r="I34" s="58">
        <f>I35+I36+I37</f>
        <v>2799.5</v>
      </c>
      <c r="J34" s="58">
        <f>J35+J36+J37</f>
        <v>700</v>
      </c>
      <c r="K34" s="58">
        <f t="shared" ref="K34" si="24">K35+K36+K37</f>
        <v>7</v>
      </c>
      <c r="L34" s="58">
        <f t="shared" ref="L34" si="25">L35+L36+L37</f>
        <v>0</v>
      </c>
      <c r="M34" s="58">
        <f t="shared" ref="M34" si="26">M35+M36+M37</f>
        <v>700</v>
      </c>
      <c r="N34" s="58">
        <f t="shared" ref="N34" si="27">N35+N36+N37</f>
        <v>700</v>
      </c>
      <c r="O34" s="58">
        <f t="shared" ref="O34" si="28">O35+O36+O37</f>
        <v>700</v>
      </c>
      <c r="P34" s="58">
        <f t="shared" ref="P34" si="29">P35+P36+P37</f>
        <v>700</v>
      </c>
    </row>
    <row r="35" spans="1:16" s="10" customFormat="1" ht="20.100000000000001" customHeight="1" x14ac:dyDescent="0.25">
      <c r="A35" s="39"/>
      <c r="B35" s="42"/>
      <c r="C35" s="36"/>
      <c r="D35" s="57" t="s">
        <v>134</v>
      </c>
      <c r="E35" s="58">
        <f t="shared" ref="E35:E37" si="30">SUM(F35:P35)</f>
        <v>0</v>
      </c>
      <c r="F35" s="58">
        <v>0</v>
      </c>
      <c r="G35" s="58">
        <v>0</v>
      </c>
      <c r="H35" s="58">
        <v>0</v>
      </c>
      <c r="I35" s="58">
        <f>I39+I51+I93+I113</f>
        <v>0</v>
      </c>
      <c r="J35" s="58">
        <f>J113</f>
        <v>0</v>
      </c>
      <c r="K35" s="58">
        <f t="shared" ref="K35:L35" si="31">K113</f>
        <v>0</v>
      </c>
      <c r="L35" s="58">
        <f t="shared" si="31"/>
        <v>0</v>
      </c>
      <c r="M35" s="58">
        <f t="shared" ref="M35:P35" si="32">M113</f>
        <v>0</v>
      </c>
      <c r="N35" s="58">
        <f t="shared" si="32"/>
        <v>0</v>
      </c>
      <c r="O35" s="58">
        <f t="shared" si="32"/>
        <v>0</v>
      </c>
      <c r="P35" s="58">
        <f t="shared" si="32"/>
        <v>0</v>
      </c>
    </row>
    <row r="36" spans="1:16" s="10" customFormat="1" ht="20.100000000000001" customHeight="1" x14ac:dyDescent="0.25">
      <c r="A36" s="39"/>
      <c r="B36" s="42"/>
      <c r="C36" s="36"/>
      <c r="D36" s="57" t="s">
        <v>135</v>
      </c>
      <c r="E36" s="58">
        <f t="shared" si="30"/>
        <v>47665.599999999999</v>
      </c>
      <c r="F36" s="58">
        <v>9800</v>
      </c>
      <c r="G36" s="58">
        <v>28856.6</v>
      </c>
      <c r="H36" s="58">
        <v>4158</v>
      </c>
      <c r="I36" s="58">
        <f t="shared" ref="I36:I37" si="33">I40+I52+I94+I114</f>
        <v>1386</v>
      </c>
      <c r="J36" s="58">
        <f t="shared" ref="J36:L37" si="34">J114</f>
        <v>693</v>
      </c>
      <c r="K36" s="58">
        <f t="shared" si="34"/>
        <v>0</v>
      </c>
      <c r="L36" s="58">
        <f t="shared" si="34"/>
        <v>0</v>
      </c>
      <c r="M36" s="58">
        <f t="shared" ref="M36:P36" si="35">M114</f>
        <v>693</v>
      </c>
      <c r="N36" s="58">
        <f t="shared" si="35"/>
        <v>693</v>
      </c>
      <c r="O36" s="58">
        <f t="shared" si="35"/>
        <v>693</v>
      </c>
      <c r="P36" s="58">
        <f t="shared" si="35"/>
        <v>693</v>
      </c>
    </row>
    <row r="37" spans="1:16" s="10" customFormat="1" ht="20.100000000000001" customHeight="1" x14ac:dyDescent="0.25">
      <c r="A37" s="40"/>
      <c r="B37" s="43"/>
      <c r="C37" s="37"/>
      <c r="D37" s="57" t="s">
        <v>136</v>
      </c>
      <c r="E37" s="58">
        <f t="shared" si="30"/>
        <v>26321.1</v>
      </c>
      <c r="F37" s="58">
        <v>7340.7</v>
      </c>
      <c r="G37" s="58">
        <v>5004.3</v>
      </c>
      <c r="H37" s="58">
        <v>12520.6</v>
      </c>
      <c r="I37" s="58">
        <f t="shared" si="33"/>
        <v>1413.5</v>
      </c>
      <c r="J37" s="58">
        <f t="shared" si="34"/>
        <v>7</v>
      </c>
      <c r="K37" s="58">
        <f t="shared" si="34"/>
        <v>7</v>
      </c>
      <c r="L37" s="58">
        <f t="shared" si="34"/>
        <v>0</v>
      </c>
      <c r="M37" s="58">
        <f t="shared" ref="M37:P37" si="36">M115</f>
        <v>7</v>
      </c>
      <c r="N37" s="58">
        <f t="shared" si="36"/>
        <v>7</v>
      </c>
      <c r="O37" s="58">
        <f t="shared" si="36"/>
        <v>7</v>
      </c>
      <c r="P37" s="58">
        <f t="shared" si="36"/>
        <v>7</v>
      </c>
    </row>
    <row r="38" spans="1:16" s="10" customFormat="1" ht="20.100000000000001" customHeight="1" x14ac:dyDescent="0.25">
      <c r="A38" s="38" t="s">
        <v>36</v>
      </c>
      <c r="B38" s="41" t="s">
        <v>147</v>
      </c>
      <c r="C38" s="35" t="s">
        <v>138</v>
      </c>
      <c r="D38" s="57" t="s">
        <v>133</v>
      </c>
      <c r="E38" s="58">
        <f>SUM(F38:P38)</f>
        <v>3015.9</v>
      </c>
      <c r="F38" s="58">
        <v>1904</v>
      </c>
      <c r="G38" s="58">
        <v>1111.9000000000001</v>
      </c>
      <c r="H38" s="58">
        <v>0</v>
      </c>
      <c r="I38" s="58">
        <v>0</v>
      </c>
      <c r="J38" s="58"/>
      <c r="K38" s="58"/>
      <c r="L38" s="58"/>
      <c r="M38" s="58"/>
      <c r="N38" s="58"/>
      <c r="O38" s="58"/>
      <c r="P38" s="58"/>
    </row>
    <row r="39" spans="1:16" s="10" customFormat="1" ht="20.100000000000001" customHeight="1" x14ac:dyDescent="0.25">
      <c r="A39" s="39"/>
      <c r="B39" s="42"/>
      <c r="C39" s="36"/>
      <c r="D39" s="57" t="s">
        <v>134</v>
      </c>
      <c r="E39" s="58">
        <f t="shared" ref="E39:E80" si="37">SUM(F39:P39)</f>
        <v>0</v>
      </c>
      <c r="F39" s="58">
        <v>0</v>
      </c>
      <c r="G39" s="58">
        <v>0</v>
      </c>
      <c r="H39" s="58">
        <v>0</v>
      </c>
      <c r="I39" s="58">
        <v>0</v>
      </c>
      <c r="J39" s="58"/>
      <c r="K39" s="58"/>
      <c r="L39" s="58"/>
      <c r="M39" s="58"/>
      <c r="N39" s="58"/>
      <c r="O39" s="58"/>
      <c r="P39" s="58"/>
    </row>
    <row r="40" spans="1:16" s="10" customFormat="1" ht="20.100000000000001" customHeight="1" x14ac:dyDescent="0.25">
      <c r="A40" s="39"/>
      <c r="B40" s="42"/>
      <c r="C40" s="36"/>
      <c r="D40" s="57" t="s">
        <v>135</v>
      </c>
      <c r="E40" s="58">
        <f t="shared" si="37"/>
        <v>0</v>
      </c>
      <c r="F40" s="58">
        <v>0</v>
      </c>
      <c r="G40" s="58">
        <v>0</v>
      </c>
      <c r="H40" s="58">
        <v>0</v>
      </c>
      <c r="I40" s="58">
        <v>0</v>
      </c>
      <c r="J40" s="58"/>
      <c r="K40" s="58"/>
      <c r="L40" s="58"/>
      <c r="M40" s="58"/>
      <c r="N40" s="58"/>
      <c r="O40" s="58"/>
      <c r="P40" s="58"/>
    </row>
    <row r="41" spans="1:16" s="10" customFormat="1" ht="20.100000000000001" customHeight="1" x14ac:dyDescent="0.25">
      <c r="A41" s="40"/>
      <c r="B41" s="43"/>
      <c r="C41" s="37"/>
      <c r="D41" s="57" t="s">
        <v>136</v>
      </c>
      <c r="E41" s="58">
        <f t="shared" si="37"/>
        <v>3015.9</v>
      </c>
      <c r="F41" s="58">
        <v>1904</v>
      </c>
      <c r="G41" s="58">
        <v>1111.9000000000001</v>
      </c>
      <c r="H41" s="58">
        <v>0</v>
      </c>
      <c r="I41" s="58">
        <v>0</v>
      </c>
      <c r="J41" s="58"/>
      <c r="K41" s="58"/>
      <c r="L41" s="58"/>
      <c r="M41" s="58"/>
      <c r="N41" s="58"/>
      <c r="O41" s="58"/>
      <c r="P41" s="58"/>
    </row>
    <row r="42" spans="1:16" s="13" customFormat="1" ht="20.100000000000001" customHeight="1" x14ac:dyDescent="0.25">
      <c r="A42" s="38" t="s">
        <v>148</v>
      </c>
      <c r="B42" s="41" t="s">
        <v>149</v>
      </c>
      <c r="C42" s="35" t="s">
        <v>138</v>
      </c>
      <c r="D42" s="57" t="s">
        <v>133</v>
      </c>
      <c r="E42" s="58">
        <f t="shared" si="37"/>
        <v>1904</v>
      </c>
      <c r="F42" s="58">
        <v>1904</v>
      </c>
      <c r="G42" s="58">
        <v>0</v>
      </c>
      <c r="H42" s="58">
        <v>0</v>
      </c>
      <c r="I42" s="58">
        <v>0</v>
      </c>
      <c r="J42" s="58"/>
      <c r="K42" s="58"/>
      <c r="L42" s="58"/>
      <c r="M42" s="58"/>
      <c r="N42" s="58"/>
      <c r="O42" s="58"/>
      <c r="P42" s="58"/>
    </row>
    <row r="43" spans="1:16" s="13" customFormat="1" ht="20.100000000000001" customHeight="1" x14ac:dyDescent="0.25">
      <c r="A43" s="39"/>
      <c r="B43" s="42"/>
      <c r="C43" s="36"/>
      <c r="D43" s="57" t="s">
        <v>134</v>
      </c>
      <c r="E43" s="58">
        <f t="shared" si="37"/>
        <v>0</v>
      </c>
      <c r="F43" s="58">
        <v>0</v>
      </c>
      <c r="G43" s="58">
        <v>0</v>
      </c>
      <c r="H43" s="58">
        <v>0</v>
      </c>
      <c r="I43" s="58">
        <v>0</v>
      </c>
      <c r="J43" s="58"/>
      <c r="K43" s="58"/>
      <c r="L43" s="58"/>
      <c r="M43" s="58"/>
      <c r="N43" s="58"/>
      <c r="O43" s="58"/>
      <c r="P43" s="58"/>
    </row>
    <row r="44" spans="1:16" s="13" customFormat="1" ht="20.100000000000001" customHeight="1" x14ac:dyDescent="0.25">
      <c r="A44" s="39"/>
      <c r="B44" s="42"/>
      <c r="C44" s="36"/>
      <c r="D44" s="57" t="s">
        <v>135</v>
      </c>
      <c r="E44" s="58">
        <f t="shared" si="37"/>
        <v>0</v>
      </c>
      <c r="F44" s="58">
        <v>0</v>
      </c>
      <c r="G44" s="58">
        <v>0</v>
      </c>
      <c r="H44" s="58">
        <v>0</v>
      </c>
      <c r="I44" s="58">
        <v>0</v>
      </c>
      <c r="J44" s="58"/>
      <c r="K44" s="58"/>
      <c r="L44" s="58"/>
      <c r="M44" s="58"/>
      <c r="N44" s="58"/>
      <c r="O44" s="58"/>
      <c r="P44" s="58"/>
    </row>
    <row r="45" spans="1:16" s="13" customFormat="1" ht="20.100000000000001" customHeight="1" x14ac:dyDescent="0.25">
      <c r="A45" s="40"/>
      <c r="B45" s="43"/>
      <c r="C45" s="37"/>
      <c r="D45" s="57" t="s">
        <v>136</v>
      </c>
      <c r="E45" s="58">
        <f t="shared" si="37"/>
        <v>1904</v>
      </c>
      <c r="F45" s="58">
        <v>1904</v>
      </c>
      <c r="G45" s="58">
        <v>0</v>
      </c>
      <c r="H45" s="58" t="s">
        <v>142</v>
      </c>
      <c r="I45" s="58" t="s">
        <v>142</v>
      </c>
      <c r="J45" s="58"/>
      <c r="K45" s="58"/>
      <c r="L45" s="58"/>
      <c r="M45" s="58"/>
      <c r="N45" s="58"/>
      <c r="O45" s="58"/>
      <c r="P45" s="58"/>
    </row>
    <row r="46" spans="1:16" s="13" customFormat="1" ht="20.100000000000001" customHeight="1" x14ac:dyDescent="0.25">
      <c r="A46" s="38" t="s">
        <v>37</v>
      </c>
      <c r="B46" s="41" t="s">
        <v>150</v>
      </c>
      <c r="C46" s="35" t="s">
        <v>138</v>
      </c>
      <c r="D46" s="57" t="s">
        <v>133</v>
      </c>
      <c r="E46" s="58">
        <f t="shared" si="37"/>
        <v>1111.9000000000001</v>
      </c>
      <c r="F46" s="58">
        <v>0</v>
      </c>
      <c r="G46" s="58">
        <v>1111.9000000000001</v>
      </c>
      <c r="H46" s="58">
        <v>0</v>
      </c>
      <c r="I46" s="58">
        <v>0</v>
      </c>
      <c r="J46" s="58"/>
      <c r="K46" s="58"/>
      <c r="L46" s="58"/>
      <c r="M46" s="58"/>
      <c r="N46" s="58"/>
      <c r="O46" s="58"/>
      <c r="P46" s="58"/>
    </row>
    <row r="47" spans="1:16" s="13" customFormat="1" ht="20.100000000000001" customHeight="1" x14ac:dyDescent="0.25">
      <c r="A47" s="39"/>
      <c r="B47" s="42"/>
      <c r="C47" s="36"/>
      <c r="D47" s="57" t="s">
        <v>134</v>
      </c>
      <c r="E47" s="58">
        <f t="shared" si="37"/>
        <v>0</v>
      </c>
      <c r="F47" s="58" t="s">
        <v>142</v>
      </c>
      <c r="G47" s="58" t="s">
        <v>142</v>
      </c>
      <c r="H47" s="58" t="s">
        <v>142</v>
      </c>
      <c r="I47" s="58" t="s">
        <v>142</v>
      </c>
      <c r="J47" s="58"/>
      <c r="K47" s="58"/>
      <c r="L47" s="58"/>
      <c r="M47" s="58"/>
      <c r="N47" s="58"/>
      <c r="O47" s="58"/>
      <c r="P47" s="58"/>
    </row>
    <row r="48" spans="1:16" s="13" customFormat="1" ht="20.100000000000001" customHeight="1" x14ac:dyDescent="0.25">
      <c r="A48" s="39"/>
      <c r="B48" s="42"/>
      <c r="C48" s="36"/>
      <c r="D48" s="57" t="s">
        <v>135</v>
      </c>
      <c r="E48" s="58">
        <f t="shared" si="37"/>
        <v>0</v>
      </c>
      <c r="F48" s="58">
        <v>0</v>
      </c>
      <c r="G48" s="58">
        <v>0</v>
      </c>
      <c r="H48" s="58">
        <v>0</v>
      </c>
      <c r="I48" s="58">
        <v>0</v>
      </c>
      <c r="J48" s="58"/>
      <c r="K48" s="58"/>
      <c r="L48" s="58"/>
      <c r="M48" s="58"/>
      <c r="N48" s="58"/>
      <c r="O48" s="58"/>
      <c r="P48" s="58"/>
    </row>
    <row r="49" spans="1:16" s="13" customFormat="1" ht="20.100000000000001" customHeight="1" x14ac:dyDescent="0.25">
      <c r="A49" s="40"/>
      <c r="B49" s="43"/>
      <c r="C49" s="37"/>
      <c r="D49" s="57" t="s">
        <v>136</v>
      </c>
      <c r="E49" s="58">
        <f t="shared" si="37"/>
        <v>1111.9000000000001</v>
      </c>
      <c r="F49" s="58">
        <v>0</v>
      </c>
      <c r="G49" s="58">
        <v>1111.9000000000001</v>
      </c>
      <c r="H49" s="58">
        <v>0</v>
      </c>
      <c r="I49" s="58">
        <v>0</v>
      </c>
      <c r="J49" s="58"/>
      <c r="K49" s="58"/>
      <c r="L49" s="58"/>
      <c r="M49" s="58"/>
      <c r="N49" s="58"/>
      <c r="O49" s="58"/>
      <c r="P49" s="58"/>
    </row>
    <row r="50" spans="1:16" s="10" customFormat="1" ht="20.100000000000001" customHeight="1" x14ac:dyDescent="0.25">
      <c r="A50" s="38" t="s">
        <v>38</v>
      </c>
      <c r="B50" s="41" t="s">
        <v>151</v>
      </c>
      <c r="C50" s="35" t="s">
        <v>138</v>
      </c>
      <c r="D50" s="57" t="s">
        <v>133</v>
      </c>
      <c r="E50" s="58">
        <f t="shared" si="37"/>
        <v>7301.7</v>
      </c>
      <c r="F50" s="58">
        <v>1421.8</v>
      </c>
      <c r="G50" s="58">
        <v>1968.4</v>
      </c>
      <c r="H50" s="58">
        <v>2512</v>
      </c>
      <c r="I50" s="58">
        <f>I51+I52+I53</f>
        <v>1399.5</v>
      </c>
      <c r="J50" s="58"/>
      <c r="K50" s="58"/>
      <c r="L50" s="58"/>
      <c r="M50" s="58"/>
      <c r="N50" s="58"/>
      <c r="O50" s="58"/>
      <c r="P50" s="58"/>
    </row>
    <row r="51" spans="1:16" s="10" customFormat="1" ht="20.100000000000001" customHeight="1" x14ac:dyDescent="0.25">
      <c r="A51" s="39"/>
      <c r="B51" s="42"/>
      <c r="C51" s="36"/>
      <c r="D51" s="57" t="s">
        <v>134</v>
      </c>
      <c r="E51" s="58">
        <f t="shared" si="37"/>
        <v>0</v>
      </c>
      <c r="F51" s="58">
        <v>0</v>
      </c>
      <c r="G51" s="58">
        <v>0</v>
      </c>
      <c r="H51" s="58">
        <v>0</v>
      </c>
      <c r="I51" s="58">
        <f>I55+I59+I63+I67+I71+I75+I79+I89</f>
        <v>0</v>
      </c>
      <c r="J51" s="58"/>
      <c r="K51" s="58"/>
      <c r="L51" s="58"/>
      <c r="M51" s="58"/>
      <c r="N51" s="58"/>
      <c r="O51" s="58"/>
      <c r="P51" s="58"/>
    </row>
    <row r="52" spans="1:16" s="10" customFormat="1" ht="20.100000000000001" customHeight="1" x14ac:dyDescent="0.25">
      <c r="A52" s="39"/>
      <c r="B52" s="42"/>
      <c r="C52" s="36"/>
      <c r="D52" s="57" t="s">
        <v>135</v>
      </c>
      <c r="E52" s="58">
        <f t="shared" si="37"/>
        <v>0</v>
      </c>
      <c r="F52" s="58">
        <v>0</v>
      </c>
      <c r="G52" s="58">
        <v>0</v>
      </c>
      <c r="H52" s="58">
        <v>0</v>
      </c>
      <c r="I52" s="58">
        <f t="shared" ref="I52:I53" si="38">I56+I60+I64+I68+I72+I76+I80+I90</f>
        <v>0</v>
      </c>
      <c r="J52" s="58"/>
      <c r="K52" s="58"/>
      <c r="L52" s="58"/>
      <c r="M52" s="58"/>
      <c r="N52" s="58"/>
      <c r="O52" s="58"/>
      <c r="P52" s="58"/>
    </row>
    <row r="53" spans="1:16" s="10" customFormat="1" ht="20.100000000000001" customHeight="1" x14ac:dyDescent="0.25">
      <c r="A53" s="40"/>
      <c r="B53" s="43"/>
      <c r="C53" s="37"/>
      <c r="D53" s="57" t="s">
        <v>136</v>
      </c>
      <c r="E53" s="58">
        <f t="shared" si="37"/>
        <v>7301.7</v>
      </c>
      <c r="F53" s="58">
        <v>1421.8</v>
      </c>
      <c r="G53" s="58">
        <v>1968.4</v>
      </c>
      <c r="H53" s="58">
        <v>2512</v>
      </c>
      <c r="I53" s="58">
        <f t="shared" si="38"/>
        <v>1399.5</v>
      </c>
      <c r="J53" s="58"/>
      <c r="K53" s="58"/>
      <c r="L53" s="58"/>
      <c r="M53" s="58"/>
      <c r="N53" s="58"/>
      <c r="O53" s="58"/>
      <c r="P53" s="58"/>
    </row>
    <row r="54" spans="1:16" s="13" customFormat="1" ht="24.95" customHeight="1" x14ac:dyDescent="0.25">
      <c r="A54" s="38" t="s">
        <v>152</v>
      </c>
      <c r="B54" s="41" t="s">
        <v>153</v>
      </c>
      <c r="C54" s="35" t="s">
        <v>138</v>
      </c>
      <c r="D54" s="57" t="s">
        <v>133</v>
      </c>
      <c r="E54" s="58">
        <f t="shared" si="37"/>
        <v>211.3</v>
      </c>
      <c r="F54" s="58">
        <v>211.3</v>
      </c>
      <c r="G54" s="58">
        <v>0</v>
      </c>
      <c r="H54" s="58">
        <v>0</v>
      </c>
      <c r="I54" s="58">
        <v>0</v>
      </c>
      <c r="J54" s="58"/>
      <c r="K54" s="58"/>
      <c r="L54" s="58"/>
      <c r="M54" s="58"/>
      <c r="N54" s="58"/>
      <c r="O54" s="58"/>
      <c r="P54" s="58"/>
    </row>
    <row r="55" spans="1:16" s="13" customFormat="1" ht="24.95" customHeight="1" x14ac:dyDescent="0.25">
      <c r="A55" s="39"/>
      <c r="B55" s="42"/>
      <c r="C55" s="36"/>
      <c r="D55" s="57" t="s">
        <v>134</v>
      </c>
      <c r="E55" s="58">
        <f t="shared" si="37"/>
        <v>0</v>
      </c>
      <c r="F55" s="58">
        <v>0</v>
      </c>
      <c r="G55" s="58">
        <v>0</v>
      </c>
      <c r="H55" s="58">
        <v>0</v>
      </c>
      <c r="I55" s="58">
        <v>0</v>
      </c>
      <c r="J55" s="58"/>
      <c r="K55" s="58"/>
      <c r="L55" s="58"/>
      <c r="M55" s="58"/>
      <c r="N55" s="58"/>
      <c r="O55" s="58"/>
      <c r="P55" s="58"/>
    </row>
    <row r="56" spans="1:16" s="13" customFormat="1" ht="24.95" customHeight="1" x14ac:dyDescent="0.25">
      <c r="A56" s="39"/>
      <c r="B56" s="42"/>
      <c r="C56" s="36"/>
      <c r="D56" s="57" t="s">
        <v>135</v>
      </c>
      <c r="E56" s="58">
        <f t="shared" si="37"/>
        <v>0</v>
      </c>
      <c r="F56" s="58">
        <v>0</v>
      </c>
      <c r="G56" s="58">
        <v>0</v>
      </c>
      <c r="H56" s="58">
        <v>0</v>
      </c>
      <c r="I56" s="58">
        <v>0</v>
      </c>
      <c r="J56" s="58"/>
      <c r="K56" s="58"/>
      <c r="L56" s="58"/>
      <c r="M56" s="58"/>
      <c r="N56" s="58"/>
      <c r="O56" s="58"/>
      <c r="P56" s="58"/>
    </row>
    <row r="57" spans="1:16" s="13" customFormat="1" ht="24.95" customHeight="1" x14ac:dyDescent="0.25">
      <c r="A57" s="40"/>
      <c r="B57" s="43"/>
      <c r="C57" s="37"/>
      <c r="D57" s="57" t="s">
        <v>136</v>
      </c>
      <c r="E57" s="58">
        <f t="shared" si="37"/>
        <v>211.3</v>
      </c>
      <c r="F57" s="58">
        <v>211.3</v>
      </c>
      <c r="G57" s="58">
        <v>0</v>
      </c>
      <c r="H57" s="58">
        <v>0</v>
      </c>
      <c r="I57" s="58">
        <v>0</v>
      </c>
      <c r="J57" s="58"/>
      <c r="K57" s="58"/>
      <c r="L57" s="58"/>
      <c r="M57" s="58"/>
      <c r="N57" s="58"/>
      <c r="O57" s="58"/>
      <c r="P57" s="58"/>
    </row>
    <row r="58" spans="1:16" s="13" customFormat="1" ht="20.100000000000001" customHeight="1" x14ac:dyDescent="0.25">
      <c r="A58" s="38" t="s">
        <v>154</v>
      </c>
      <c r="B58" s="41" t="s">
        <v>155</v>
      </c>
      <c r="C58" s="35" t="s">
        <v>138</v>
      </c>
      <c r="D58" s="57" t="s">
        <v>133</v>
      </c>
      <c r="E58" s="58">
        <f t="shared" si="37"/>
        <v>0</v>
      </c>
      <c r="F58" s="58">
        <v>0</v>
      </c>
      <c r="G58" s="58">
        <v>0</v>
      </c>
      <c r="H58" s="58">
        <v>0</v>
      </c>
      <c r="I58" s="58">
        <v>0</v>
      </c>
      <c r="J58" s="58"/>
      <c r="K58" s="58"/>
      <c r="L58" s="58"/>
      <c r="M58" s="58"/>
      <c r="N58" s="58"/>
      <c r="O58" s="58"/>
      <c r="P58" s="58"/>
    </row>
    <row r="59" spans="1:16" s="13" customFormat="1" ht="20.100000000000001" customHeight="1" x14ac:dyDescent="0.25">
      <c r="A59" s="39"/>
      <c r="B59" s="42"/>
      <c r="C59" s="36"/>
      <c r="D59" s="57" t="s">
        <v>134</v>
      </c>
      <c r="E59" s="58">
        <f t="shared" si="37"/>
        <v>0</v>
      </c>
      <c r="F59" s="58">
        <v>0</v>
      </c>
      <c r="G59" s="58">
        <v>0</v>
      </c>
      <c r="H59" s="58">
        <v>0</v>
      </c>
      <c r="I59" s="58">
        <v>0</v>
      </c>
      <c r="J59" s="58"/>
      <c r="K59" s="58"/>
      <c r="L59" s="58"/>
      <c r="M59" s="58"/>
      <c r="N59" s="58"/>
      <c r="O59" s="58"/>
      <c r="P59" s="58"/>
    </row>
    <row r="60" spans="1:16" s="13" customFormat="1" ht="20.100000000000001" customHeight="1" x14ac:dyDescent="0.25">
      <c r="A60" s="39"/>
      <c r="B60" s="42"/>
      <c r="C60" s="36"/>
      <c r="D60" s="57" t="s">
        <v>135</v>
      </c>
      <c r="E60" s="58">
        <f t="shared" si="37"/>
        <v>0</v>
      </c>
      <c r="F60" s="58">
        <v>0</v>
      </c>
      <c r="G60" s="58">
        <v>0</v>
      </c>
      <c r="H60" s="58">
        <v>0</v>
      </c>
      <c r="I60" s="58">
        <v>0</v>
      </c>
      <c r="J60" s="58"/>
      <c r="K60" s="58"/>
      <c r="L60" s="58"/>
      <c r="M60" s="58"/>
      <c r="N60" s="58"/>
      <c r="O60" s="58"/>
      <c r="P60" s="58"/>
    </row>
    <row r="61" spans="1:16" s="13" customFormat="1" ht="20.100000000000001" customHeight="1" x14ac:dyDescent="0.25">
      <c r="A61" s="40"/>
      <c r="B61" s="43"/>
      <c r="C61" s="37"/>
      <c r="D61" s="57" t="s">
        <v>136</v>
      </c>
      <c r="E61" s="58">
        <f t="shared" si="37"/>
        <v>0</v>
      </c>
      <c r="F61" s="58">
        <v>0</v>
      </c>
      <c r="G61" s="58">
        <v>0</v>
      </c>
      <c r="H61" s="58">
        <v>0</v>
      </c>
      <c r="I61" s="58">
        <v>0</v>
      </c>
      <c r="J61" s="58"/>
      <c r="K61" s="58"/>
      <c r="L61" s="58"/>
      <c r="M61" s="58"/>
      <c r="N61" s="58"/>
      <c r="O61" s="58"/>
      <c r="P61" s="58"/>
    </row>
    <row r="62" spans="1:16" s="13" customFormat="1" ht="20.100000000000001" customHeight="1" x14ac:dyDescent="0.25">
      <c r="A62" s="38" t="s">
        <v>156</v>
      </c>
      <c r="B62" s="41" t="s">
        <v>157</v>
      </c>
      <c r="C62" s="35" t="s">
        <v>138</v>
      </c>
      <c r="D62" s="57" t="s">
        <v>133</v>
      </c>
      <c r="E62" s="58">
        <f t="shared" si="37"/>
        <v>490</v>
      </c>
      <c r="F62" s="58">
        <v>0</v>
      </c>
      <c r="G62" s="58">
        <v>490</v>
      </c>
      <c r="H62" s="58">
        <v>0</v>
      </c>
      <c r="I62" s="58">
        <v>0</v>
      </c>
      <c r="J62" s="58"/>
      <c r="K62" s="58"/>
      <c r="L62" s="58"/>
      <c r="M62" s="58"/>
      <c r="N62" s="58"/>
      <c r="O62" s="58"/>
      <c r="P62" s="58"/>
    </row>
    <row r="63" spans="1:16" s="13" customFormat="1" ht="20.100000000000001" customHeight="1" x14ac:dyDescent="0.25">
      <c r="A63" s="39"/>
      <c r="B63" s="42"/>
      <c r="C63" s="36"/>
      <c r="D63" s="57" t="s">
        <v>134</v>
      </c>
      <c r="E63" s="58">
        <f t="shared" si="37"/>
        <v>0</v>
      </c>
      <c r="F63" s="58">
        <v>0</v>
      </c>
      <c r="G63" s="58">
        <v>0</v>
      </c>
      <c r="H63" s="58">
        <v>0</v>
      </c>
      <c r="I63" s="58">
        <v>0</v>
      </c>
      <c r="J63" s="58"/>
      <c r="K63" s="58"/>
      <c r="L63" s="58"/>
      <c r="M63" s="58"/>
      <c r="N63" s="58"/>
      <c r="O63" s="58"/>
      <c r="P63" s="58"/>
    </row>
    <row r="64" spans="1:16" s="13" customFormat="1" ht="20.100000000000001" customHeight="1" x14ac:dyDescent="0.25">
      <c r="A64" s="39"/>
      <c r="B64" s="42"/>
      <c r="C64" s="36"/>
      <c r="D64" s="57" t="s">
        <v>135</v>
      </c>
      <c r="E64" s="58">
        <f t="shared" si="37"/>
        <v>0</v>
      </c>
      <c r="F64" s="58">
        <v>0</v>
      </c>
      <c r="G64" s="58">
        <v>0</v>
      </c>
      <c r="H64" s="58">
        <v>0</v>
      </c>
      <c r="I64" s="58">
        <v>0</v>
      </c>
      <c r="J64" s="58"/>
      <c r="K64" s="58"/>
      <c r="L64" s="58"/>
      <c r="M64" s="58"/>
      <c r="N64" s="58"/>
      <c r="O64" s="58"/>
      <c r="P64" s="58"/>
    </row>
    <row r="65" spans="1:16" s="13" customFormat="1" ht="20.100000000000001" customHeight="1" x14ac:dyDescent="0.25">
      <c r="A65" s="40"/>
      <c r="B65" s="43"/>
      <c r="C65" s="37"/>
      <c r="D65" s="57" t="s">
        <v>136</v>
      </c>
      <c r="E65" s="58">
        <f t="shared" si="37"/>
        <v>490</v>
      </c>
      <c r="F65" s="58">
        <v>0</v>
      </c>
      <c r="G65" s="58">
        <v>490</v>
      </c>
      <c r="H65" s="58">
        <v>0</v>
      </c>
      <c r="I65" s="58">
        <v>0</v>
      </c>
      <c r="J65" s="58"/>
      <c r="K65" s="58"/>
      <c r="L65" s="58"/>
      <c r="M65" s="58"/>
      <c r="N65" s="58"/>
      <c r="O65" s="58"/>
      <c r="P65" s="58"/>
    </row>
    <row r="66" spans="1:16" s="13" customFormat="1" ht="20.100000000000001" customHeight="1" x14ac:dyDescent="0.25">
      <c r="A66" s="38" t="s">
        <v>158</v>
      </c>
      <c r="B66" s="41" t="s">
        <v>159</v>
      </c>
      <c r="C66" s="35" t="s">
        <v>138</v>
      </c>
      <c r="D66" s="57" t="s">
        <v>133</v>
      </c>
      <c r="E66" s="58">
        <f t="shared" si="37"/>
        <v>1375.6</v>
      </c>
      <c r="F66" s="58">
        <v>687.8</v>
      </c>
      <c r="G66" s="58">
        <v>687.8</v>
      </c>
      <c r="H66" s="58">
        <v>0</v>
      </c>
      <c r="I66" s="58">
        <v>0</v>
      </c>
      <c r="J66" s="58"/>
      <c r="K66" s="58"/>
      <c r="L66" s="58"/>
      <c r="M66" s="58"/>
      <c r="N66" s="58"/>
      <c r="O66" s="58"/>
      <c r="P66" s="58"/>
    </row>
    <row r="67" spans="1:16" s="13" customFormat="1" ht="20.100000000000001" customHeight="1" x14ac:dyDescent="0.25">
      <c r="A67" s="39"/>
      <c r="B67" s="42"/>
      <c r="C67" s="36"/>
      <c r="D67" s="57" t="s">
        <v>134</v>
      </c>
      <c r="E67" s="58">
        <f t="shared" si="37"/>
        <v>0</v>
      </c>
      <c r="F67" s="58">
        <v>0</v>
      </c>
      <c r="G67" s="58">
        <v>0</v>
      </c>
      <c r="H67" s="58">
        <v>0</v>
      </c>
      <c r="I67" s="58">
        <v>0</v>
      </c>
      <c r="J67" s="58"/>
      <c r="K67" s="58"/>
      <c r="L67" s="58"/>
      <c r="M67" s="58"/>
      <c r="N67" s="58"/>
      <c r="O67" s="58"/>
      <c r="P67" s="58"/>
    </row>
    <row r="68" spans="1:16" s="13" customFormat="1" ht="20.100000000000001" customHeight="1" x14ac:dyDescent="0.25">
      <c r="A68" s="39"/>
      <c r="B68" s="42"/>
      <c r="C68" s="36"/>
      <c r="D68" s="57" t="s">
        <v>135</v>
      </c>
      <c r="E68" s="58">
        <f t="shared" si="37"/>
        <v>0</v>
      </c>
      <c r="F68" s="58">
        <v>0</v>
      </c>
      <c r="G68" s="58">
        <v>0</v>
      </c>
      <c r="H68" s="58">
        <v>0</v>
      </c>
      <c r="I68" s="58">
        <v>0</v>
      </c>
      <c r="J68" s="58"/>
      <c r="K68" s="58"/>
      <c r="L68" s="58"/>
      <c r="M68" s="58"/>
      <c r="N68" s="58"/>
      <c r="O68" s="58"/>
      <c r="P68" s="58"/>
    </row>
    <row r="69" spans="1:16" s="13" customFormat="1" ht="20.100000000000001" customHeight="1" x14ac:dyDescent="0.25">
      <c r="A69" s="40"/>
      <c r="B69" s="43"/>
      <c r="C69" s="37"/>
      <c r="D69" s="57" t="s">
        <v>143</v>
      </c>
      <c r="E69" s="58">
        <f t="shared" si="37"/>
        <v>1375.6</v>
      </c>
      <c r="F69" s="58">
        <v>687.8</v>
      </c>
      <c r="G69" s="58">
        <v>687.8</v>
      </c>
      <c r="H69" s="58">
        <v>0</v>
      </c>
      <c r="I69" s="58">
        <v>0</v>
      </c>
      <c r="J69" s="58"/>
      <c r="K69" s="58"/>
      <c r="L69" s="58"/>
      <c r="M69" s="58"/>
      <c r="N69" s="58"/>
      <c r="O69" s="58"/>
      <c r="P69" s="58"/>
    </row>
    <row r="70" spans="1:16" s="13" customFormat="1" ht="20.100000000000001" customHeight="1" x14ac:dyDescent="0.25">
      <c r="A70" s="38" t="s">
        <v>160</v>
      </c>
      <c r="B70" s="41" t="s">
        <v>161</v>
      </c>
      <c r="C70" s="35" t="s">
        <v>138</v>
      </c>
      <c r="D70" s="57" t="s">
        <v>133</v>
      </c>
      <c r="E70" s="58">
        <f t="shared" si="37"/>
        <v>0</v>
      </c>
      <c r="F70" s="58">
        <v>0</v>
      </c>
      <c r="G70" s="58">
        <v>0</v>
      </c>
      <c r="H70" s="58">
        <v>0</v>
      </c>
      <c r="I70" s="58">
        <v>0</v>
      </c>
      <c r="J70" s="58"/>
      <c r="K70" s="58"/>
      <c r="L70" s="58"/>
      <c r="M70" s="58"/>
      <c r="N70" s="58"/>
      <c r="O70" s="58"/>
      <c r="P70" s="58"/>
    </row>
    <row r="71" spans="1:16" s="13" customFormat="1" ht="20.100000000000001" customHeight="1" x14ac:dyDescent="0.25">
      <c r="A71" s="39"/>
      <c r="B71" s="42"/>
      <c r="C71" s="36"/>
      <c r="D71" s="57" t="s">
        <v>134</v>
      </c>
      <c r="E71" s="58">
        <f t="shared" si="37"/>
        <v>0</v>
      </c>
      <c r="F71" s="58">
        <v>0</v>
      </c>
      <c r="G71" s="58">
        <v>0</v>
      </c>
      <c r="H71" s="58">
        <v>0</v>
      </c>
      <c r="I71" s="58">
        <v>0</v>
      </c>
      <c r="J71" s="58"/>
      <c r="K71" s="58"/>
      <c r="L71" s="58"/>
      <c r="M71" s="58"/>
      <c r="N71" s="58"/>
      <c r="O71" s="58"/>
      <c r="P71" s="58"/>
    </row>
    <row r="72" spans="1:16" s="13" customFormat="1" ht="20.100000000000001" customHeight="1" x14ac:dyDescent="0.25">
      <c r="A72" s="39"/>
      <c r="B72" s="42"/>
      <c r="C72" s="36"/>
      <c r="D72" s="57" t="s">
        <v>135</v>
      </c>
      <c r="E72" s="58">
        <f t="shared" si="37"/>
        <v>0</v>
      </c>
      <c r="F72" s="58">
        <v>0</v>
      </c>
      <c r="G72" s="58">
        <v>0</v>
      </c>
      <c r="H72" s="58">
        <v>0</v>
      </c>
      <c r="I72" s="58">
        <v>0</v>
      </c>
      <c r="J72" s="58"/>
      <c r="K72" s="58"/>
      <c r="L72" s="58"/>
      <c r="M72" s="58"/>
      <c r="N72" s="58"/>
      <c r="O72" s="58"/>
      <c r="P72" s="58"/>
    </row>
    <row r="73" spans="1:16" s="13" customFormat="1" ht="20.100000000000001" customHeight="1" x14ac:dyDescent="0.25">
      <c r="A73" s="40"/>
      <c r="B73" s="43"/>
      <c r="C73" s="37"/>
      <c r="D73" s="57" t="s">
        <v>136</v>
      </c>
      <c r="E73" s="58">
        <f t="shared" si="37"/>
        <v>0</v>
      </c>
      <c r="F73" s="58">
        <v>0</v>
      </c>
      <c r="G73" s="58">
        <v>0</v>
      </c>
      <c r="H73" s="58" t="s">
        <v>142</v>
      </c>
      <c r="I73" s="58">
        <v>0</v>
      </c>
      <c r="J73" s="58"/>
      <c r="K73" s="58"/>
      <c r="L73" s="58"/>
      <c r="M73" s="58"/>
      <c r="N73" s="58"/>
      <c r="O73" s="58"/>
      <c r="P73" s="58"/>
    </row>
    <row r="74" spans="1:16" s="13" customFormat="1" ht="20.100000000000001" customHeight="1" x14ac:dyDescent="0.25">
      <c r="A74" s="38" t="s">
        <v>162</v>
      </c>
      <c r="B74" s="41" t="s">
        <v>163</v>
      </c>
      <c r="C74" s="35" t="s">
        <v>138</v>
      </c>
      <c r="D74" s="57" t="s">
        <v>133</v>
      </c>
      <c r="E74" s="58">
        <f t="shared" si="37"/>
        <v>522.70000000000005</v>
      </c>
      <c r="F74" s="58">
        <v>522.70000000000005</v>
      </c>
      <c r="G74" s="58">
        <v>0</v>
      </c>
      <c r="H74" s="58">
        <v>0</v>
      </c>
      <c r="I74" s="58">
        <v>0</v>
      </c>
      <c r="J74" s="58"/>
      <c r="K74" s="58"/>
      <c r="L74" s="58"/>
      <c r="M74" s="58"/>
      <c r="N74" s="58"/>
      <c r="O74" s="58"/>
      <c r="P74" s="58"/>
    </row>
    <row r="75" spans="1:16" s="13" customFormat="1" ht="20.100000000000001" customHeight="1" x14ac:dyDescent="0.25">
      <c r="A75" s="39"/>
      <c r="B75" s="42"/>
      <c r="C75" s="36"/>
      <c r="D75" s="57" t="s">
        <v>134</v>
      </c>
      <c r="E75" s="58">
        <f t="shared" si="37"/>
        <v>0</v>
      </c>
      <c r="F75" s="58">
        <v>0</v>
      </c>
      <c r="G75" s="58">
        <v>0</v>
      </c>
      <c r="H75" s="58">
        <v>0</v>
      </c>
      <c r="I75" s="58">
        <v>0</v>
      </c>
      <c r="J75" s="58"/>
      <c r="K75" s="58"/>
      <c r="L75" s="58"/>
      <c r="M75" s="58"/>
      <c r="N75" s="58"/>
      <c r="O75" s="58"/>
      <c r="P75" s="58"/>
    </row>
    <row r="76" spans="1:16" s="13" customFormat="1" ht="20.100000000000001" customHeight="1" x14ac:dyDescent="0.25">
      <c r="A76" s="39"/>
      <c r="B76" s="42"/>
      <c r="C76" s="36"/>
      <c r="D76" s="57" t="s">
        <v>135</v>
      </c>
      <c r="E76" s="58">
        <f t="shared" si="37"/>
        <v>0</v>
      </c>
      <c r="F76" s="58">
        <v>0</v>
      </c>
      <c r="G76" s="58">
        <v>0</v>
      </c>
      <c r="H76" s="58">
        <v>0</v>
      </c>
      <c r="I76" s="58">
        <v>0</v>
      </c>
      <c r="J76" s="58"/>
      <c r="K76" s="58"/>
      <c r="L76" s="58"/>
      <c r="M76" s="58"/>
      <c r="N76" s="58"/>
      <c r="O76" s="58"/>
      <c r="P76" s="58"/>
    </row>
    <row r="77" spans="1:16" s="13" customFormat="1" ht="20.100000000000001" customHeight="1" x14ac:dyDescent="0.25">
      <c r="A77" s="40"/>
      <c r="B77" s="43"/>
      <c r="C77" s="37"/>
      <c r="D77" s="57" t="s">
        <v>136</v>
      </c>
      <c r="E77" s="58">
        <f t="shared" si="37"/>
        <v>522.70000000000005</v>
      </c>
      <c r="F77" s="58">
        <v>522.70000000000005</v>
      </c>
      <c r="G77" s="58">
        <v>0</v>
      </c>
      <c r="H77" s="58">
        <v>0</v>
      </c>
      <c r="I77" s="58">
        <v>0</v>
      </c>
      <c r="J77" s="58"/>
      <c r="K77" s="58"/>
      <c r="L77" s="58"/>
      <c r="M77" s="58"/>
      <c r="N77" s="58"/>
      <c r="O77" s="58"/>
      <c r="P77" s="58"/>
    </row>
    <row r="78" spans="1:16" s="13" customFormat="1" ht="20.100000000000001" customHeight="1" x14ac:dyDescent="0.25">
      <c r="A78" s="38" t="s">
        <v>164</v>
      </c>
      <c r="B78" s="41" t="s">
        <v>165</v>
      </c>
      <c r="C78" s="35" t="s">
        <v>138</v>
      </c>
      <c r="D78" s="59" t="s">
        <v>133</v>
      </c>
      <c r="E78" s="58">
        <f t="shared" si="37"/>
        <v>4190.1000000000004</v>
      </c>
      <c r="F78" s="60">
        <v>0</v>
      </c>
      <c r="G78" s="60">
        <v>790.6</v>
      </c>
      <c r="H78" s="60">
        <v>2000</v>
      </c>
      <c r="I78" s="60">
        <f>I79+I80+I81</f>
        <v>1399.5</v>
      </c>
      <c r="J78" s="60"/>
      <c r="K78" s="60"/>
      <c r="L78" s="60"/>
      <c r="M78" s="60"/>
      <c r="N78" s="60"/>
      <c r="O78" s="60"/>
      <c r="P78" s="60"/>
    </row>
    <row r="79" spans="1:16" s="13" customFormat="1" ht="20.100000000000001" customHeight="1" x14ac:dyDescent="0.25">
      <c r="A79" s="39"/>
      <c r="B79" s="42"/>
      <c r="C79" s="36"/>
      <c r="D79" s="57" t="s">
        <v>134</v>
      </c>
      <c r="E79" s="58">
        <f t="shared" si="37"/>
        <v>0</v>
      </c>
      <c r="F79" s="58">
        <v>0</v>
      </c>
      <c r="G79" s="58">
        <v>0</v>
      </c>
      <c r="H79" s="58">
        <v>0</v>
      </c>
      <c r="I79" s="58">
        <v>0</v>
      </c>
      <c r="J79" s="58"/>
      <c r="K79" s="58"/>
      <c r="L79" s="58"/>
      <c r="M79" s="58"/>
      <c r="N79" s="58"/>
      <c r="O79" s="58"/>
      <c r="P79" s="58"/>
    </row>
    <row r="80" spans="1:16" s="13" customFormat="1" ht="20.100000000000001" customHeight="1" x14ac:dyDescent="0.25">
      <c r="A80" s="39"/>
      <c r="B80" s="43"/>
      <c r="C80" s="36"/>
      <c r="D80" s="57" t="s">
        <v>135</v>
      </c>
      <c r="E80" s="58">
        <f t="shared" si="37"/>
        <v>0</v>
      </c>
      <c r="F80" s="58">
        <v>0</v>
      </c>
      <c r="G80" s="58">
        <v>0</v>
      </c>
      <c r="H80" s="58">
        <v>0</v>
      </c>
      <c r="I80" s="58">
        <v>0</v>
      </c>
      <c r="J80" s="58"/>
      <c r="K80" s="58"/>
      <c r="L80" s="58"/>
      <c r="M80" s="58"/>
      <c r="N80" s="58"/>
      <c r="O80" s="58"/>
      <c r="P80" s="58"/>
    </row>
    <row r="81" spans="1:16" s="13" customFormat="1" ht="20.100000000000001" customHeight="1" x14ac:dyDescent="0.25">
      <c r="A81" s="39"/>
      <c r="B81" s="61" t="s">
        <v>166</v>
      </c>
      <c r="C81" s="36"/>
      <c r="D81" s="67" t="s">
        <v>136</v>
      </c>
      <c r="E81" s="68">
        <f>SUM(F81:P87)</f>
        <v>4190.1000000000004</v>
      </c>
      <c r="F81" s="68">
        <v>0</v>
      </c>
      <c r="G81" s="68">
        <v>790.6</v>
      </c>
      <c r="H81" s="68">
        <v>2000</v>
      </c>
      <c r="I81" s="68">
        <v>1399.5</v>
      </c>
      <c r="J81" s="68"/>
      <c r="K81" s="68"/>
      <c r="L81" s="68"/>
      <c r="M81" s="68"/>
      <c r="N81" s="68"/>
      <c r="O81" s="68"/>
      <c r="P81" s="68"/>
    </row>
    <row r="82" spans="1:16" s="13" customFormat="1" ht="53.25" customHeight="1" x14ac:dyDescent="0.25">
      <c r="A82" s="39"/>
      <c r="B82" s="61" t="s">
        <v>167</v>
      </c>
      <c r="C82" s="36"/>
      <c r="D82" s="69"/>
      <c r="E82" s="70"/>
      <c r="F82" s="70"/>
      <c r="G82" s="70"/>
      <c r="H82" s="70"/>
      <c r="I82" s="70"/>
      <c r="J82" s="70"/>
      <c r="K82" s="70"/>
      <c r="L82" s="70"/>
      <c r="M82" s="70"/>
      <c r="N82" s="70"/>
      <c r="O82" s="70"/>
      <c r="P82" s="70"/>
    </row>
    <row r="83" spans="1:16" s="13" customFormat="1" ht="56.25" customHeight="1" x14ac:dyDescent="0.25">
      <c r="A83" s="39"/>
      <c r="B83" s="61" t="s">
        <v>168</v>
      </c>
      <c r="C83" s="36"/>
      <c r="D83" s="69"/>
      <c r="E83" s="70"/>
      <c r="F83" s="70"/>
      <c r="G83" s="70"/>
      <c r="H83" s="70"/>
      <c r="I83" s="70"/>
      <c r="J83" s="70"/>
      <c r="K83" s="70"/>
      <c r="L83" s="70"/>
      <c r="M83" s="70"/>
      <c r="N83" s="70"/>
      <c r="O83" s="70"/>
      <c r="P83" s="70"/>
    </row>
    <row r="84" spans="1:16" s="13" customFormat="1" ht="30" customHeight="1" x14ac:dyDescent="0.25">
      <c r="A84" s="39"/>
      <c r="B84" s="61" t="s">
        <v>169</v>
      </c>
      <c r="C84" s="36"/>
      <c r="D84" s="69"/>
      <c r="E84" s="70"/>
      <c r="F84" s="70"/>
      <c r="G84" s="70"/>
      <c r="H84" s="70"/>
      <c r="I84" s="70"/>
      <c r="J84" s="70"/>
      <c r="K84" s="70"/>
      <c r="L84" s="70"/>
      <c r="M84" s="70"/>
      <c r="N84" s="70"/>
      <c r="O84" s="70"/>
      <c r="P84" s="70"/>
    </row>
    <row r="85" spans="1:16" s="13" customFormat="1" ht="30" customHeight="1" x14ac:dyDescent="0.25">
      <c r="A85" s="39"/>
      <c r="B85" s="61" t="s">
        <v>170</v>
      </c>
      <c r="C85" s="36"/>
      <c r="D85" s="69"/>
      <c r="E85" s="70"/>
      <c r="F85" s="70"/>
      <c r="G85" s="70"/>
      <c r="H85" s="70"/>
      <c r="I85" s="70"/>
      <c r="J85" s="70"/>
      <c r="K85" s="70"/>
      <c r="L85" s="70"/>
      <c r="M85" s="70"/>
      <c r="N85" s="70"/>
      <c r="O85" s="70"/>
      <c r="P85" s="70"/>
    </row>
    <row r="86" spans="1:16" s="13" customFormat="1" ht="30" customHeight="1" x14ac:dyDescent="0.25">
      <c r="A86" s="39"/>
      <c r="B86" s="61" t="s">
        <v>171</v>
      </c>
      <c r="C86" s="36"/>
      <c r="D86" s="69"/>
      <c r="E86" s="70"/>
      <c r="F86" s="70"/>
      <c r="G86" s="70"/>
      <c r="H86" s="70"/>
      <c r="I86" s="70"/>
      <c r="J86" s="70"/>
      <c r="K86" s="70"/>
      <c r="L86" s="70"/>
      <c r="M86" s="70"/>
      <c r="N86" s="70"/>
      <c r="O86" s="70"/>
      <c r="P86" s="70"/>
    </row>
    <row r="87" spans="1:16" s="13" customFormat="1" ht="30" customHeight="1" x14ac:dyDescent="0.25">
      <c r="A87" s="40"/>
      <c r="B87" s="61" t="s">
        <v>172</v>
      </c>
      <c r="C87" s="37"/>
      <c r="D87" s="71"/>
      <c r="E87" s="72"/>
      <c r="F87" s="72"/>
      <c r="G87" s="72"/>
      <c r="H87" s="72"/>
      <c r="I87" s="72"/>
      <c r="J87" s="72"/>
      <c r="K87" s="72"/>
      <c r="L87" s="72"/>
      <c r="M87" s="72"/>
      <c r="N87" s="72"/>
      <c r="O87" s="72"/>
      <c r="P87" s="72"/>
    </row>
    <row r="88" spans="1:16" s="13" customFormat="1" ht="20.100000000000001" customHeight="1" x14ac:dyDescent="0.25">
      <c r="A88" s="38" t="s">
        <v>173</v>
      </c>
      <c r="B88" s="41" t="s">
        <v>174</v>
      </c>
      <c r="C88" s="35" t="s">
        <v>138</v>
      </c>
      <c r="D88" s="57" t="s">
        <v>133</v>
      </c>
      <c r="E88" s="58">
        <f>SUM(F88:P88)</f>
        <v>512</v>
      </c>
      <c r="F88" s="58">
        <v>0</v>
      </c>
      <c r="G88" s="58">
        <v>0</v>
      </c>
      <c r="H88" s="58">
        <v>512</v>
      </c>
      <c r="I88" s="58">
        <v>0</v>
      </c>
      <c r="J88" s="58"/>
      <c r="K88" s="58"/>
      <c r="L88" s="58"/>
      <c r="M88" s="58"/>
      <c r="N88" s="58"/>
      <c r="O88" s="58"/>
      <c r="P88" s="58"/>
    </row>
    <row r="89" spans="1:16" s="13" customFormat="1" ht="20.100000000000001" customHeight="1" x14ac:dyDescent="0.25">
      <c r="A89" s="39"/>
      <c r="B89" s="42"/>
      <c r="C89" s="36"/>
      <c r="D89" s="57" t="s">
        <v>134</v>
      </c>
      <c r="E89" s="58">
        <f t="shared" ref="E89:E139" si="39">SUM(F89:P89)</f>
        <v>0</v>
      </c>
      <c r="F89" s="58">
        <v>0</v>
      </c>
      <c r="G89" s="58">
        <v>0</v>
      </c>
      <c r="H89" s="58">
        <v>0</v>
      </c>
      <c r="I89" s="58">
        <v>0</v>
      </c>
      <c r="J89" s="58"/>
      <c r="K89" s="58"/>
      <c r="L89" s="58"/>
      <c r="M89" s="58"/>
      <c r="N89" s="58"/>
      <c r="O89" s="58"/>
      <c r="P89" s="58"/>
    </row>
    <row r="90" spans="1:16" s="13" customFormat="1" ht="20.100000000000001" customHeight="1" x14ac:dyDescent="0.25">
      <c r="A90" s="39"/>
      <c r="B90" s="42"/>
      <c r="C90" s="36"/>
      <c r="D90" s="57" t="s">
        <v>135</v>
      </c>
      <c r="E90" s="58">
        <f t="shared" si="39"/>
        <v>0</v>
      </c>
      <c r="F90" s="58">
        <v>0</v>
      </c>
      <c r="G90" s="58">
        <v>0</v>
      </c>
      <c r="H90" s="58">
        <v>0</v>
      </c>
      <c r="I90" s="58">
        <v>0</v>
      </c>
      <c r="J90" s="58"/>
      <c r="K90" s="58"/>
      <c r="L90" s="58"/>
      <c r="M90" s="58"/>
      <c r="N90" s="58"/>
      <c r="O90" s="58"/>
      <c r="P90" s="58"/>
    </row>
    <row r="91" spans="1:16" s="13" customFormat="1" ht="20.100000000000001" customHeight="1" x14ac:dyDescent="0.25">
      <c r="A91" s="40"/>
      <c r="B91" s="43"/>
      <c r="C91" s="37"/>
      <c r="D91" s="57" t="s">
        <v>136</v>
      </c>
      <c r="E91" s="58">
        <f t="shared" si="39"/>
        <v>512</v>
      </c>
      <c r="F91" s="58">
        <v>0</v>
      </c>
      <c r="G91" s="58">
        <v>0</v>
      </c>
      <c r="H91" s="58">
        <v>512</v>
      </c>
      <c r="I91" s="58">
        <v>0</v>
      </c>
      <c r="J91" s="58"/>
      <c r="K91" s="58"/>
      <c r="L91" s="58"/>
      <c r="M91" s="58"/>
      <c r="N91" s="58"/>
      <c r="O91" s="58"/>
      <c r="P91" s="58"/>
    </row>
    <row r="92" spans="1:16" s="10" customFormat="1" ht="20.100000000000001" customHeight="1" x14ac:dyDescent="0.25">
      <c r="A92" s="38" t="s">
        <v>40</v>
      </c>
      <c r="B92" s="41" t="s">
        <v>175</v>
      </c>
      <c r="C92" s="35" t="s">
        <v>138</v>
      </c>
      <c r="D92" s="57" t="s">
        <v>133</v>
      </c>
      <c r="E92" s="58">
        <f t="shared" si="39"/>
        <v>32692.899999999998</v>
      </c>
      <c r="F92" s="58">
        <v>10314.9</v>
      </c>
      <c r="G92" s="58">
        <v>22086.799999999999</v>
      </c>
      <c r="H92" s="58">
        <v>291.2</v>
      </c>
      <c r="I92" s="58">
        <v>0</v>
      </c>
      <c r="J92" s="58"/>
      <c r="K92" s="58"/>
      <c r="L92" s="58"/>
      <c r="M92" s="58"/>
      <c r="N92" s="58"/>
      <c r="O92" s="58"/>
      <c r="P92" s="58"/>
    </row>
    <row r="93" spans="1:16" s="10" customFormat="1" ht="20.100000000000001" customHeight="1" x14ac:dyDescent="0.25">
      <c r="A93" s="39"/>
      <c r="B93" s="42"/>
      <c r="C93" s="36"/>
      <c r="D93" s="57" t="s">
        <v>134</v>
      </c>
      <c r="E93" s="58">
        <f t="shared" si="39"/>
        <v>0</v>
      </c>
      <c r="F93" s="58">
        <v>0</v>
      </c>
      <c r="G93" s="58">
        <v>0</v>
      </c>
      <c r="H93" s="58">
        <v>0</v>
      </c>
      <c r="I93" s="58">
        <v>0</v>
      </c>
      <c r="J93" s="58"/>
      <c r="K93" s="58"/>
      <c r="L93" s="58"/>
      <c r="M93" s="58"/>
      <c r="N93" s="58"/>
      <c r="O93" s="58"/>
      <c r="P93" s="58"/>
    </row>
    <row r="94" spans="1:16" s="10" customFormat="1" ht="20.100000000000001" customHeight="1" x14ac:dyDescent="0.25">
      <c r="A94" s="39"/>
      <c r="B94" s="42"/>
      <c r="C94" s="36"/>
      <c r="D94" s="57" t="s">
        <v>135</v>
      </c>
      <c r="E94" s="58">
        <f t="shared" si="39"/>
        <v>31656.6</v>
      </c>
      <c r="F94" s="58">
        <v>9800</v>
      </c>
      <c r="G94" s="58">
        <v>21856.6</v>
      </c>
      <c r="H94" s="58">
        <v>0</v>
      </c>
      <c r="I94" s="58">
        <v>0</v>
      </c>
      <c r="J94" s="58"/>
      <c r="K94" s="58"/>
      <c r="L94" s="58"/>
      <c r="M94" s="58"/>
      <c r="N94" s="58"/>
      <c r="O94" s="58"/>
      <c r="P94" s="58"/>
    </row>
    <row r="95" spans="1:16" s="10" customFormat="1" ht="20.100000000000001" customHeight="1" x14ac:dyDescent="0.25">
      <c r="A95" s="40"/>
      <c r="B95" s="43"/>
      <c r="C95" s="37"/>
      <c r="D95" s="57" t="s">
        <v>136</v>
      </c>
      <c r="E95" s="58">
        <f t="shared" si="39"/>
        <v>1036.3</v>
      </c>
      <c r="F95" s="58">
        <v>514.9</v>
      </c>
      <c r="G95" s="58">
        <v>230.2</v>
      </c>
      <c r="H95" s="58">
        <v>291.2</v>
      </c>
      <c r="I95" s="58">
        <v>0</v>
      </c>
      <c r="J95" s="58"/>
      <c r="K95" s="58"/>
      <c r="L95" s="58"/>
      <c r="M95" s="58"/>
      <c r="N95" s="58"/>
      <c r="O95" s="58"/>
      <c r="P95" s="58"/>
    </row>
    <row r="96" spans="1:16" s="13" customFormat="1" ht="19.5" customHeight="1" x14ac:dyDescent="0.25">
      <c r="A96" s="38" t="s">
        <v>176</v>
      </c>
      <c r="B96" s="41" t="s">
        <v>177</v>
      </c>
      <c r="C96" s="35" t="s">
        <v>138</v>
      </c>
      <c r="D96" s="57" t="s">
        <v>133</v>
      </c>
      <c r="E96" s="58">
        <f t="shared" si="39"/>
        <v>32277</v>
      </c>
      <c r="F96" s="58">
        <v>9899</v>
      </c>
      <c r="G96" s="58">
        <v>22086.799999999999</v>
      </c>
      <c r="H96" s="58">
        <v>291.2</v>
      </c>
      <c r="I96" s="58">
        <v>0</v>
      </c>
      <c r="J96" s="58"/>
      <c r="K96" s="58"/>
      <c r="L96" s="58"/>
      <c r="M96" s="58"/>
      <c r="N96" s="58"/>
      <c r="O96" s="58"/>
      <c r="P96" s="58"/>
    </row>
    <row r="97" spans="1:16" s="13" customFormat="1" ht="20.100000000000001" customHeight="1" x14ac:dyDescent="0.25">
      <c r="A97" s="39"/>
      <c r="B97" s="42"/>
      <c r="C97" s="36"/>
      <c r="D97" s="57" t="s">
        <v>134</v>
      </c>
      <c r="E97" s="58">
        <f t="shared" si="39"/>
        <v>0</v>
      </c>
      <c r="F97" s="58">
        <v>0</v>
      </c>
      <c r="G97" s="58">
        <v>0</v>
      </c>
      <c r="H97" s="58">
        <v>0</v>
      </c>
      <c r="I97" s="58">
        <v>0</v>
      </c>
      <c r="J97" s="58"/>
      <c r="K97" s="58"/>
      <c r="L97" s="58"/>
      <c r="M97" s="58"/>
      <c r="N97" s="58"/>
      <c r="O97" s="58"/>
      <c r="P97" s="58"/>
    </row>
    <row r="98" spans="1:16" s="13" customFormat="1" ht="20.100000000000001" customHeight="1" x14ac:dyDescent="0.25">
      <c r="A98" s="39"/>
      <c r="B98" s="42"/>
      <c r="C98" s="36"/>
      <c r="D98" s="57" t="s">
        <v>135</v>
      </c>
      <c r="E98" s="58">
        <f t="shared" si="39"/>
        <v>31656.6</v>
      </c>
      <c r="F98" s="58">
        <v>9800</v>
      </c>
      <c r="G98" s="58">
        <v>21856.6</v>
      </c>
      <c r="H98" s="58">
        <v>0</v>
      </c>
      <c r="I98" s="58">
        <v>0</v>
      </c>
      <c r="J98" s="58"/>
      <c r="K98" s="58"/>
      <c r="L98" s="58"/>
      <c r="M98" s="58"/>
      <c r="N98" s="58"/>
      <c r="O98" s="58"/>
      <c r="P98" s="58"/>
    </row>
    <row r="99" spans="1:16" s="13" customFormat="1" ht="20.100000000000001" customHeight="1" x14ac:dyDescent="0.25">
      <c r="A99" s="40"/>
      <c r="B99" s="43"/>
      <c r="C99" s="37"/>
      <c r="D99" s="57" t="s">
        <v>136</v>
      </c>
      <c r="E99" s="58">
        <f t="shared" si="39"/>
        <v>620.4</v>
      </c>
      <c r="F99" s="58">
        <v>99</v>
      </c>
      <c r="G99" s="58">
        <v>230.2</v>
      </c>
      <c r="H99" s="58">
        <v>291.2</v>
      </c>
      <c r="I99" s="58">
        <v>0</v>
      </c>
      <c r="J99" s="58"/>
      <c r="K99" s="58"/>
      <c r="L99" s="58"/>
      <c r="M99" s="58"/>
      <c r="N99" s="58"/>
      <c r="O99" s="58"/>
      <c r="P99" s="58"/>
    </row>
    <row r="100" spans="1:16" s="13" customFormat="1" ht="20.100000000000001" customHeight="1" x14ac:dyDescent="0.25">
      <c r="A100" s="38" t="s">
        <v>178</v>
      </c>
      <c r="B100" s="41" t="s">
        <v>179</v>
      </c>
      <c r="C100" s="35" t="s">
        <v>138</v>
      </c>
      <c r="D100" s="57" t="s">
        <v>133</v>
      </c>
      <c r="E100" s="58">
        <f t="shared" si="39"/>
        <v>0</v>
      </c>
      <c r="F100" s="58">
        <v>0</v>
      </c>
      <c r="G100" s="58">
        <v>0</v>
      </c>
      <c r="H100" s="58">
        <v>0</v>
      </c>
      <c r="I100" s="58">
        <v>0</v>
      </c>
      <c r="J100" s="58"/>
      <c r="K100" s="58"/>
      <c r="L100" s="58"/>
      <c r="M100" s="58"/>
      <c r="N100" s="58"/>
      <c r="O100" s="58"/>
      <c r="P100" s="58"/>
    </row>
    <row r="101" spans="1:16" s="13" customFormat="1" ht="20.100000000000001" customHeight="1" x14ac:dyDescent="0.25">
      <c r="A101" s="39"/>
      <c r="B101" s="42"/>
      <c r="C101" s="36"/>
      <c r="D101" s="57" t="s">
        <v>134</v>
      </c>
      <c r="E101" s="58">
        <f t="shared" si="39"/>
        <v>0</v>
      </c>
      <c r="F101" s="58">
        <v>0</v>
      </c>
      <c r="G101" s="58">
        <v>0</v>
      </c>
      <c r="H101" s="58">
        <v>0</v>
      </c>
      <c r="I101" s="58">
        <v>0</v>
      </c>
      <c r="J101" s="58"/>
      <c r="K101" s="58"/>
      <c r="L101" s="58"/>
      <c r="M101" s="58"/>
      <c r="N101" s="58"/>
      <c r="O101" s="58"/>
      <c r="P101" s="58"/>
    </row>
    <row r="102" spans="1:16" s="13" customFormat="1" ht="20.100000000000001" customHeight="1" x14ac:dyDescent="0.25">
      <c r="A102" s="39"/>
      <c r="B102" s="42"/>
      <c r="C102" s="36"/>
      <c r="D102" s="57" t="s">
        <v>135</v>
      </c>
      <c r="E102" s="58">
        <f t="shared" si="39"/>
        <v>0</v>
      </c>
      <c r="F102" s="58">
        <v>0</v>
      </c>
      <c r="G102" s="58">
        <v>0</v>
      </c>
      <c r="H102" s="58">
        <v>0</v>
      </c>
      <c r="I102" s="58">
        <v>0</v>
      </c>
      <c r="J102" s="58"/>
      <c r="K102" s="58"/>
      <c r="L102" s="58"/>
      <c r="M102" s="58"/>
      <c r="N102" s="58"/>
      <c r="O102" s="58"/>
      <c r="P102" s="58"/>
    </row>
    <row r="103" spans="1:16" s="13" customFormat="1" ht="20.100000000000001" customHeight="1" x14ac:dyDescent="0.25">
      <c r="A103" s="40"/>
      <c r="B103" s="43"/>
      <c r="C103" s="37"/>
      <c r="D103" s="57" t="s">
        <v>143</v>
      </c>
      <c r="E103" s="58">
        <f t="shared" si="39"/>
        <v>0</v>
      </c>
      <c r="F103" s="58">
        <v>0</v>
      </c>
      <c r="G103" s="58">
        <v>0</v>
      </c>
      <c r="H103" s="58">
        <v>0</v>
      </c>
      <c r="I103" s="58">
        <v>0</v>
      </c>
      <c r="J103" s="58"/>
      <c r="K103" s="58"/>
      <c r="L103" s="58"/>
      <c r="M103" s="58"/>
      <c r="N103" s="58"/>
      <c r="O103" s="58"/>
      <c r="P103" s="58"/>
    </row>
    <row r="104" spans="1:16" s="13" customFormat="1" ht="20.100000000000001" customHeight="1" x14ac:dyDescent="0.25">
      <c r="A104" s="38" t="s">
        <v>180</v>
      </c>
      <c r="B104" s="41" t="s">
        <v>181</v>
      </c>
      <c r="C104" s="35" t="s">
        <v>138</v>
      </c>
      <c r="D104" s="57" t="s">
        <v>133</v>
      </c>
      <c r="E104" s="58">
        <f t="shared" si="39"/>
        <v>0</v>
      </c>
      <c r="F104" s="58">
        <v>0</v>
      </c>
      <c r="G104" s="58">
        <v>0</v>
      </c>
      <c r="H104" s="58">
        <v>0</v>
      </c>
      <c r="I104" s="58">
        <v>0</v>
      </c>
      <c r="J104" s="58"/>
      <c r="K104" s="58"/>
      <c r="L104" s="58"/>
      <c r="M104" s="58"/>
      <c r="N104" s="58"/>
      <c r="O104" s="58"/>
      <c r="P104" s="58"/>
    </row>
    <row r="105" spans="1:16" s="13" customFormat="1" ht="20.100000000000001" customHeight="1" x14ac:dyDescent="0.25">
      <c r="A105" s="39"/>
      <c r="B105" s="42"/>
      <c r="C105" s="36"/>
      <c r="D105" s="57" t="s">
        <v>134</v>
      </c>
      <c r="E105" s="58">
        <f t="shared" si="39"/>
        <v>0</v>
      </c>
      <c r="F105" s="58">
        <v>0</v>
      </c>
      <c r="G105" s="58">
        <v>0</v>
      </c>
      <c r="H105" s="58">
        <v>0</v>
      </c>
      <c r="I105" s="58">
        <v>0</v>
      </c>
      <c r="J105" s="58"/>
      <c r="K105" s="58"/>
      <c r="L105" s="58"/>
      <c r="M105" s="58"/>
      <c r="N105" s="58"/>
      <c r="O105" s="58"/>
      <c r="P105" s="58"/>
    </row>
    <row r="106" spans="1:16" s="13" customFormat="1" ht="20.100000000000001" customHeight="1" x14ac:dyDescent="0.25">
      <c r="A106" s="39"/>
      <c r="B106" s="42"/>
      <c r="C106" s="36"/>
      <c r="D106" s="57" t="s">
        <v>135</v>
      </c>
      <c r="E106" s="58">
        <f t="shared" si="39"/>
        <v>0</v>
      </c>
      <c r="F106" s="58">
        <v>0</v>
      </c>
      <c r="G106" s="58">
        <v>0</v>
      </c>
      <c r="H106" s="58">
        <v>0</v>
      </c>
      <c r="I106" s="58">
        <v>0</v>
      </c>
      <c r="J106" s="58"/>
      <c r="K106" s="58"/>
      <c r="L106" s="58"/>
      <c r="M106" s="58"/>
      <c r="N106" s="58"/>
      <c r="O106" s="58"/>
      <c r="P106" s="58"/>
    </row>
    <row r="107" spans="1:16" s="13" customFormat="1" ht="20.100000000000001" customHeight="1" x14ac:dyDescent="0.25">
      <c r="A107" s="40"/>
      <c r="B107" s="43"/>
      <c r="C107" s="37"/>
      <c r="D107" s="57" t="s">
        <v>136</v>
      </c>
      <c r="E107" s="58">
        <f t="shared" si="39"/>
        <v>0</v>
      </c>
      <c r="F107" s="58">
        <v>0</v>
      </c>
      <c r="G107" s="58">
        <v>0</v>
      </c>
      <c r="H107" s="58">
        <v>0</v>
      </c>
      <c r="I107" s="58">
        <v>0</v>
      </c>
      <c r="J107" s="58"/>
      <c r="K107" s="58"/>
      <c r="L107" s="58"/>
      <c r="M107" s="58"/>
      <c r="N107" s="58"/>
      <c r="O107" s="58"/>
      <c r="P107" s="58"/>
    </row>
    <row r="108" spans="1:16" s="13" customFormat="1" ht="20.100000000000001" customHeight="1" x14ac:dyDescent="0.25">
      <c r="A108" s="38" t="s">
        <v>182</v>
      </c>
      <c r="B108" s="41" t="s">
        <v>183</v>
      </c>
      <c r="C108" s="35" t="s">
        <v>138</v>
      </c>
      <c r="D108" s="57" t="s">
        <v>133</v>
      </c>
      <c r="E108" s="58">
        <f t="shared" si="39"/>
        <v>415.9</v>
      </c>
      <c r="F108" s="58">
        <v>415.9</v>
      </c>
      <c r="G108" s="58">
        <v>0</v>
      </c>
      <c r="H108" s="58">
        <v>0</v>
      </c>
      <c r="I108" s="58">
        <v>0</v>
      </c>
      <c r="J108" s="58"/>
      <c r="K108" s="58"/>
      <c r="L108" s="58"/>
      <c r="M108" s="58"/>
      <c r="N108" s="58"/>
      <c r="O108" s="58"/>
      <c r="P108" s="58"/>
    </row>
    <row r="109" spans="1:16" s="13" customFormat="1" ht="20.100000000000001" customHeight="1" x14ac:dyDescent="0.25">
      <c r="A109" s="39"/>
      <c r="B109" s="42"/>
      <c r="C109" s="36"/>
      <c r="D109" s="57" t="s">
        <v>134</v>
      </c>
      <c r="E109" s="58">
        <f t="shared" si="39"/>
        <v>0</v>
      </c>
      <c r="F109" s="58" t="s">
        <v>142</v>
      </c>
      <c r="G109" s="58">
        <v>0</v>
      </c>
      <c r="H109" s="58">
        <v>0</v>
      </c>
      <c r="I109" s="58">
        <v>0</v>
      </c>
      <c r="J109" s="58"/>
      <c r="K109" s="58"/>
      <c r="L109" s="58"/>
      <c r="M109" s="58"/>
      <c r="N109" s="58"/>
      <c r="O109" s="58"/>
      <c r="P109" s="58"/>
    </row>
    <row r="110" spans="1:16" s="13" customFormat="1" ht="20.100000000000001" customHeight="1" x14ac:dyDescent="0.25">
      <c r="A110" s="39"/>
      <c r="B110" s="42"/>
      <c r="C110" s="36"/>
      <c r="D110" s="57" t="s">
        <v>135</v>
      </c>
      <c r="E110" s="58">
        <f t="shared" si="39"/>
        <v>0</v>
      </c>
      <c r="F110" s="58">
        <v>0</v>
      </c>
      <c r="G110" s="58">
        <v>0</v>
      </c>
      <c r="H110" s="58">
        <v>0</v>
      </c>
      <c r="I110" s="58">
        <v>0</v>
      </c>
      <c r="J110" s="58"/>
      <c r="K110" s="58"/>
      <c r="L110" s="58"/>
      <c r="M110" s="58"/>
      <c r="N110" s="58"/>
      <c r="O110" s="58"/>
      <c r="P110" s="58"/>
    </row>
    <row r="111" spans="1:16" s="13" customFormat="1" ht="20.100000000000001" customHeight="1" x14ac:dyDescent="0.25">
      <c r="A111" s="40"/>
      <c r="B111" s="43"/>
      <c r="C111" s="37"/>
      <c r="D111" s="57" t="s">
        <v>136</v>
      </c>
      <c r="E111" s="58">
        <f t="shared" si="39"/>
        <v>415.9</v>
      </c>
      <c r="F111" s="58">
        <v>415.9</v>
      </c>
      <c r="G111" s="58">
        <v>0</v>
      </c>
      <c r="H111" s="58">
        <v>0</v>
      </c>
      <c r="I111" s="58">
        <v>0</v>
      </c>
      <c r="J111" s="58"/>
      <c r="K111" s="58"/>
      <c r="L111" s="58"/>
      <c r="M111" s="58"/>
      <c r="N111" s="58"/>
      <c r="O111" s="58"/>
      <c r="P111" s="58"/>
    </row>
    <row r="112" spans="1:16" s="10" customFormat="1" ht="20.100000000000001" customHeight="1" x14ac:dyDescent="0.25">
      <c r="A112" s="38" t="s">
        <v>41</v>
      </c>
      <c r="B112" s="41" t="s">
        <v>184</v>
      </c>
      <c r="C112" s="35" t="s">
        <v>138</v>
      </c>
      <c r="D112" s="57" t="s">
        <v>133</v>
      </c>
      <c r="E112" s="58">
        <f t="shared" si="39"/>
        <v>23946.6</v>
      </c>
      <c r="F112" s="58">
        <v>0</v>
      </c>
      <c r="G112" s="58">
        <v>7793.8</v>
      </c>
      <c r="H112" s="58">
        <v>11245.8</v>
      </c>
      <c r="I112" s="58">
        <v>1400</v>
      </c>
      <c r="J112" s="58">
        <f>J113+J114+J115</f>
        <v>700</v>
      </c>
      <c r="K112" s="58">
        <f t="shared" ref="K112:L112" si="40">K113+K114+K115</f>
        <v>7</v>
      </c>
      <c r="L112" s="58">
        <f t="shared" si="40"/>
        <v>0</v>
      </c>
      <c r="M112" s="58">
        <f>M113+M114+M115</f>
        <v>700</v>
      </c>
      <c r="N112" s="58">
        <f t="shared" ref="N112:P112" si="41">N113+N114+N115</f>
        <v>700</v>
      </c>
      <c r="O112" s="58">
        <f t="shared" si="41"/>
        <v>700</v>
      </c>
      <c r="P112" s="58">
        <f t="shared" si="41"/>
        <v>700</v>
      </c>
    </row>
    <row r="113" spans="1:16" s="10" customFormat="1" ht="20.100000000000001" customHeight="1" x14ac:dyDescent="0.25">
      <c r="A113" s="39"/>
      <c r="B113" s="42"/>
      <c r="C113" s="36"/>
      <c r="D113" s="57" t="s">
        <v>134</v>
      </c>
      <c r="E113" s="58">
        <f t="shared" si="39"/>
        <v>0</v>
      </c>
      <c r="F113" s="58">
        <v>0</v>
      </c>
      <c r="G113" s="58">
        <v>0</v>
      </c>
      <c r="H113" s="58">
        <v>0</v>
      </c>
      <c r="I113" s="58">
        <v>0</v>
      </c>
      <c r="J113" s="58">
        <f>J125</f>
        <v>0</v>
      </c>
      <c r="K113" s="58">
        <f t="shared" ref="K113:L113" si="42">K125</f>
        <v>0</v>
      </c>
      <c r="L113" s="58">
        <f t="shared" si="42"/>
        <v>0</v>
      </c>
      <c r="M113" s="58">
        <f>M125</f>
        <v>0</v>
      </c>
      <c r="N113" s="58">
        <f t="shared" ref="N113:P113" si="43">N125</f>
        <v>0</v>
      </c>
      <c r="O113" s="58">
        <f t="shared" si="43"/>
        <v>0</v>
      </c>
      <c r="P113" s="58">
        <f t="shared" si="43"/>
        <v>0</v>
      </c>
    </row>
    <row r="114" spans="1:16" s="10" customFormat="1" ht="20.100000000000001" customHeight="1" x14ac:dyDescent="0.25">
      <c r="A114" s="39"/>
      <c r="B114" s="42"/>
      <c r="C114" s="36"/>
      <c r="D114" s="57" t="s">
        <v>135</v>
      </c>
      <c r="E114" s="58">
        <f t="shared" si="39"/>
        <v>16009</v>
      </c>
      <c r="F114" s="58">
        <v>0</v>
      </c>
      <c r="G114" s="58">
        <v>7000</v>
      </c>
      <c r="H114" s="58">
        <v>4158</v>
      </c>
      <c r="I114" s="58">
        <v>1386</v>
      </c>
      <c r="J114" s="58">
        <f t="shared" ref="J114:L115" si="44">J126</f>
        <v>693</v>
      </c>
      <c r="K114" s="58">
        <f t="shared" si="44"/>
        <v>0</v>
      </c>
      <c r="L114" s="58">
        <f t="shared" si="44"/>
        <v>0</v>
      </c>
      <c r="M114" s="58">
        <f t="shared" ref="M114:P114" si="45">M126</f>
        <v>693</v>
      </c>
      <c r="N114" s="58">
        <f t="shared" si="45"/>
        <v>693</v>
      </c>
      <c r="O114" s="58">
        <f t="shared" si="45"/>
        <v>693</v>
      </c>
      <c r="P114" s="58">
        <f t="shared" si="45"/>
        <v>693</v>
      </c>
    </row>
    <row r="115" spans="1:16" s="10" customFormat="1" ht="20.100000000000001" customHeight="1" x14ac:dyDescent="0.25">
      <c r="A115" s="40"/>
      <c r="B115" s="43"/>
      <c r="C115" s="37"/>
      <c r="D115" s="57" t="s">
        <v>136</v>
      </c>
      <c r="E115" s="58">
        <f t="shared" si="39"/>
        <v>7937.6</v>
      </c>
      <c r="F115" s="58">
        <v>0</v>
      </c>
      <c r="G115" s="58">
        <v>793.8</v>
      </c>
      <c r="H115" s="58">
        <v>7087.8</v>
      </c>
      <c r="I115" s="58">
        <v>14</v>
      </c>
      <c r="J115" s="58">
        <f t="shared" si="44"/>
        <v>7</v>
      </c>
      <c r="K115" s="58">
        <f t="shared" si="44"/>
        <v>7</v>
      </c>
      <c r="L115" s="58">
        <f t="shared" si="44"/>
        <v>0</v>
      </c>
      <c r="M115" s="58">
        <f t="shared" ref="M115:P115" si="46">M127</f>
        <v>7</v>
      </c>
      <c r="N115" s="58">
        <f t="shared" si="46"/>
        <v>7</v>
      </c>
      <c r="O115" s="58">
        <f t="shared" si="46"/>
        <v>7</v>
      </c>
      <c r="P115" s="58">
        <f t="shared" si="46"/>
        <v>7</v>
      </c>
    </row>
    <row r="116" spans="1:16" s="13" customFormat="1" ht="20.100000000000001" customHeight="1" x14ac:dyDescent="0.25">
      <c r="A116" s="38" t="s">
        <v>42</v>
      </c>
      <c r="B116" s="41" t="s">
        <v>185</v>
      </c>
      <c r="C116" s="35" t="s">
        <v>138</v>
      </c>
      <c r="D116" s="57" t="s">
        <v>133</v>
      </c>
      <c r="E116" s="58">
        <f t="shared" si="39"/>
        <v>234.5</v>
      </c>
      <c r="F116" s="58">
        <v>0</v>
      </c>
      <c r="G116" s="58">
        <v>234.5</v>
      </c>
      <c r="H116" s="58">
        <v>0</v>
      </c>
      <c r="I116" s="58">
        <v>0</v>
      </c>
      <c r="J116" s="58"/>
      <c r="K116" s="58"/>
      <c r="L116" s="58"/>
      <c r="M116" s="58"/>
      <c r="N116" s="58"/>
      <c r="O116" s="58"/>
      <c r="P116" s="58"/>
    </row>
    <row r="117" spans="1:16" s="13" customFormat="1" ht="20.100000000000001" customHeight="1" x14ac:dyDescent="0.25">
      <c r="A117" s="39"/>
      <c r="B117" s="42"/>
      <c r="C117" s="36"/>
      <c r="D117" s="57" t="s">
        <v>134</v>
      </c>
      <c r="E117" s="58">
        <f t="shared" si="39"/>
        <v>0</v>
      </c>
      <c r="F117" s="58">
        <v>0</v>
      </c>
      <c r="G117" s="58">
        <v>0</v>
      </c>
      <c r="H117" s="58">
        <v>0</v>
      </c>
      <c r="I117" s="58">
        <v>0</v>
      </c>
      <c r="J117" s="58"/>
      <c r="K117" s="58"/>
      <c r="L117" s="58"/>
      <c r="M117" s="58"/>
      <c r="N117" s="58"/>
      <c r="O117" s="58"/>
      <c r="P117" s="58"/>
    </row>
    <row r="118" spans="1:16" s="13" customFormat="1" ht="20.100000000000001" customHeight="1" x14ac:dyDescent="0.25">
      <c r="A118" s="39"/>
      <c r="B118" s="42"/>
      <c r="C118" s="36"/>
      <c r="D118" s="57" t="s">
        <v>135</v>
      </c>
      <c r="E118" s="58">
        <f t="shared" si="39"/>
        <v>0</v>
      </c>
      <c r="F118" s="58">
        <v>0</v>
      </c>
      <c r="G118" s="58">
        <v>0</v>
      </c>
      <c r="H118" s="58">
        <v>0</v>
      </c>
      <c r="I118" s="58">
        <v>0</v>
      </c>
      <c r="J118" s="58"/>
      <c r="K118" s="58"/>
      <c r="L118" s="58"/>
      <c r="M118" s="58"/>
      <c r="N118" s="58"/>
      <c r="O118" s="58"/>
      <c r="P118" s="58"/>
    </row>
    <row r="119" spans="1:16" s="13" customFormat="1" ht="20.100000000000001" customHeight="1" x14ac:dyDescent="0.25">
      <c r="A119" s="40"/>
      <c r="B119" s="43"/>
      <c r="C119" s="37"/>
      <c r="D119" s="57" t="s">
        <v>136</v>
      </c>
      <c r="E119" s="58">
        <f t="shared" si="39"/>
        <v>234.5</v>
      </c>
      <c r="F119" s="58">
        <v>0</v>
      </c>
      <c r="G119" s="58">
        <v>234.5</v>
      </c>
      <c r="H119" s="58">
        <v>0</v>
      </c>
      <c r="I119" s="58">
        <v>0</v>
      </c>
      <c r="J119" s="58"/>
      <c r="K119" s="58"/>
      <c r="L119" s="58"/>
      <c r="M119" s="58"/>
      <c r="N119" s="58"/>
      <c r="O119" s="58"/>
      <c r="P119" s="58"/>
    </row>
    <row r="120" spans="1:16" s="13" customFormat="1" ht="20.100000000000001" customHeight="1" x14ac:dyDescent="0.25">
      <c r="A120" s="38" t="s">
        <v>43</v>
      </c>
      <c r="B120" s="41" t="s">
        <v>186</v>
      </c>
      <c r="C120" s="35" t="s">
        <v>138</v>
      </c>
      <c r="D120" s="57" t="s">
        <v>133</v>
      </c>
      <c r="E120" s="58">
        <f t="shared" si="39"/>
        <v>12846.900000000001</v>
      </c>
      <c r="F120" s="58">
        <v>0</v>
      </c>
      <c r="G120" s="58">
        <v>7559.3</v>
      </c>
      <c r="H120" s="58">
        <v>5287.6</v>
      </c>
      <c r="I120" s="58">
        <v>0</v>
      </c>
      <c r="J120" s="58"/>
      <c r="K120" s="58"/>
      <c r="L120" s="58"/>
      <c r="M120" s="58"/>
      <c r="N120" s="58"/>
      <c r="O120" s="58"/>
      <c r="P120" s="58"/>
    </row>
    <row r="121" spans="1:16" s="13" customFormat="1" ht="20.100000000000001" customHeight="1" x14ac:dyDescent="0.25">
      <c r="A121" s="39"/>
      <c r="B121" s="42"/>
      <c r="C121" s="36"/>
      <c r="D121" s="57" t="s">
        <v>134</v>
      </c>
      <c r="E121" s="58">
        <f t="shared" si="39"/>
        <v>0</v>
      </c>
      <c r="F121" s="58">
        <v>0</v>
      </c>
      <c r="G121" s="58">
        <v>0</v>
      </c>
      <c r="H121" s="58">
        <v>0</v>
      </c>
      <c r="I121" s="58">
        <v>0</v>
      </c>
      <c r="J121" s="58"/>
      <c r="K121" s="58"/>
      <c r="L121" s="58"/>
      <c r="M121" s="58"/>
      <c r="N121" s="58"/>
      <c r="O121" s="58"/>
      <c r="P121" s="58"/>
    </row>
    <row r="122" spans="1:16" s="13" customFormat="1" ht="20.100000000000001" customHeight="1" x14ac:dyDescent="0.25">
      <c r="A122" s="39"/>
      <c r="B122" s="42"/>
      <c r="C122" s="36"/>
      <c r="D122" s="57" t="s">
        <v>135</v>
      </c>
      <c r="E122" s="58">
        <f t="shared" si="39"/>
        <v>7000</v>
      </c>
      <c r="F122" s="58">
        <v>0</v>
      </c>
      <c r="G122" s="58">
        <v>7000</v>
      </c>
      <c r="H122" s="58">
        <v>0</v>
      </c>
      <c r="I122" s="58">
        <v>0</v>
      </c>
      <c r="J122" s="58"/>
      <c r="K122" s="58"/>
      <c r="L122" s="58"/>
      <c r="M122" s="58"/>
      <c r="N122" s="58"/>
      <c r="O122" s="58"/>
      <c r="P122" s="58"/>
    </row>
    <row r="123" spans="1:16" s="13" customFormat="1" ht="20.100000000000001" customHeight="1" x14ac:dyDescent="0.25">
      <c r="A123" s="40"/>
      <c r="B123" s="43"/>
      <c r="C123" s="37"/>
      <c r="D123" s="57" t="s">
        <v>136</v>
      </c>
      <c r="E123" s="58">
        <f t="shared" si="39"/>
        <v>5846.9000000000005</v>
      </c>
      <c r="F123" s="58">
        <v>0</v>
      </c>
      <c r="G123" s="58">
        <v>559.29999999999995</v>
      </c>
      <c r="H123" s="58">
        <v>5287.6</v>
      </c>
      <c r="I123" s="58">
        <v>0</v>
      </c>
      <c r="J123" s="58"/>
      <c r="K123" s="58"/>
      <c r="L123" s="58"/>
      <c r="M123" s="58"/>
      <c r="N123" s="58"/>
      <c r="O123" s="58"/>
      <c r="P123" s="58"/>
    </row>
    <row r="124" spans="1:16" s="13" customFormat="1" ht="20.100000000000001" customHeight="1" x14ac:dyDescent="0.25">
      <c r="A124" s="38" t="s">
        <v>44</v>
      </c>
      <c r="B124" s="41" t="s">
        <v>187</v>
      </c>
      <c r="C124" s="35" t="s">
        <v>138</v>
      </c>
      <c r="D124" s="57" t="s">
        <v>133</v>
      </c>
      <c r="E124" s="58">
        <f t="shared" si="39"/>
        <v>10865.2</v>
      </c>
      <c r="F124" s="58">
        <v>0</v>
      </c>
      <c r="G124" s="58">
        <v>0</v>
      </c>
      <c r="H124" s="58">
        <v>5958.2</v>
      </c>
      <c r="I124" s="58">
        <v>1400</v>
      </c>
      <c r="J124" s="58">
        <f>J125+J126+J127</f>
        <v>700</v>
      </c>
      <c r="K124" s="58">
        <f t="shared" ref="K124:L124" si="47">K125+K126+K127</f>
        <v>7</v>
      </c>
      <c r="L124" s="58">
        <f t="shared" si="47"/>
        <v>0</v>
      </c>
      <c r="M124" s="58">
        <f>M125+M126+M127</f>
        <v>700</v>
      </c>
      <c r="N124" s="58">
        <f>N125+N126+N127</f>
        <v>700</v>
      </c>
      <c r="O124" s="58">
        <f>O125+O126+O127</f>
        <v>700</v>
      </c>
      <c r="P124" s="58">
        <f>P125+P126+P127</f>
        <v>700</v>
      </c>
    </row>
    <row r="125" spans="1:16" s="13" customFormat="1" ht="78.75" customHeight="1" x14ac:dyDescent="0.25">
      <c r="A125" s="39"/>
      <c r="B125" s="42"/>
      <c r="C125" s="36"/>
      <c r="D125" s="57" t="s">
        <v>134</v>
      </c>
      <c r="E125" s="58">
        <f t="shared" si="39"/>
        <v>0</v>
      </c>
      <c r="F125" s="58">
        <v>0</v>
      </c>
      <c r="G125" s="58">
        <v>0</v>
      </c>
      <c r="H125" s="58">
        <v>0</v>
      </c>
      <c r="I125" s="58">
        <v>0</v>
      </c>
      <c r="J125" s="58"/>
      <c r="K125" s="58"/>
      <c r="L125" s="58"/>
      <c r="M125" s="58"/>
      <c r="N125" s="58"/>
      <c r="O125" s="58"/>
      <c r="P125" s="58"/>
    </row>
    <row r="126" spans="1:16" s="13" customFormat="1" ht="39" customHeight="1" x14ac:dyDescent="0.25">
      <c r="A126" s="39"/>
      <c r="B126" s="42"/>
      <c r="C126" s="36"/>
      <c r="D126" s="57" t="s">
        <v>135</v>
      </c>
      <c r="E126" s="58">
        <f t="shared" si="39"/>
        <v>9009</v>
      </c>
      <c r="F126" s="58">
        <v>0</v>
      </c>
      <c r="G126" s="58" t="s">
        <v>142</v>
      </c>
      <c r="H126" s="58">
        <v>4158</v>
      </c>
      <c r="I126" s="58">
        <v>1386</v>
      </c>
      <c r="J126" s="58">
        <v>693</v>
      </c>
      <c r="K126" s="58"/>
      <c r="L126" s="58"/>
      <c r="M126" s="58">
        <v>693</v>
      </c>
      <c r="N126" s="58">
        <v>693</v>
      </c>
      <c r="O126" s="58">
        <v>693</v>
      </c>
      <c r="P126" s="58">
        <v>693</v>
      </c>
    </row>
    <row r="127" spans="1:16" s="13" customFormat="1" ht="20.100000000000001" customHeight="1" x14ac:dyDescent="0.25">
      <c r="A127" s="40"/>
      <c r="B127" s="43"/>
      <c r="C127" s="37"/>
      <c r="D127" s="57" t="s">
        <v>136</v>
      </c>
      <c r="E127" s="58">
        <f t="shared" si="39"/>
        <v>1856.2</v>
      </c>
      <c r="F127" s="58">
        <v>0</v>
      </c>
      <c r="G127" s="58">
        <v>0</v>
      </c>
      <c r="H127" s="58">
        <v>1800.2</v>
      </c>
      <c r="I127" s="58">
        <v>14</v>
      </c>
      <c r="J127" s="58">
        <v>7</v>
      </c>
      <c r="K127" s="58">
        <v>7</v>
      </c>
      <c r="L127" s="58"/>
      <c r="M127" s="58">
        <v>7</v>
      </c>
      <c r="N127" s="58">
        <v>7</v>
      </c>
      <c r="O127" s="58">
        <v>7</v>
      </c>
      <c r="P127" s="58">
        <v>7</v>
      </c>
    </row>
    <row r="128" spans="1:16" s="13" customFormat="1" ht="20.100000000000001" customHeight="1" x14ac:dyDescent="0.25">
      <c r="A128" s="38" t="s">
        <v>188</v>
      </c>
      <c r="B128" s="41" t="s">
        <v>189</v>
      </c>
      <c r="C128" s="35" t="s">
        <v>138</v>
      </c>
      <c r="D128" s="57" t="s">
        <v>133</v>
      </c>
      <c r="E128" s="58">
        <f t="shared" si="39"/>
        <v>5200.8999999999996</v>
      </c>
      <c r="F128" s="58">
        <v>2500</v>
      </c>
      <c r="G128" s="58">
        <v>800</v>
      </c>
      <c r="H128" s="58">
        <v>1900.9</v>
      </c>
      <c r="I128" s="58">
        <v>0</v>
      </c>
      <c r="J128" s="58"/>
      <c r="K128" s="58"/>
      <c r="L128" s="58"/>
      <c r="M128" s="58"/>
      <c r="N128" s="58"/>
      <c r="O128" s="58"/>
      <c r="P128" s="58"/>
    </row>
    <row r="129" spans="1:16" s="13" customFormat="1" ht="20.100000000000001" customHeight="1" x14ac:dyDescent="0.25">
      <c r="A129" s="39"/>
      <c r="B129" s="42"/>
      <c r="C129" s="36"/>
      <c r="D129" s="57" t="s">
        <v>134</v>
      </c>
      <c r="E129" s="58">
        <f t="shared" si="39"/>
        <v>0</v>
      </c>
      <c r="F129" s="58">
        <v>0</v>
      </c>
      <c r="G129" s="58">
        <v>0</v>
      </c>
      <c r="H129" s="58">
        <v>0</v>
      </c>
      <c r="I129" s="58">
        <v>0</v>
      </c>
      <c r="J129" s="58"/>
      <c r="K129" s="58"/>
      <c r="L129" s="58"/>
      <c r="M129" s="58"/>
      <c r="N129" s="58"/>
      <c r="O129" s="58"/>
      <c r="P129" s="58"/>
    </row>
    <row r="130" spans="1:16" s="13" customFormat="1" ht="20.100000000000001" customHeight="1" x14ac:dyDescent="0.25">
      <c r="A130" s="39"/>
      <c r="B130" s="42"/>
      <c r="C130" s="36"/>
      <c r="D130" s="57" t="s">
        <v>135</v>
      </c>
      <c r="E130" s="58">
        <f t="shared" si="39"/>
        <v>0</v>
      </c>
      <c r="F130" s="58">
        <v>0</v>
      </c>
      <c r="G130" s="58">
        <v>0</v>
      </c>
      <c r="H130" s="58">
        <v>0</v>
      </c>
      <c r="I130" s="58">
        <v>0</v>
      </c>
      <c r="J130" s="58"/>
      <c r="K130" s="58"/>
      <c r="L130" s="58"/>
      <c r="M130" s="58"/>
      <c r="N130" s="58"/>
      <c r="O130" s="58"/>
      <c r="P130" s="58"/>
    </row>
    <row r="131" spans="1:16" s="13" customFormat="1" ht="20.100000000000001" customHeight="1" x14ac:dyDescent="0.25">
      <c r="A131" s="40"/>
      <c r="B131" s="43"/>
      <c r="C131" s="37"/>
      <c r="D131" s="57" t="s">
        <v>136</v>
      </c>
      <c r="E131" s="58">
        <f t="shared" si="39"/>
        <v>5200.8999999999996</v>
      </c>
      <c r="F131" s="58">
        <v>2500</v>
      </c>
      <c r="G131" s="58">
        <v>800</v>
      </c>
      <c r="H131" s="58">
        <v>1900.9</v>
      </c>
      <c r="I131" s="58">
        <v>0</v>
      </c>
      <c r="J131" s="58"/>
      <c r="K131" s="58"/>
      <c r="L131" s="58"/>
      <c r="M131" s="58"/>
      <c r="N131" s="58"/>
      <c r="O131" s="58"/>
      <c r="P131" s="58"/>
    </row>
    <row r="132" spans="1:16" s="13" customFormat="1" ht="20.100000000000001" customHeight="1" x14ac:dyDescent="0.25">
      <c r="A132" s="38" t="s">
        <v>190</v>
      </c>
      <c r="B132" s="41" t="s">
        <v>191</v>
      </c>
      <c r="C132" s="35" t="s">
        <v>138</v>
      </c>
      <c r="D132" s="57" t="s">
        <v>133</v>
      </c>
      <c r="E132" s="58">
        <f t="shared" si="39"/>
        <v>1828.7</v>
      </c>
      <c r="F132" s="58">
        <v>1000</v>
      </c>
      <c r="G132" s="58">
        <v>100</v>
      </c>
      <c r="H132" s="58">
        <v>728.7</v>
      </c>
      <c r="I132" s="58">
        <v>0</v>
      </c>
      <c r="J132" s="58"/>
      <c r="K132" s="58"/>
      <c r="L132" s="58"/>
      <c r="M132" s="58"/>
      <c r="N132" s="58"/>
      <c r="O132" s="58"/>
      <c r="P132" s="58"/>
    </row>
    <row r="133" spans="1:16" s="13" customFormat="1" ht="20.100000000000001" customHeight="1" x14ac:dyDescent="0.25">
      <c r="A133" s="39"/>
      <c r="B133" s="42"/>
      <c r="C133" s="36"/>
      <c r="D133" s="57" t="s">
        <v>134</v>
      </c>
      <c r="E133" s="58">
        <f t="shared" si="39"/>
        <v>0</v>
      </c>
      <c r="F133" s="58">
        <v>0</v>
      </c>
      <c r="G133" s="58">
        <v>0</v>
      </c>
      <c r="H133" s="58">
        <v>0</v>
      </c>
      <c r="I133" s="58">
        <v>0</v>
      </c>
      <c r="J133" s="58"/>
      <c r="K133" s="58"/>
      <c r="L133" s="58"/>
      <c r="M133" s="58"/>
      <c r="N133" s="58"/>
      <c r="O133" s="58"/>
      <c r="P133" s="58"/>
    </row>
    <row r="134" spans="1:16" s="13" customFormat="1" ht="20.100000000000001" customHeight="1" x14ac:dyDescent="0.25">
      <c r="A134" s="39"/>
      <c r="B134" s="42"/>
      <c r="C134" s="36"/>
      <c r="D134" s="57" t="s">
        <v>135</v>
      </c>
      <c r="E134" s="58">
        <f t="shared" si="39"/>
        <v>0</v>
      </c>
      <c r="F134" s="58">
        <v>0</v>
      </c>
      <c r="G134" s="58">
        <v>0</v>
      </c>
      <c r="H134" s="58">
        <v>0</v>
      </c>
      <c r="I134" s="58">
        <v>0</v>
      </c>
      <c r="J134" s="58"/>
      <c r="K134" s="58"/>
      <c r="L134" s="58"/>
      <c r="M134" s="58"/>
      <c r="N134" s="58"/>
      <c r="O134" s="58"/>
      <c r="P134" s="58"/>
    </row>
    <row r="135" spans="1:16" s="13" customFormat="1" ht="20.100000000000001" customHeight="1" x14ac:dyDescent="0.25">
      <c r="A135" s="40"/>
      <c r="B135" s="43"/>
      <c r="C135" s="37"/>
      <c r="D135" s="57" t="s">
        <v>136</v>
      </c>
      <c r="E135" s="58">
        <f t="shared" si="39"/>
        <v>1828.7</v>
      </c>
      <c r="F135" s="58">
        <v>1000</v>
      </c>
      <c r="G135" s="58">
        <v>100</v>
      </c>
      <c r="H135" s="58">
        <v>728.7</v>
      </c>
      <c r="I135" s="58" t="s">
        <v>142</v>
      </c>
      <c r="J135" s="58"/>
      <c r="K135" s="58"/>
      <c r="L135" s="58"/>
      <c r="M135" s="58"/>
      <c r="N135" s="58"/>
      <c r="O135" s="58"/>
      <c r="P135" s="58"/>
    </row>
    <row r="136" spans="1:16" s="13" customFormat="1" ht="20.100000000000001" customHeight="1" x14ac:dyDescent="0.25">
      <c r="A136" s="38" t="s">
        <v>192</v>
      </c>
      <c r="B136" s="41" t="s">
        <v>193</v>
      </c>
      <c r="C136" s="35" t="s">
        <v>138</v>
      </c>
      <c r="D136" s="57" t="s">
        <v>133</v>
      </c>
      <c r="E136" s="58">
        <f t="shared" si="39"/>
        <v>0</v>
      </c>
      <c r="F136" s="58">
        <v>0</v>
      </c>
      <c r="G136" s="58">
        <v>0</v>
      </c>
      <c r="H136" s="58">
        <v>0</v>
      </c>
      <c r="I136" s="58">
        <v>0</v>
      </c>
      <c r="J136" s="58"/>
      <c r="K136" s="58"/>
      <c r="L136" s="58"/>
      <c r="M136" s="58"/>
      <c r="N136" s="58"/>
      <c r="O136" s="58"/>
      <c r="P136" s="58"/>
    </row>
    <row r="137" spans="1:16" s="13" customFormat="1" ht="20.100000000000001" customHeight="1" x14ac:dyDescent="0.25">
      <c r="A137" s="39"/>
      <c r="B137" s="42"/>
      <c r="C137" s="36"/>
      <c r="D137" s="57" t="s">
        <v>134</v>
      </c>
      <c r="E137" s="58">
        <f t="shared" si="39"/>
        <v>0</v>
      </c>
      <c r="F137" s="58">
        <v>0</v>
      </c>
      <c r="G137" s="58">
        <v>0</v>
      </c>
      <c r="H137" s="58">
        <v>0</v>
      </c>
      <c r="I137" s="58">
        <v>0</v>
      </c>
      <c r="J137" s="58"/>
      <c r="K137" s="58"/>
      <c r="L137" s="58"/>
      <c r="M137" s="58"/>
      <c r="N137" s="58"/>
      <c r="O137" s="58"/>
      <c r="P137" s="58"/>
    </row>
    <row r="138" spans="1:16" s="13" customFormat="1" ht="20.100000000000001" customHeight="1" x14ac:dyDescent="0.25">
      <c r="A138" s="39"/>
      <c r="B138" s="42"/>
      <c r="C138" s="36"/>
      <c r="D138" s="57" t="s">
        <v>135</v>
      </c>
      <c r="E138" s="58">
        <f t="shared" si="39"/>
        <v>0</v>
      </c>
      <c r="F138" s="58">
        <v>0</v>
      </c>
      <c r="G138" s="58">
        <v>0</v>
      </c>
      <c r="H138" s="58">
        <v>0</v>
      </c>
      <c r="I138" s="58">
        <v>0</v>
      </c>
      <c r="J138" s="58"/>
      <c r="K138" s="58"/>
      <c r="L138" s="58"/>
      <c r="M138" s="58"/>
      <c r="N138" s="58"/>
      <c r="O138" s="58"/>
      <c r="P138" s="58"/>
    </row>
    <row r="139" spans="1:16" s="13" customFormat="1" ht="20.100000000000001" customHeight="1" x14ac:dyDescent="0.25">
      <c r="A139" s="40"/>
      <c r="B139" s="43"/>
      <c r="C139" s="37"/>
      <c r="D139" s="57" t="s">
        <v>136</v>
      </c>
      <c r="E139" s="58">
        <f t="shared" si="39"/>
        <v>0</v>
      </c>
      <c r="F139" s="58">
        <v>0</v>
      </c>
      <c r="G139" s="58">
        <v>0</v>
      </c>
      <c r="H139" s="58">
        <v>0</v>
      </c>
      <c r="I139" s="58">
        <v>0</v>
      </c>
      <c r="J139" s="58"/>
      <c r="K139" s="58"/>
      <c r="L139" s="58"/>
      <c r="M139" s="58"/>
      <c r="N139" s="58"/>
      <c r="O139" s="58"/>
      <c r="P139" s="58"/>
    </row>
    <row r="140" spans="1:16" s="10" customFormat="1" ht="20.100000000000001" customHeight="1" x14ac:dyDescent="0.25">
      <c r="A140" s="38" t="s">
        <v>30</v>
      </c>
      <c r="B140" s="41" t="s">
        <v>194</v>
      </c>
      <c r="C140" s="35" t="s">
        <v>138</v>
      </c>
      <c r="D140" s="57" t="s">
        <v>133</v>
      </c>
      <c r="E140" s="58">
        <f>SUM(F140:P140)</f>
        <v>3522861.0291999998</v>
      </c>
      <c r="F140" s="58">
        <v>187170.7</v>
      </c>
      <c r="G140" s="58">
        <v>86981.4</v>
      </c>
      <c r="H140" s="58">
        <v>72836.2</v>
      </c>
      <c r="I140" s="58">
        <v>0</v>
      </c>
      <c r="J140" s="58">
        <f>J141+J142+J143</f>
        <v>2980.6</v>
      </c>
      <c r="K140" s="58">
        <f t="shared" ref="K140" si="48">K141+K142+K143</f>
        <v>3565.1</v>
      </c>
      <c r="L140" s="58">
        <f t="shared" ref="L140" si="49">L141+L142+L143</f>
        <v>0</v>
      </c>
      <c r="M140" s="58">
        <f t="shared" ref="M140" si="50">M141+M142+M143</f>
        <v>792331.75729999994</v>
      </c>
      <c r="N140" s="58">
        <f t="shared" ref="N140" si="51">N141+N142+N143</f>
        <v>792331.75729999994</v>
      </c>
      <c r="O140" s="58">
        <f t="shared" ref="O140" si="52">O141+O142+O143</f>
        <v>792331.75729999994</v>
      </c>
      <c r="P140" s="58">
        <f t="shared" ref="P140" si="53">P141+P142+P143</f>
        <v>792331.75729999994</v>
      </c>
    </row>
    <row r="141" spans="1:16" s="10" customFormat="1" ht="20.100000000000001" customHeight="1" x14ac:dyDescent="0.25">
      <c r="A141" s="39"/>
      <c r="B141" s="42"/>
      <c r="C141" s="36"/>
      <c r="D141" s="57" t="s">
        <v>134</v>
      </c>
      <c r="E141" s="58">
        <f t="shared" ref="E141:E199" si="54">SUM(F141:P141)</f>
        <v>0</v>
      </c>
      <c r="F141" s="58">
        <v>0</v>
      </c>
      <c r="G141" s="58">
        <v>0</v>
      </c>
      <c r="H141" s="58">
        <v>0</v>
      </c>
      <c r="I141" s="58">
        <v>0</v>
      </c>
      <c r="J141" s="58">
        <f>J197</f>
        <v>0</v>
      </c>
      <c r="K141" s="58">
        <f t="shared" ref="K141" si="55">K197</f>
        <v>0</v>
      </c>
      <c r="L141" s="58">
        <f t="shared" ref="L141:P141" si="56">L197</f>
        <v>0</v>
      </c>
      <c r="M141" s="58">
        <f t="shared" si="56"/>
        <v>0</v>
      </c>
      <c r="N141" s="58">
        <f t="shared" si="56"/>
        <v>0</v>
      </c>
      <c r="O141" s="58">
        <f t="shared" si="56"/>
        <v>0</v>
      </c>
      <c r="P141" s="58">
        <f t="shared" si="56"/>
        <v>0</v>
      </c>
    </row>
    <row r="142" spans="1:16" s="10" customFormat="1" ht="20.100000000000001" customHeight="1" x14ac:dyDescent="0.25">
      <c r="A142" s="39"/>
      <c r="B142" s="42"/>
      <c r="C142" s="36"/>
      <c r="D142" s="57" t="s">
        <v>135</v>
      </c>
      <c r="E142" s="58">
        <f t="shared" si="54"/>
        <v>2930578.2719999999</v>
      </c>
      <c r="F142" s="58">
        <v>49823.6</v>
      </c>
      <c r="G142" s="58">
        <v>28865.3</v>
      </c>
      <c r="H142" s="58">
        <v>24019.599999999999</v>
      </c>
      <c r="I142" s="58">
        <v>0</v>
      </c>
      <c r="J142" s="58">
        <f t="shared" ref="J142:K143" si="57">J198</f>
        <v>2000</v>
      </c>
      <c r="K142" s="58">
        <f t="shared" si="57"/>
        <v>2000</v>
      </c>
      <c r="L142" s="58">
        <f t="shared" ref="L142:P142" si="58">L198</f>
        <v>0</v>
      </c>
      <c r="M142" s="58">
        <f t="shared" si="58"/>
        <v>705967.44299999997</v>
      </c>
      <c r="N142" s="58">
        <f t="shared" si="58"/>
        <v>705967.44299999997</v>
      </c>
      <c r="O142" s="58">
        <f t="shared" si="58"/>
        <v>705967.44299999997</v>
      </c>
      <c r="P142" s="58">
        <f t="shared" si="58"/>
        <v>705967.44299999997</v>
      </c>
    </row>
    <row r="143" spans="1:16" s="10" customFormat="1" ht="20.100000000000001" customHeight="1" x14ac:dyDescent="0.25">
      <c r="A143" s="40"/>
      <c r="B143" s="43"/>
      <c r="C143" s="37"/>
      <c r="D143" s="57" t="s">
        <v>136</v>
      </c>
      <c r="E143" s="58">
        <f t="shared" si="54"/>
        <v>592282.75719999999</v>
      </c>
      <c r="F143" s="58">
        <v>137347.1</v>
      </c>
      <c r="G143" s="58">
        <v>58116.1</v>
      </c>
      <c r="H143" s="58">
        <v>48816.6</v>
      </c>
      <c r="I143" s="58">
        <v>0</v>
      </c>
      <c r="J143" s="58">
        <f t="shared" si="57"/>
        <v>980.6</v>
      </c>
      <c r="K143" s="58">
        <f t="shared" si="57"/>
        <v>1565.1</v>
      </c>
      <c r="L143" s="58">
        <f t="shared" ref="L143:P143" si="59">L199</f>
        <v>0</v>
      </c>
      <c r="M143" s="58">
        <f t="shared" si="59"/>
        <v>86364.314299999998</v>
      </c>
      <c r="N143" s="58">
        <f t="shared" si="59"/>
        <v>86364.314299999998</v>
      </c>
      <c r="O143" s="58">
        <f t="shared" si="59"/>
        <v>86364.314299999998</v>
      </c>
      <c r="P143" s="58">
        <f t="shared" si="59"/>
        <v>86364.314299999998</v>
      </c>
    </row>
    <row r="144" spans="1:16" s="10" customFormat="1" ht="20.100000000000001" customHeight="1" x14ac:dyDescent="0.25">
      <c r="A144" s="38" t="s">
        <v>39</v>
      </c>
      <c r="B144" s="41" t="s">
        <v>195</v>
      </c>
      <c r="C144" s="35" t="s">
        <v>138</v>
      </c>
      <c r="D144" s="57" t="s">
        <v>133</v>
      </c>
      <c r="E144" s="58">
        <f t="shared" si="54"/>
        <v>0</v>
      </c>
      <c r="F144" s="58">
        <v>0</v>
      </c>
      <c r="G144" s="58">
        <v>0</v>
      </c>
      <c r="H144" s="58">
        <v>0</v>
      </c>
      <c r="I144" s="58">
        <v>0</v>
      </c>
      <c r="J144" s="58"/>
      <c r="K144" s="58"/>
      <c r="L144" s="58"/>
      <c r="M144" s="58"/>
      <c r="N144" s="58"/>
      <c r="O144" s="58"/>
      <c r="P144" s="58"/>
    </row>
    <row r="145" spans="1:16" s="10" customFormat="1" ht="20.100000000000001" customHeight="1" x14ac:dyDescent="0.25">
      <c r="A145" s="39"/>
      <c r="B145" s="42"/>
      <c r="C145" s="36"/>
      <c r="D145" s="57" t="s">
        <v>134</v>
      </c>
      <c r="E145" s="58">
        <f t="shared" si="54"/>
        <v>0</v>
      </c>
      <c r="F145" s="58">
        <v>0</v>
      </c>
      <c r="G145" s="58">
        <v>0</v>
      </c>
      <c r="H145" s="58">
        <v>0</v>
      </c>
      <c r="I145" s="58">
        <v>0</v>
      </c>
      <c r="J145" s="58"/>
      <c r="K145" s="58"/>
      <c r="L145" s="58"/>
      <c r="M145" s="58"/>
      <c r="N145" s="58"/>
      <c r="O145" s="58"/>
      <c r="P145" s="58"/>
    </row>
    <row r="146" spans="1:16" s="10" customFormat="1" ht="20.100000000000001" customHeight="1" x14ac:dyDescent="0.25">
      <c r="A146" s="39"/>
      <c r="B146" s="42"/>
      <c r="C146" s="36"/>
      <c r="D146" s="57" t="s">
        <v>135</v>
      </c>
      <c r="E146" s="58">
        <f t="shared" si="54"/>
        <v>0</v>
      </c>
      <c r="F146" s="58">
        <v>0</v>
      </c>
      <c r="G146" s="58">
        <v>0</v>
      </c>
      <c r="H146" s="58">
        <v>0</v>
      </c>
      <c r="I146" s="58">
        <v>0</v>
      </c>
      <c r="J146" s="58"/>
      <c r="K146" s="58"/>
      <c r="L146" s="58"/>
      <c r="M146" s="58"/>
      <c r="N146" s="58"/>
      <c r="O146" s="58"/>
      <c r="P146" s="58"/>
    </row>
    <row r="147" spans="1:16" s="10" customFormat="1" ht="20.100000000000001" customHeight="1" x14ac:dyDescent="0.25">
      <c r="A147" s="40"/>
      <c r="B147" s="43"/>
      <c r="C147" s="37"/>
      <c r="D147" s="57" t="s">
        <v>143</v>
      </c>
      <c r="E147" s="58">
        <f t="shared" si="54"/>
        <v>0</v>
      </c>
      <c r="F147" s="58">
        <v>0</v>
      </c>
      <c r="G147" s="58">
        <v>0</v>
      </c>
      <c r="H147" s="58">
        <v>0</v>
      </c>
      <c r="I147" s="58">
        <v>0</v>
      </c>
      <c r="J147" s="58"/>
      <c r="K147" s="58"/>
      <c r="L147" s="58"/>
      <c r="M147" s="58"/>
      <c r="N147" s="58"/>
      <c r="O147" s="58"/>
      <c r="P147" s="58"/>
    </row>
    <row r="148" spans="1:16" s="10" customFormat="1" ht="20.100000000000001" customHeight="1" x14ac:dyDescent="0.25">
      <c r="A148" s="38" t="s">
        <v>45</v>
      </c>
      <c r="B148" s="41" t="s">
        <v>196</v>
      </c>
      <c r="C148" s="35" t="s">
        <v>138</v>
      </c>
      <c r="D148" s="57" t="s">
        <v>133</v>
      </c>
      <c r="E148" s="58">
        <f t="shared" si="54"/>
        <v>218102.30000000002</v>
      </c>
      <c r="F148" s="58">
        <v>187170.7</v>
      </c>
      <c r="G148" s="58">
        <v>30305.200000000001</v>
      </c>
      <c r="H148" s="58">
        <v>626.4</v>
      </c>
      <c r="I148" s="58">
        <v>0</v>
      </c>
      <c r="J148" s="58"/>
      <c r="K148" s="58"/>
      <c r="L148" s="58"/>
      <c r="M148" s="58"/>
      <c r="N148" s="58"/>
      <c r="O148" s="58"/>
      <c r="P148" s="58"/>
    </row>
    <row r="149" spans="1:16" s="10" customFormat="1" ht="20.100000000000001" customHeight="1" x14ac:dyDescent="0.25">
      <c r="A149" s="39"/>
      <c r="B149" s="42"/>
      <c r="C149" s="36"/>
      <c r="D149" s="57" t="s">
        <v>134</v>
      </c>
      <c r="E149" s="58">
        <f t="shared" si="54"/>
        <v>0</v>
      </c>
      <c r="F149" s="58">
        <v>0</v>
      </c>
      <c r="G149" s="58">
        <v>0</v>
      </c>
      <c r="H149" s="58">
        <v>0</v>
      </c>
      <c r="I149" s="58">
        <v>0</v>
      </c>
      <c r="J149" s="58"/>
      <c r="K149" s="58"/>
      <c r="L149" s="58"/>
      <c r="M149" s="58"/>
      <c r="N149" s="58"/>
      <c r="O149" s="58"/>
      <c r="P149" s="58"/>
    </row>
    <row r="150" spans="1:16" s="10" customFormat="1" ht="20.100000000000001" customHeight="1" x14ac:dyDescent="0.25">
      <c r="A150" s="39"/>
      <c r="B150" s="42"/>
      <c r="C150" s="36"/>
      <c r="D150" s="57" t="s">
        <v>135</v>
      </c>
      <c r="E150" s="58">
        <f t="shared" si="54"/>
        <v>78688.899999999994</v>
      </c>
      <c r="F150" s="58">
        <v>49823.6</v>
      </c>
      <c r="G150" s="58">
        <v>28865.3</v>
      </c>
      <c r="H150" s="58">
        <v>0</v>
      </c>
      <c r="I150" s="58">
        <v>0</v>
      </c>
      <c r="J150" s="58"/>
      <c r="K150" s="58"/>
      <c r="L150" s="58"/>
      <c r="M150" s="58"/>
      <c r="N150" s="58"/>
      <c r="O150" s="58"/>
      <c r="P150" s="58"/>
    </row>
    <row r="151" spans="1:16" s="10" customFormat="1" ht="20.100000000000001" customHeight="1" x14ac:dyDescent="0.25">
      <c r="A151" s="40"/>
      <c r="B151" s="43"/>
      <c r="C151" s="37"/>
      <c r="D151" s="57" t="s">
        <v>136</v>
      </c>
      <c r="E151" s="58">
        <f t="shared" si="54"/>
        <v>139413.4</v>
      </c>
      <c r="F151" s="58">
        <v>137347.1</v>
      </c>
      <c r="G151" s="58">
        <v>1439.9</v>
      </c>
      <c r="H151" s="58">
        <v>626.4</v>
      </c>
      <c r="I151" s="58">
        <v>0</v>
      </c>
      <c r="J151" s="58"/>
      <c r="K151" s="58"/>
      <c r="L151" s="58"/>
      <c r="M151" s="58"/>
      <c r="N151" s="58"/>
      <c r="O151" s="58"/>
      <c r="P151" s="58"/>
    </row>
    <row r="152" spans="1:16" s="10" customFormat="1" ht="20.100000000000001" customHeight="1" x14ac:dyDescent="0.25">
      <c r="A152" s="38" t="s">
        <v>46</v>
      </c>
      <c r="B152" s="41" t="s">
        <v>197</v>
      </c>
      <c r="C152" s="35" t="s">
        <v>138</v>
      </c>
      <c r="D152" s="57" t="s">
        <v>133</v>
      </c>
      <c r="E152" s="58">
        <f t="shared" si="54"/>
        <v>1891.6</v>
      </c>
      <c r="F152" s="58">
        <v>1891.6</v>
      </c>
      <c r="G152" s="58">
        <v>0</v>
      </c>
      <c r="H152" s="58">
        <v>0</v>
      </c>
      <c r="I152" s="58">
        <v>0</v>
      </c>
      <c r="J152" s="58"/>
      <c r="K152" s="58"/>
      <c r="L152" s="58"/>
      <c r="M152" s="58"/>
      <c r="N152" s="58"/>
      <c r="O152" s="58"/>
      <c r="P152" s="58"/>
    </row>
    <row r="153" spans="1:16" s="10" customFormat="1" ht="20.100000000000001" customHeight="1" x14ac:dyDescent="0.25">
      <c r="A153" s="39"/>
      <c r="B153" s="42"/>
      <c r="C153" s="36"/>
      <c r="D153" s="57" t="s">
        <v>134</v>
      </c>
      <c r="E153" s="58">
        <f t="shared" si="54"/>
        <v>0</v>
      </c>
      <c r="F153" s="58">
        <v>0</v>
      </c>
      <c r="G153" s="58">
        <v>0</v>
      </c>
      <c r="H153" s="58">
        <v>0</v>
      </c>
      <c r="I153" s="58">
        <v>0</v>
      </c>
      <c r="J153" s="58"/>
      <c r="K153" s="58"/>
      <c r="L153" s="58"/>
      <c r="M153" s="58"/>
      <c r="N153" s="58"/>
      <c r="O153" s="58"/>
      <c r="P153" s="58"/>
    </row>
    <row r="154" spans="1:16" s="10" customFormat="1" ht="20.100000000000001" customHeight="1" x14ac:dyDescent="0.25">
      <c r="A154" s="39"/>
      <c r="B154" s="42"/>
      <c r="C154" s="36"/>
      <c r="D154" s="57" t="s">
        <v>135</v>
      </c>
      <c r="E154" s="58">
        <f t="shared" si="54"/>
        <v>1872.7</v>
      </c>
      <c r="F154" s="58">
        <v>1872.7</v>
      </c>
      <c r="G154" s="58">
        <v>0</v>
      </c>
      <c r="H154" s="58">
        <v>0</v>
      </c>
      <c r="I154" s="58">
        <v>0</v>
      </c>
      <c r="J154" s="58"/>
      <c r="K154" s="58"/>
      <c r="L154" s="58"/>
      <c r="M154" s="58"/>
      <c r="N154" s="58"/>
      <c r="O154" s="58"/>
      <c r="P154" s="58"/>
    </row>
    <row r="155" spans="1:16" s="10" customFormat="1" ht="20.100000000000001" customHeight="1" x14ac:dyDescent="0.25">
      <c r="A155" s="40"/>
      <c r="B155" s="43"/>
      <c r="C155" s="37"/>
      <c r="D155" s="57" t="s">
        <v>136</v>
      </c>
      <c r="E155" s="58">
        <f t="shared" si="54"/>
        <v>18.899999999999999</v>
      </c>
      <c r="F155" s="58">
        <v>18.899999999999999</v>
      </c>
      <c r="G155" s="58">
        <v>0</v>
      </c>
      <c r="H155" s="58">
        <v>0</v>
      </c>
      <c r="I155" s="58">
        <v>0</v>
      </c>
      <c r="J155" s="58"/>
      <c r="K155" s="58"/>
      <c r="L155" s="58"/>
      <c r="M155" s="58"/>
      <c r="N155" s="58"/>
      <c r="O155" s="58"/>
      <c r="P155" s="58"/>
    </row>
    <row r="156" spans="1:16" s="10" customFormat="1" ht="20.100000000000001" customHeight="1" x14ac:dyDescent="0.25">
      <c r="A156" s="38" t="s">
        <v>47</v>
      </c>
      <c r="B156" s="41" t="s">
        <v>198</v>
      </c>
      <c r="C156" s="35" t="s">
        <v>138</v>
      </c>
      <c r="D156" s="57" t="s">
        <v>133</v>
      </c>
      <c r="E156" s="58">
        <f t="shared" si="54"/>
        <v>77785</v>
      </c>
      <c r="F156" s="58">
        <v>48435.3</v>
      </c>
      <c r="G156" s="58">
        <v>29349.7</v>
      </c>
      <c r="H156" s="58">
        <v>0</v>
      </c>
      <c r="I156" s="58">
        <v>0</v>
      </c>
      <c r="J156" s="58"/>
      <c r="K156" s="58"/>
      <c r="L156" s="58"/>
      <c r="M156" s="58"/>
      <c r="N156" s="58"/>
      <c r="O156" s="58"/>
      <c r="P156" s="58"/>
    </row>
    <row r="157" spans="1:16" s="10" customFormat="1" ht="20.100000000000001" customHeight="1" x14ac:dyDescent="0.25">
      <c r="A157" s="39"/>
      <c r="B157" s="42"/>
      <c r="C157" s="36"/>
      <c r="D157" s="57" t="s">
        <v>134</v>
      </c>
      <c r="E157" s="58">
        <f t="shared" si="54"/>
        <v>0</v>
      </c>
      <c r="F157" s="58">
        <v>0</v>
      </c>
      <c r="G157" s="58">
        <v>0</v>
      </c>
      <c r="H157" s="58">
        <v>0</v>
      </c>
      <c r="I157" s="58">
        <v>0</v>
      </c>
      <c r="J157" s="58"/>
      <c r="K157" s="58"/>
      <c r="L157" s="58"/>
      <c r="M157" s="58"/>
      <c r="N157" s="58"/>
      <c r="O157" s="58"/>
      <c r="P157" s="58"/>
    </row>
    <row r="158" spans="1:16" s="10" customFormat="1" ht="20.100000000000001" customHeight="1" x14ac:dyDescent="0.25">
      <c r="A158" s="39"/>
      <c r="B158" s="42"/>
      <c r="C158" s="36"/>
      <c r="D158" s="57" t="s">
        <v>135</v>
      </c>
      <c r="E158" s="58">
        <f t="shared" si="54"/>
        <v>76816.2</v>
      </c>
      <c r="F158" s="58">
        <v>47950.9</v>
      </c>
      <c r="G158" s="58">
        <v>28865.3</v>
      </c>
      <c r="H158" s="58">
        <v>0</v>
      </c>
      <c r="I158" s="58">
        <v>0</v>
      </c>
      <c r="J158" s="58"/>
      <c r="K158" s="58"/>
      <c r="L158" s="58"/>
      <c r="M158" s="58"/>
      <c r="N158" s="58"/>
      <c r="O158" s="58"/>
      <c r="P158" s="58"/>
    </row>
    <row r="159" spans="1:16" s="10" customFormat="1" ht="20.100000000000001" customHeight="1" x14ac:dyDescent="0.25">
      <c r="A159" s="40"/>
      <c r="B159" s="43"/>
      <c r="C159" s="37"/>
      <c r="D159" s="57" t="s">
        <v>136</v>
      </c>
      <c r="E159" s="58">
        <f t="shared" si="54"/>
        <v>968.8</v>
      </c>
      <c r="F159" s="58">
        <v>484.4</v>
      </c>
      <c r="G159" s="58">
        <v>484.4</v>
      </c>
      <c r="H159" s="58">
        <v>0</v>
      </c>
      <c r="I159" s="58">
        <v>0</v>
      </c>
      <c r="J159" s="58"/>
      <c r="K159" s="58"/>
      <c r="L159" s="58"/>
      <c r="M159" s="58"/>
      <c r="N159" s="58"/>
      <c r="O159" s="58"/>
      <c r="P159" s="58"/>
    </row>
    <row r="160" spans="1:16" s="10" customFormat="1" ht="20.100000000000001" customHeight="1" x14ac:dyDescent="0.25">
      <c r="A160" s="38" t="s">
        <v>48</v>
      </c>
      <c r="B160" s="41" t="s">
        <v>199</v>
      </c>
      <c r="C160" s="35" t="s">
        <v>138</v>
      </c>
      <c r="D160" s="57" t="s">
        <v>133</v>
      </c>
      <c r="E160" s="58">
        <f t="shared" si="54"/>
        <v>876.9</v>
      </c>
      <c r="F160" s="58">
        <v>103.2</v>
      </c>
      <c r="G160" s="58">
        <v>147.30000000000001</v>
      </c>
      <c r="H160" s="58">
        <v>626.4</v>
      </c>
      <c r="I160" s="58">
        <v>0</v>
      </c>
      <c r="J160" s="58"/>
      <c r="K160" s="58"/>
      <c r="L160" s="58"/>
      <c r="M160" s="58"/>
      <c r="N160" s="58"/>
      <c r="O160" s="58"/>
      <c r="P160" s="58"/>
    </row>
    <row r="161" spans="1:16" s="10" customFormat="1" ht="20.100000000000001" customHeight="1" x14ac:dyDescent="0.25">
      <c r="A161" s="39"/>
      <c r="B161" s="42"/>
      <c r="C161" s="36"/>
      <c r="D161" s="57" t="s">
        <v>134</v>
      </c>
      <c r="E161" s="58">
        <f t="shared" si="54"/>
        <v>0</v>
      </c>
      <c r="F161" s="58">
        <v>0</v>
      </c>
      <c r="G161" s="58">
        <v>0</v>
      </c>
      <c r="H161" s="58">
        <v>0</v>
      </c>
      <c r="I161" s="58">
        <v>0</v>
      </c>
      <c r="J161" s="58"/>
      <c r="K161" s="58"/>
      <c r="L161" s="58"/>
      <c r="M161" s="58"/>
      <c r="N161" s="58"/>
      <c r="O161" s="58"/>
      <c r="P161" s="58"/>
    </row>
    <row r="162" spans="1:16" s="10" customFormat="1" ht="20.100000000000001" customHeight="1" x14ac:dyDescent="0.25">
      <c r="A162" s="39"/>
      <c r="B162" s="42"/>
      <c r="C162" s="36"/>
      <c r="D162" s="57" t="s">
        <v>135</v>
      </c>
      <c r="E162" s="58">
        <f t="shared" si="54"/>
        <v>0</v>
      </c>
      <c r="F162" s="58">
        <v>0</v>
      </c>
      <c r="G162" s="58">
        <v>0</v>
      </c>
      <c r="H162" s="58">
        <v>0</v>
      </c>
      <c r="I162" s="58">
        <v>0</v>
      </c>
      <c r="J162" s="58"/>
      <c r="K162" s="58"/>
      <c r="L162" s="58"/>
      <c r="M162" s="58"/>
      <c r="N162" s="58"/>
      <c r="O162" s="58"/>
      <c r="P162" s="58"/>
    </row>
    <row r="163" spans="1:16" s="10" customFormat="1" ht="20.100000000000001" customHeight="1" x14ac:dyDescent="0.25">
      <c r="A163" s="40"/>
      <c r="B163" s="43"/>
      <c r="C163" s="37"/>
      <c r="D163" s="57" t="s">
        <v>136</v>
      </c>
      <c r="E163" s="58">
        <f t="shared" si="54"/>
        <v>876.9</v>
      </c>
      <c r="F163" s="58">
        <v>103.2</v>
      </c>
      <c r="G163" s="58">
        <v>147.30000000000001</v>
      </c>
      <c r="H163" s="58">
        <v>626.4</v>
      </c>
      <c r="I163" s="58">
        <v>0</v>
      </c>
      <c r="J163" s="58"/>
      <c r="K163" s="58"/>
      <c r="L163" s="58"/>
      <c r="M163" s="58"/>
      <c r="N163" s="58"/>
      <c r="O163" s="58"/>
      <c r="P163" s="58"/>
    </row>
    <row r="164" spans="1:16" s="10" customFormat="1" ht="20.100000000000001" customHeight="1" x14ac:dyDescent="0.25">
      <c r="A164" s="38" t="s">
        <v>49</v>
      </c>
      <c r="B164" s="41" t="s">
        <v>50</v>
      </c>
      <c r="C164" s="35" t="s">
        <v>138</v>
      </c>
      <c r="D164" s="57" t="s">
        <v>133</v>
      </c>
      <c r="E164" s="58">
        <f t="shared" si="54"/>
        <v>608.20000000000005</v>
      </c>
      <c r="F164" s="58">
        <v>0</v>
      </c>
      <c r="G164" s="58">
        <v>608.20000000000005</v>
      </c>
      <c r="H164" s="58">
        <v>0</v>
      </c>
      <c r="I164" s="58">
        <v>0</v>
      </c>
      <c r="J164" s="58"/>
      <c r="K164" s="58"/>
      <c r="L164" s="58"/>
      <c r="M164" s="58"/>
      <c r="N164" s="58"/>
      <c r="O164" s="58"/>
      <c r="P164" s="58"/>
    </row>
    <row r="165" spans="1:16" s="10" customFormat="1" ht="20.100000000000001" customHeight="1" x14ac:dyDescent="0.25">
      <c r="A165" s="39"/>
      <c r="B165" s="42"/>
      <c r="C165" s="36"/>
      <c r="D165" s="57" t="s">
        <v>134</v>
      </c>
      <c r="E165" s="58">
        <f t="shared" si="54"/>
        <v>0</v>
      </c>
      <c r="F165" s="58">
        <v>0</v>
      </c>
      <c r="G165" s="58">
        <v>0</v>
      </c>
      <c r="H165" s="58">
        <v>0</v>
      </c>
      <c r="I165" s="58">
        <v>0</v>
      </c>
      <c r="J165" s="58"/>
      <c r="K165" s="58"/>
      <c r="L165" s="58"/>
      <c r="M165" s="58"/>
      <c r="N165" s="58"/>
      <c r="O165" s="58"/>
      <c r="P165" s="58"/>
    </row>
    <row r="166" spans="1:16" s="10" customFormat="1" ht="20.100000000000001" customHeight="1" x14ac:dyDescent="0.25">
      <c r="A166" s="39"/>
      <c r="B166" s="42"/>
      <c r="C166" s="36"/>
      <c r="D166" s="57" t="s">
        <v>135</v>
      </c>
      <c r="E166" s="58">
        <f t="shared" si="54"/>
        <v>0</v>
      </c>
      <c r="F166" s="58">
        <v>0</v>
      </c>
      <c r="G166" s="58">
        <v>0</v>
      </c>
      <c r="H166" s="58">
        <v>0</v>
      </c>
      <c r="I166" s="58">
        <v>0</v>
      </c>
      <c r="J166" s="58"/>
      <c r="K166" s="58"/>
      <c r="L166" s="58"/>
      <c r="M166" s="58"/>
      <c r="N166" s="58"/>
      <c r="O166" s="58"/>
      <c r="P166" s="58"/>
    </row>
    <row r="167" spans="1:16" s="10" customFormat="1" ht="20.100000000000001" customHeight="1" x14ac:dyDescent="0.25">
      <c r="A167" s="40"/>
      <c r="B167" s="43"/>
      <c r="C167" s="37"/>
      <c r="D167" s="57" t="s">
        <v>136</v>
      </c>
      <c r="E167" s="58">
        <f t="shared" si="54"/>
        <v>608.20000000000005</v>
      </c>
      <c r="F167" s="58">
        <v>0</v>
      </c>
      <c r="G167" s="58">
        <v>608.20000000000005</v>
      </c>
      <c r="H167" s="58">
        <v>0</v>
      </c>
      <c r="I167" s="58">
        <v>0</v>
      </c>
      <c r="J167" s="58"/>
      <c r="K167" s="58"/>
      <c r="L167" s="58"/>
      <c r="M167" s="58"/>
      <c r="N167" s="58"/>
      <c r="O167" s="58"/>
      <c r="P167" s="58"/>
    </row>
    <row r="168" spans="1:16" s="10" customFormat="1" ht="20.100000000000001" customHeight="1" x14ac:dyDescent="0.25">
      <c r="A168" s="38" t="s">
        <v>51</v>
      </c>
      <c r="B168" s="41" t="s">
        <v>200</v>
      </c>
      <c r="C168" s="35" t="s">
        <v>138</v>
      </c>
      <c r="D168" s="57" t="s">
        <v>133</v>
      </c>
      <c r="E168" s="58">
        <f t="shared" si="54"/>
        <v>0</v>
      </c>
      <c r="F168" s="58">
        <v>0</v>
      </c>
      <c r="G168" s="58">
        <v>0</v>
      </c>
      <c r="H168" s="58">
        <v>0</v>
      </c>
      <c r="I168" s="58">
        <v>0</v>
      </c>
      <c r="J168" s="58"/>
      <c r="K168" s="58"/>
      <c r="L168" s="58"/>
      <c r="M168" s="58"/>
      <c r="N168" s="58"/>
      <c r="O168" s="58"/>
      <c r="P168" s="58"/>
    </row>
    <row r="169" spans="1:16" s="10" customFormat="1" ht="20.100000000000001" customHeight="1" x14ac:dyDescent="0.25">
      <c r="A169" s="39"/>
      <c r="B169" s="42"/>
      <c r="C169" s="36"/>
      <c r="D169" s="57" t="s">
        <v>134</v>
      </c>
      <c r="E169" s="58">
        <f t="shared" si="54"/>
        <v>0</v>
      </c>
      <c r="F169" s="58">
        <v>0</v>
      </c>
      <c r="G169" s="58">
        <v>0</v>
      </c>
      <c r="H169" s="58">
        <v>0</v>
      </c>
      <c r="I169" s="58">
        <v>0</v>
      </c>
      <c r="J169" s="58"/>
      <c r="K169" s="58"/>
      <c r="L169" s="58"/>
      <c r="M169" s="58"/>
      <c r="N169" s="58"/>
      <c r="O169" s="58"/>
      <c r="P169" s="58"/>
    </row>
    <row r="170" spans="1:16" s="10" customFormat="1" ht="20.100000000000001" customHeight="1" x14ac:dyDescent="0.25">
      <c r="A170" s="39"/>
      <c r="B170" s="42"/>
      <c r="C170" s="36"/>
      <c r="D170" s="57" t="s">
        <v>135</v>
      </c>
      <c r="E170" s="58">
        <f t="shared" si="54"/>
        <v>0</v>
      </c>
      <c r="F170" s="58">
        <v>0</v>
      </c>
      <c r="G170" s="58">
        <v>0</v>
      </c>
      <c r="H170" s="58">
        <v>0</v>
      </c>
      <c r="I170" s="58">
        <v>0</v>
      </c>
      <c r="J170" s="58"/>
      <c r="K170" s="58"/>
      <c r="L170" s="58"/>
      <c r="M170" s="58"/>
      <c r="N170" s="58"/>
      <c r="O170" s="58"/>
      <c r="P170" s="58"/>
    </row>
    <row r="171" spans="1:16" s="10" customFormat="1" ht="28.5" customHeight="1" x14ac:dyDescent="0.25">
      <c r="A171" s="40"/>
      <c r="B171" s="43"/>
      <c r="C171" s="37"/>
      <c r="D171" s="57" t="s">
        <v>136</v>
      </c>
      <c r="E171" s="58">
        <f t="shared" si="54"/>
        <v>0</v>
      </c>
      <c r="F171" s="58">
        <v>0</v>
      </c>
      <c r="G171" s="58">
        <v>0</v>
      </c>
      <c r="H171" s="58">
        <v>0</v>
      </c>
      <c r="I171" s="58">
        <v>0</v>
      </c>
      <c r="J171" s="58"/>
      <c r="K171" s="58"/>
      <c r="L171" s="58"/>
      <c r="M171" s="58"/>
      <c r="N171" s="58"/>
      <c r="O171" s="58"/>
      <c r="P171" s="58"/>
    </row>
    <row r="172" spans="1:16" s="10" customFormat="1" ht="20.100000000000001" customHeight="1" x14ac:dyDescent="0.25">
      <c r="A172" s="38" t="s">
        <v>52</v>
      </c>
      <c r="B172" s="41" t="s">
        <v>201</v>
      </c>
      <c r="C172" s="35" t="s">
        <v>138</v>
      </c>
      <c r="D172" s="57" t="s">
        <v>133</v>
      </c>
      <c r="E172" s="58">
        <f t="shared" si="54"/>
        <v>200</v>
      </c>
      <c r="F172" s="58">
        <v>0</v>
      </c>
      <c r="G172" s="58">
        <v>200</v>
      </c>
      <c r="H172" s="58">
        <v>0</v>
      </c>
      <c r="I172" s="58">
        <v>0</v>
      </c>
      <c r="J172" s="58"/>
      <c r="K172" s="58"/>
      <c r="L172" s="58"/>
      <c r="M172" s="58"/>
      <c r="N172" s="58"/>
      <c r="O172" s="58"/>
      <c r="P172" s="58"/>
    </row>
    <row r="173" spans="1:16" s="10" customFormat="1" ht="20.100000000000001" customHeight="1" x14ac:dyDescent="0.25">
      <c r="A173" s="39"/>
      <c r="B173" s="42"/>
      <c r="C173" s="36"/>
      <c r="D173" s="57" t="s">
        <v>134</v>
      </c>
      <c r="E173" s="58">
        <f t="shared" si="54"/>
        <v>0</v>
      </c>
      <c r="F173" s="58">
        <v>0</v>
      </c>
      <c r="G173" s="58">
        <v>0</v>
      </c>
      <c r="H173" s="58">
        <v>0</v>
      </c>
      <c r="I173" s="58">
        <v>0</v>
      </c>
      <c r="J173" s="58"/>
      <c r="K173" s="58"/>
      <c r="L173" s="58"/>
      <c r="M173" s="58"/>
      <c r="N173" s="58"/>
      <c r="O173" s="58"/>
      <c r="P173" s="58"/>
    </row>
    <row r="174" spans="1:16" s="10" customFormat="1" ht="20.100000000000001" customHeight="1" x14ac:dyDescent="0.25">
      <c r="A174" s="39"/>
      <c r="B174" s="42"/>
      <c r="C174" s="36"/>
      <c r="D174" s="57" t="s">
        <v>135</v>
      </c>
      <c r="E174" s="58">
        <f t="shared" si="54"/>
        <v>0</v>
      </c>
      <c r="F174" s="58">
        <v>0</v>
      </c>
      <c r="G174" s="58">
        <v>0</v>
      </c>
      <c r="H174" s="58">
        <v>0</v>
      </c>
      <c r="I174" s="58">
        <v>0</v>
      </c>
      <c r="J174" s="58"/>
      <c r="K174" s="58"/>
      <c r="L174" s="58"/>
      <c r="M174" s="58"/>
      <c r="N174" s="58"/>
      <c r="O174" s="58"/>
      <c r="P174" s="58"/>
    </row>
    <row r="175" spans="1:16" s="10" customFormat="1" ht="20.100000000000001" customHeight="1" x14ac:dyDescent="0.25">
      <c r="A175" s="40"/>
      <c r="B175" s="43"/>
      <c r="C175" s="37"/>
      <c r="D175" s="57" t="s">
        <v>136</v>
      </c>
      <c r="E175" s="58">
        <f t="shared" si="54"/>
        <v>200</v>
      </c>
      <c r="F175" s="58">
        <v>0</v>
      </c>
      <c r="G175" s="58">
        <v>200</v>
      </c>
      <c r="H175" s="58">
        <v>0</v>
      </c>
      <c r="I175" s="58">
        <v>0</v>
      </c>
      <c r="J175" s="58"/>
      <c r="K175" s="58"/>
      <c r="L175" s="58"/>
      <c r="M175" s="58"/>
      <c r="N175" s="58"/>
      <c r="O175" s="58"/>
      <c r="P175" s="58"/>
    </row>
    <row r="176" spans="1:16" s="10" customFormat="1" ht="20.100000000000001" customHeight="1" x14ac:dyDescent="0.25">
      <c r="A176" s="38" t="s">
        <v>53</v>
      </c>
      <c r="B176" s="41" t="s">
        <v>202</v>
      </c>
      <c r="C176" s="35" t="s">
        <v>138</v>
      </c>
      <c r="D176" s="57" t="s">
        <v>133</v>
      </c>
      <c r="E176" s="58">
        <f t="shared" si="54"/>
        <v>127</v>
      </c>
      <c r="F176" s="58">
        <v>127</v>
      </c>
      <c r="G176" s="58">
        <v>0</v>
      </c>
      <c r="H176" s="58">
        <v>0</v>
      </c>
      <c r="I176" s="58">
        <v>0</v>
      </c>
      <c r="J176" s="58"/>
      <c r="K176" s="58"/>
      <c r="L176" s="58"/>
      <c r="M176" s="58"/>
      <c r="N176" s="58"/>
      <c r="O176" s="58"/>
      <c r="P176" s="58"/>
    </row>
    <row r="177" spans="1:16" s="10" customFormat="1" ht="20.100000000000001" customHeight="1" x14ac:dyDescent="0.25">
      <c r="A177" s="39"/>
      <c r="B177" s="42"/>
      <c r="C177" s="36"/>
      <c r="D177" s="57" t="s">
        <v>134</v>
      </c>
      <c r="E177" s="58">
        <f t="shared" si="54"/>
        <v>0</v>
      </c>
      <c r="F177" s="58">
        <v>0</v>
      </c>
      <c r="G177" s="58">
        <v>0</v>
      </c>
      <c r="H177" s="58">
        <v>0</v>
      </c>
      <c r="I177" s="58">
        <v>0</v>
      </c>
      <c r="J177" s="58"/>
      <c r="K177" s="58"/>
      <c r="L177" s="58"/>
      <c r="M177" s="58"/>
      <c r="N177" s="58"/>
      <c r="O177" s="58"/>
      <c r="P177" s="58"/>
    </row>
    <row r="178" spans="1:16" s="10" customFormat="1" ht="20.100000000000001" customHeight="1" x14ac:dyDescent="0.25">
      <c r="A178" s="39"/>
      <c r="B178" s="42"/>
      <c r="C178" s="36"/>
      <c r="D178" s="57" t="s">
        <v>135</v>
      </c>
      <c r="E178" s="58">
        <f t="shared" si="54"/>
        <v>0</v>
      </c>
      <c r="F178" s="58">
        <v>0</v>
      </c>
      <c r="G178" s="58">
        <v>0</v>
      </c>
      <c r="H178" s="58">
        <v>0</v>
      </c>
      <c r="I178" s="58">
        <v>0</v>
      </c>
      <c r="J178" s="58"/>
      <c r="K178" s="58"/>
      <c r="L178" s="58"/>
      <c r="M178" s="58"/>
      <c r="N178" s="58"/>
      <c r="O178" s="58"/>
      <c r="P178" s="58"/>
    </row>
    <row r="179" spans="1:16" s="10" customFormat="1" ht="20.100000000000001" customHeight="1" x14ac:dyDescent="0.25">
      <c r="A179" s="40"/>
      <c r="B179" s="43"/>
      <c r="C179" s="37"/>
      <c r="D179" s="57" t="s">
        <v>136</v>
      </c>
      <c r="E179" s="58">
        <f t="shared" si="54"/>
        <v>127</v>
      </c>
      <c r="F179" s="58">
        <v>127</v>
      </c>
      <c r="G179" s="58">
        <v>0</v>
      </c>
      <c r="H179" s="58">
        <v>0</v>
      </c>
      <c r="I179" s="58">
        <v>0</v>
      </c>
      <c r="J179" s="58"/>
      <c r="K179" s="58"/>
      <c r="L179" s="58"/>
      <c r="M179" s="58"/>
      <c r="N179" s="58"/>
      <c r="O179" s="58"/>
      <c r="P179" s="58"/>
    </row>
    <row r="180" spans="1:16" s="10" customFormat="1" ht="20.100000000000001" customHeight="1" x14ac:dyDescent="0.25">
      <c r="A180" s="38" t="s">
        <v>203</v>
      </c>
      <c r="B180" s="41" t="s">
        <v>204</v>
      </c>
      <c r="C180" s="35" t="s">
        <v>138</v>
      </c>
      <c r="D180" s="57" t="s">
        <v>133</v>
      </c>
      <c r="E180" s="58">
        <f t="shared" si="54"/>
        <v>39</v>
      </c>
      <c r="F180" s="58">
        <v>39</v>
      </c>
      <c r="G180" s="58">
        <v>0</v>
      </c>
      <c r="H180" s="58">
        <v>0</v>
      </c>
      <c r="I180" s="58">
        <v>0</v>
      </c>
      <c r="J180" s="58"/>
      <c r="K180" s="58"/>
      <c r="L180" s="58"/>
      <c r="M180" s="58"/>
      <c r="N180" s="58"/>
      <c r="O180" s="58"/>
      <c r="P180" s="58"/>
    </row>
    <row r="181" spans="1:16" s="10" customFormat="1" ht="20.100000000000001" customHeight="1" x14ac:dyDescent="0.25">
      <c r="A181" s="39"/>
      <c r="B181" s="42"/>
      <c r="C181" s="36"/>
      <c r="D181" s="57" t="s">
        <v>134</v>
      </c>
      <c r="E181" s="58">
        <f t="shared" si="54"/>
        <v>0</v>
      </c>
      <c r="F181" s="58" t="s">
        <v>142</v>
      </c>
      <c r="G181" s="58">
        <v>0</v>
      </c>
      <c r="H181" s="58">
        <v>0</v>
      </c>
      <c r="I181" s="58">
        <v>0</v>
      </c>
      <c r="J181" s="58"/>
      <c r="K181" s="58"/>
      <c r="L181" s="58"/>
      <c r="M181" s="58"/>
      <c r="N181" s="58"/>
      <c r="O181" s="58"/>
      <c r="P181" s="58"/>
    </row>
    <row r="182" spans="1:16" s="10" customFormat="1" ht="20.100000000000001" customHeight="1" x14ac:dyDescent="0.25">
      <c r="A182" s="39"/>
      <c r="B182" s="42"/>
      <c r="C182" s="36"/>
      <c r="D182" s="57" t="s">
        <v>135</v>
      </c>
      <c r="E182" s="58">
        <f t="shared" si="54"/>
        <v>0</v>
      </c>
      <c r="F182" s="58">
        <v>0</v>
      </c>
      <c r="G182" s="58">
        <v>0</v>
      </c>
      <c r="H182" s="58">
        <v>0</v>
      </c>
      <c r="I182" s="58">
        <v>0</v>
      </c>
      <c r="J182" s="58"/>
      <c r="K182" s="58"/>
      <c r="L182" s="58"/>
      <c r="M182" s="58"/>
      <c r="N182" s="58"/>
      <c r="O182" s="58"/>
      <c r="P182" s="58"/>
    </row>
    <row r="183" spans="1:16" s="10" customFormat="1" ht="20.100000000000001" customHeight="1" x14ac:dyDescent="0.25">
      <c r="A183" s="40"/>
      <c r="B183" s="43"/>
      <c r="C183" s="37"/>
      <c r="D183" s="57" t="s">
        <v>136</v>
      </c>
      <c r="E183" s="58">
        <f t="shared" si="54"/>
        <v>39</v>
      </c>
      <c r="F183" s="58">
        <v>39</v>
      </c>
      <c r="G183" s="58">
        <v>0</v>
      </c>
      <c r="H183" s="58">
        <v>0</v>
      </c>
      <c r="I183" s="58">
        <v>0</v>
      </c>
      <c r="J183" s="58"/>
      <c r="K183" s="58"/>
      <c r="L183" s="58"/>
      <c r="M183" s="58"/>
      <c r="N183" s="58"/>
      <c r="O183" s="58"/>
      <c r="P183" s="58"/>
    </row>
    <row r="184" spans="1:16" s="10" customFormat="1" ht="20.100000000000001" customHeight="1" x14ac:dyDescent="0.25">
      <c r="A184" s="38" t="s">
        <v>54</v>
      </c>
      <c r="B184" s="41" t="s">
        <v>205</v>
      </c>
      <c r="C184" s="35" t="s">
        <v>138</v>
      </c>
      <c r="D184" s="57" t="s">
        <v>133</v>
      </c>
      <c r="E184" s="58">
        <f t="shared" si="54"/>
        <v>240683.4</v>
      </c>
      <c r="F184" s="58">
        <v>136574.6</v>
      </c>
      <c r="G184" s="58">
        <v>56676.2</v>
      </c>
      <c r="H184" s="58">
        <v>47432.6</v>
      </c>
      <c r="I184" s="58">
        <v>0</v>
      </c>
      <c r="J184" s="58"/>
      <c r="K184" s="58"/>
      <c r="L184" s="58"/>
      <c r="M184" s="58"/>
      <c r="N184" s="58"/>
      <c r="O184" s="58"/>
      <c r="P184" s="58"/>
    </row>
    <row r="185" spans="1:16" s="10" customFormat="1" ht="20.100000000000001" customHeight="1" x14ac:dyDescent="0.25">
      <c r="A185" s="39"/>
      <c r="B185" s="42"/>
      <c r="C185" s="36"/>
      <c r="D185" s="57" t="s">
        <v>134</v>
      </c>
      <c r="E185" s="58">
        <f t="shared" si="54"/>
        <v>0</v>
      </c>
      <c r="F185" s="58">
        <v>0</v>
      </c>
      <c r="G185" s="58">
        <v>0</v>
      </c>
      <c r="H185" s="58">
        <v>0</v>
      </c>
      <c r="I185" s="58">
        <v>0</v>
      </c>
      <c r="J185" s="58"/>
      <c r="K185" s="58"/>
      <c r="L185" s="58"/>
      <c r="M185" s="58"/>
      <c r="N185" s="58"/>
      <c r="O185" s="58"/>
      <c r="P185" s="58"/>
    </row>
    <row r="186" spans="1:16" s="10" customFormat="1" ht="20.100000000000001" customHeight="1" x14ac:dyDescent="0.25">
      <c r="A186" s="39"/>
      <c r="B186" s="42"/>
      <c r="C186" s="36"/>
      <c r="D186" s="57" t="s">
        <v>135</v>
      </c>
      <c r="E186" s="58">
        <f t="shared" si="54"/>
        <v>0</v>
      </c>
      <c r="F186" s="58">
        <v>0</v>
      </c>
      <c r="G186" s="58">
        <v>0</v>
      </c>
      <c r="H186" s="58">
        <v>0</v>
      </c>
      <c r="I186" s="58">
        <v>0</v>
      </c>
      <c r="J186" s="58"/>
      <c r="K186" s="58"/>
      <c r="L186" s="58"/>
      <c r="M186" s="58"/>
      <c r="N186" s="58"/>
      <c r="O186" s="58"/>
      <c r="P186" s="58"/>
    </row>
    <row r="187" spans="1:16" s="10" customFormat="1" ht="20.100000000000001" customHeight="1" x14ac:dyDescent="0.25">
      <c r="A187" s="40"/>
      <c r="B187" s="43"/>
      <c r="C187" s="37"/>
      <c r="D187" s="57" t="s">
        <v>136</v>
      </c>
      <c r="E187" s="58">
        <f t="shared" si="54"/>
        <v>240683.4</v>
      </c>
      <c r="F187" s="58">
        <v>136574.6</v>
      </c>
      <c r="G187" s="58">
        <v>56676.2</v>
      </c>
      <c r="H187" s="58">
        <v>47432.6</v>
      </c>
      <c r="I187" s="58">
        <v>0</v>
      </c>
      <c r="J187" s="58"/>
      <c r="K187" s="58"/>
      <c r="L187" s="58"/>
      <c r="M187" s="58"/>
      <c r="N187" s="58"/>
      <c r="O187" s="58"/>
      <c r="P187" s="58"/>
    </row>
    <row r="188" spans="1:16" s="10" customFormat="1" ht="20.100000000000001" customHeight="1" x14ac:dyDescent="0.25">
      <c r="A188" s="38" t="s">
        <v>206</v>
      </c>
      <c r="B188" s="41" t="s">
        <v>207</v>
      </c>
      <c r="C188" s="35" t="s">
        <v>138</v>
      </c>
      <c r="D188" s="57" t="s">
        <v>133</v>
      </c>
      <c r="E188" s="58">
        <f t="shared" si="54"/>
        <v>89142</v>
      </c>
      <c r="F188" s="58">
        <v>89142</v>
      </c>
      <c r="G188" s="58">
        <v>0</v>
      </c>
      <c r="H188" s="58">
        <v>0</v>
      </c>
      <c r="I188" s="58">
        <v>0</v>
      </c>
      <c r="J188" s="58"/>
      <c r="K188" s="58"/>
      <c r="L188" s="58"/>
      <c r="M188" s="58"/>
      <c r="N188" s="58"/>
      <c r="O188" s="58"/>
      <c r="P188" s="58"/>
    </row>
    <row r="189" spans="1:16" s="10" customFormat="1" ht="20.100000000000001" customHeight="1" x14ac:dyDescent="0.25">
      <c r="A189" s="39"/>
      <c r="B189" s="42"/>
      <c r="C189" s="36"/>
      <c r="D189" s="57" t="s">
        <v>134</v>
      </c>
      <c r="E189" s="58">
        <f t="shared" si="54"/>
        <v>0</v>
      </c>
      <c r="F189" s="58">
        <v>0</v>
      </c>
      <c r="G189" s="58">
        <v>0</v>
      </c>
      <c r="H189" s="58">
        <v>0</v>
      </c>
      <c r="I189" s="58">
        <v>0</v>
      </c>
      <c r="J189" s="58"/>
      <c r="K189" s="58"/>
      <c r="L189" s="58"/>
      <c r="M189" s="58"/>
      <c r="N189" s="58"/>
      <c r="O189" s="58"/>
      <c r="P189" s="58"/>
    </row>
    <row r="190" spans="1:16" s="10" customFormat="1" ht="20.100000000000001" customHeight="1" x14ac:dyDescent="0.25">
      <c r="A190" s="39"/>
      <c r="B190" s="42"/>
      <c r="C190" s="36"/>
      <c r="D190" s="57" t="s">
        <v>135</v>
      </c>
      <c r="E190" s="58">
        <f t="shared" si="54"/>
        <v>0</v>
      </c>
      <c r="F190" s="58">
        <v>0</v>
      </c>
      <c r="G190" s="58">
        <v>0</v>
      </c>
      <c r="H190" s="58">
        <v>0</v>
      </c>
      <c r="I190" s="58">
        <v>0</v>
      </c>
      <c r="J190" s="58"/>
      <c r="K190" s="58"/>
      <c r="L190" s="58"/>
      <c r="M190" s="58"/>
      <c r="N190" s="58"/>
      <c r="O190" s="58"/>
      <c r="P190" s="58"/>
    </row>
    <row r="191" spans="1:16" s="10" customFormat="1" ht="20.100000000000001" customHeight="1" x14ac:dyDescent="0.25">
      <c r="A191" s="39"/>
      <c r="B191" s="42"/>
      <c r="C191" s="37"/>
      <c r="D191" s="59" t="s">
        <v>143</v>
      </c>
      <c r="E191" s="58">
        <f t="shared" si="54"/>
        <v>89142</v>
      </c>
      <c r="F191" s="60">
        <v>89142</v>
      </c>
      <c r="G191" s="60">
        <v>0</v>
      </c>
      <c r="H191" s="60">
        <v>0</v>
      </c>
      <c r="I191" s="60">
        <v>0</v>
      </c>
      <c r="J191" s="60"/>
      <c r="K191" s="60"/>
      <c r="L191" s="60"/>
      <c r="M191" s="60"/>
      <c r="N191" s="60"/>
      <c r="O191" s="60"/>
      <c r="P191" s="60"/>
    </row>
    <row r="192" spans="1:16" s="10" customFormat="1" ht="20.100000000000001" customHeight="1" x14ac:dyDescent="0.25">
      <c r="A192" s="38" t="s">
        <v>208</v>
      </c>
      <c r="B192" s="41" t="s">
        <v>207</v>
      </c>
      <c r="C192" s="35" t="s">
        <v>138</v>
      </c>
      <c r="D192" s="57" t="s">
        <v>133</v>
      </c>
      <c r="E192" s="58">
        <f t="shared" si="54"/>
        <v>151541.4</v>
      </c>
      <c r="F192" s="58">
        <v>47432.6</v>
      </c>
      <c r="G192" s="58">
        <v>56676.2</v>
      </c>
      <c r="H192" s="58">
        <v>47432.6</v>
      </c>
      <c r="I192" s="58">
        <v>0</v>
      </c>
      <c r="J192" s="58"/>
      <c r="K192" s="58"/>
      <c r="L192" s="58"/>
      <c r="M192" s="58"/>
      <c r="N192" s="58"/>
      <c r="O192" s="58"/>
      <c r="P192" s="58"/>
    </row>
    <row r="193" spans="1:16" s="10" customFormat="1" ht="20.100000000000001" customHeight="1" x14ac:dyDescent="0.25">
      <c r="A193" s="39"/>
      <c r="B193" s="42"/>
      <c r="C193" s="36"/>
      <c r="D193" s="57" t="s">
        <v>134</v>
      </c>
      <c r="E193" s="58">
        <f t="shared" si="54"/>
        <v>0</v>
      </c>
      <c r="F193" s="58">
        <v>0</v>
      </c>
      <c r="G193" s="58">
        <v>0</v>
      </c>
      <c r="H193" s="58">
        <v>0</v>
      </c>
      <c r="I193" s="58">
        <v>0</v>
      </c>
      <c r="J193" s="58"/>
      <c r="K193" s="58"/>
      <c r="L193" s="58"/>
      <c r="M193" s="58"/>
      <c r="N193" s="58"/>
      <c r="O193" s="58"/>
      <c r="P193" s="58"/>
    </row>
    <row r="194" spans="1:16" s="10" customFormat="1" ht="20.100000000000001" customHeight="1" x14ac:dyDescent="0.25">
      <c r="A194" s="39"/>
      <c r="B194" s="42"/>
      <c r="C194" s="36"/>
      <c r="D194" s="57" t="s">
        <v>135</v>
      </c>
      <c r="E194" s="58">
        <f t="shared" si="54"/>
        <v>0</v>
      </c>
      <c r="F194" s="58">
        <v>0</v>
      </c>
      <c r="G194" s="58">
        <v>0</v>
      </c>
      <c r="H194" s="58">
        <v>0</v>
      </c>
      <c r="I194" s="58">
        <v>0</v>
      </c>
      <c r="J194" s="58"/>
      <c r="K194" s="58"/>
      <c r="L194" s="58"/>
      <c r="M194" s="58"/>
      <c r="N194" s="58"/>
      <c r="O194" s="58"/>
      <c r="P194" s="58"/>
    </row>
    <row r="195" spans="1:16" s="10" customFormat="1" ht="20.100000000000001" customHeight="1" x14ac:dyDescent="0.25">
      <c r="A195" s="40"/>
      <c r="B195" s="43"/>
      <c r="C195" s="37"/>
      <c r="D195" s="57" t="s">
        <v>136</v>
      </c>
      <c r="E195" s="58">
        <f t="shared" si="54"/>
        <v>151541.4</v>
      </c>
      <c r="F195" s="58">
        <v>47432.6</v>
      </c>
      <c r="G195" s="58">
        <v>56676.2</v>
      </c>
      <c r="H195" s="58">
        <v>47432.6</v>
      </c>
      <c r="I195" s="58">
        <v>0</v>
      </c>
      <c r="J195" s="58"/>
      <c r="K195" s="58"/>
      <c r="L195" s="58"/>
      <c r="M195" s="58"/>
      <c r="N195" s="58"/>
      <c r="O195" s="58"/>
      <c r="P195" s="58"/>
    </row>
    <row r="196" spans="1:16" s="10" customFormat="1" ht="20.100000000000001" customHeight="1" x14ac:dyDescent="0.25">
      <c r="A196" s="38" t="s">
        <v>209</v>
      </c>
      <c r="B196" s="41" t="s">
        <v>210</v>
      </c>
      <c r="C196" s="35" t="s">
        <v>138</v>
      </c>
      <c r="D196" s="57" t="s">
        <v>133</v>
      </c>
      <c r="E196" s="58">
        <f t="shared" si="54"/>
        <v>3200649.9291999992</v>
      </c>
      <c r="F196" s="58">
        <v>0</v>
      </c>
      <c r="G196" s="58">
        <v>0</v>
      </c>
      <c r="H196" s="58">
        <v>24777.200000000001</v>
      </c>
      <c r="I196" s="58">
        <v>0</v>
      </c>
      <c r="J196" s="58">
        <f>J197+J198+J199</f>
        <v>2980.6</v>
      </c>
      <c r="K196" s="58">
        <f t="shared" ref="K196" si="60">K197+K198+K199</f>
        <v>3565.1</v>
      </c>
      <c r="L196" s="58"/>
      <c r="M196" s="58">
        <f t="shared" ref="M196" si="61">M197+M198+M199</f>
        <v>792331.75729999994</v>
      </c>
      <c r="N196" s="58">
        <f t="shared" ref="N196" si="62">N197+N198+N199</f>
        <v>792331.75729999994</v>
      </c>
      <c r="O196" s="58">
        <f t="shared" ref="O196" si="63">O197+O198+O199</f>
        <v>792331.75729999994</v>
      </c>
      <c r="P196" s="58">
        <f t="shared" ref="P196" si="64">P197+P198+P199</f>
        <v>792331.75729999994</v>
      </c>
    </row>
    <row r="197" spans="1:16" s="10" customFormat="1" ht="20.100000000000001" customHeight="1" x14ac:dyDescent="0.25">
      <c r="A197" s="39"/>
      <c r="B197" s="42"/>
      <c r="C197" s="36"/>
      <c r="D197" s="57" t="s">
        <v>134</v>
      </c>
      <c r="E197" s="58">
        <f t="shared" si="54"/>
        <v>0</v>
      </c>
      <c r="F197" s="58">
        <v>0</v>
      </c>
      <c r="G197" s="58">
        <v>0</v>
      </c>
      <c r="H197" s="58">
        <v>0</v>
      </c>
      <c r="I197" s="58">
        <v>0</v>
      </c>
      <c r="J197" s="58"/>
      <c r="K197" s="58"/>
      <c r="L197" s="58"/>
      <c r="M197" s="58"/>
      <c r="N197" s="58"/>
      <c r="O197" s="58"/>
      <c r="P197" s="58"/>
    </row>
    <row r="198" spans="1:16" s="10" customFormat="1" ht="20.100000000000001" customHeight="1" x14ac:dyDescent="0.25">
      <c r="A198" s="39"/>
      <c r="B198" s="42"/>
      <c r="C198" s="36"/>
      <c r="D198" s="57" t="s">
        <v>135</v>
      </c>
      <c r="E198" s="58">
        <f t="shared" si="54"/>
        <v>2851889.372</v>
      </c>
      <c r="F198" s="58">
        <v>0</v>
      </c>
      <c r="G198" s="58">
        <v>0</v>
      </c>
      <c r="H198" s="58">
        <v>24019.599999999999</v>
      </c>
      <c r="I198" s="58">
        <v>0</v>
      </c>
      <c r="J198" s="58">
        <v>2000</v>
      </c>
      <c r="K198" s="58">
        <v>2000</v>
      </c>
      <c r="L198" s="58"/>
      <c r="M198" s="58">
        <v>705967.44299999997</v>
      </c>
      <c r="N198" s="58">
        <v>705967.44299999997</v>
      </c>
      <c r="O198" s="58">
        <v>705967.44299999997</v>
      </c>
      <c r="P198" s="58">
        <v>705967.44299999997</v>
      </c>
    </row>
    <row r="199" spans="1:16" s="10" customFormat="1" ht="20.100000000000001" customHeight="1" x14ac:dyDescent="0.25">
      <c r="A199" s="40"/>
      <c r="B199" s="43"/>
      <c r="C199" s="37"/>
      <c r="D199" s="57" t="s">
        <v>136</v>
      </c>
      <c r="E199" s="58">
        <f t="shared" si="54"/>
        <v>348760.55719999992</v>
      </c>
      <c r="F199" s="58">
        <v>0</v>
      </c>
      <c r="G199" s="58">
        <v>0</v>
      </c>
      <c r="H199" s="58">
        <v>757.6</v>
      </c>
      <c r="I199" s="58">
        <v>0</v>
      </c>
      <c r="J199" s="58">
        <v>980.6</v>
      </c>
      <c r="K199" s="58">
        <v>1565.1</v>
      </c>
      <c r="L199" s="58"/>
      <c r="M199" s="58">
        <v>86364.314299999998</v>
      </c>
      <c r="N199" s="58">
        <v>86364.314299999998</v>
      </c>
      <c r="O199" s="58">
        <v>86364.314299999998</v>
      </c>
      <c r="P199" s="58">
        <v>86364.314299999998</v>
      </c>
    </row>
    <row r="200" spans="1:16" s="10" customFormat="1" ht="20.100000000000001" customHeight="1" x14ac:dyDescent="0.25">
      <c r="A200" s="38">
        <v>2</v>
      </c>
      <c r="B200" s="41" t="s">
        <v>297</v>
      </c>
      <c r="C200" s="35" t="s">
        <v>138</v>
      </c>
      <c r="D200" s="57" t="s">
        <v>133</v>
      </c>
      <c r="E200" s="58">
        <f>SUM(F200:P200)</f>
        <v>705660.70000000007</v>
      </c>
      <c r="F200" s="58">
        <f>F201+F202+F203</f>
        <v>70531.199999999997</v>
      </c>
      <c r="G200" s="58">
        <f t="shared" ref="G200:I200" si="65">G201+G202+G203</f>
        <v>67725.399999999994</v>
      </c>
      <c r="H200" s="58">
        <f t="shared" si="65"/>
        <v>410186.4</v>
      </c>
      <c r="I200" s="58">
        <f t="shared" si="65"/>
        <v>149945.5</v>
      </c>
      <c r="J200" s="58">
        <f>J201+J202+J203</f>
        <v>4253.3</v>
      </c>
      <c r="K200" s="58">
        <f t="shared" ref="K200:L200" si="66">K201+K202+K203</f>
        <v>609.79999999999995</v>
      </c>
      <c r="L200" s="58">
        <f t="shared" si="66"/>
        <v>409.1</v>
      </c>
      <c r="M200" s="58">
        <f t="shared" ref="M200" si="67">M201+M202+M203</f>
        <v>500</v>
      </c>
      <c r="N200" s="58">
        <f t="shared" ref="N200" si="68">N201+N202+N203</f>
        <v>500</v>
      </c>
      <c r="O200" s="58">
        <f t="shared" ref="O200" si="69">O201+O202+O203</f>
        <v>500</v>
      </c>
      <c r="P200" s="58">
        <f t="shared" ref="P200" si="70">P201+P202+P203</f>
        <v>500</v>
      </c>
    </row>
    <row r="201" spans="1:16" s="10" customFormat="1" ht="20.100000000000001" customHeight="1" x14ac:dyDescent="0.25">
      <c r="A201" s="39"/>
      <c r="B201" s="42"/>
      <c r="C201" s="36"/>
      <c r="D201" s="57" t="s">
        <v>134</v>
      </c>
      <c r="E201" s="58">
        <f t="shared" ref="E201:E203" si="71">SUM(F201:P201)</f>
        <v>62172</v>
      </c>
      <c r="F201" s="58">
        <v>0</v>
      </c>
      <c r="G201" s="58">
        <v>62172</v>
      </c>
      <c r="H201" s="58">
        <v>0</v>
      </c>
      <c r="I201" s="58">
        <v>0</v>
      </c>
      <c r="J201" s="58">
        <f>J205</f>
        <v>0</v>
      </c>
      <c r="K201" s="58">
        <f t="shared" ref="K201:L201" si="72">K205</f>
        <v>0</v>
      </c>
      <c r="L201" s="58">
        <f t="shared" si="72"/>
        <v>0</v>
      </c>
      <c r="M201" s="58">
        <f t="shared" ref="M201:P201" si="73">M205</f>
        <v>0</v>
      </c>
      <c r="N201" s="58">
        <f t="shared" si="73"/>
        <v>0</v>
      </c>
      <c r="O201" s="58">
        <f t="shared" si="73"/>
        <v>0</v>
      </c>
      <c r="P201" s="58">
        <f t="shared" si="73"/>
        <v>0</v>
      </c>
    </row>
    <row r="202" spans="1:16" s="10" customFormat="1" ht="20.100000000000001" customHeight="1" x14ac:dyDescent="0.25">
      <c r="A202" s="39"/>
      <c r="B202" s="42"/>
      <c r="C202" s="36"/>
      <c r="D202" s="57" t="s">
        <v>135</v>
      </c>
      <c r="E202" s="58">
        <f t="shared" si="71"/>
        <v>593972.5</v>
      </c>
      <c r="F202" s="58">
        <v>69532.5</v>
      </c>
      <c r="G202" s="58">
        <v>0</v>
      </c>
      <c r="H202" s="58">
        <v>405651.20000000001</v>
      </c>
      <c r="I202" s="58">
        <f>I206</f>
        <v>118788.8</v>
      </c>
      <c r="J202" s="58">
        <f t="shared" ref="J202:L203" si="74">J206</f>
        <v>0</v>
      </c>
      <c r="K202" s="58">
        <f t="shared" si="74"/>
        <v>0</v>
      </c>
      <c r="L202" s="58">
        <f t="shared" si="74"/>
        <v>0</v>
      </c>
      <c r="M202" s="58">
        <f t="shared" ref="M202:P202" si="75">M206</f>
        <v>0</v>
      </c>
      <c r="N202" s="58">
        <f t="shared" si="75"/>
        <v>0</v>
      </c>
      <c r="O202" s="58">
        <f t="shared" si="75"/>
        <v>0</v>
      </c>
      <c r="P202" s="58">
        <f t="shared" si="75"/>
        <v>0</v>
      </c>
    </row>
    <row r="203" spans="1:16" s="10" customFormat="1" ht="20.100000000000001" customHeight="1" x14ac:dyDescent="0.25">
      <c r="A203" s="40"/>
      <c r="B203" s="43"/>
      <c r="C203" s="37"/>
      <c r="D203" s="57" t="s">
        <v>136</v>
      </c>
      <c r="E203" s="58">
        <f t="shared" si="71"/>
        <v>49516.200000000004</v>
      </c>
      <c r="F203" s="58">
        <v>998.7</v>
      </c>
      <c r="G203" s="58">
        <v>5553.4</v>
      </c>
      <c r="H203" s="58">
        <v>4535.2</v>
      </c>
      <c r="I203" s="58">
        <f>I207</f>
        <v>31156.699999999997</v>
      </c>
      <c r="J203" s="58">
        <f t="shared" si="74"/>
        <v>4253.3</v>
      </c>
      <c r="K203" s="58">
        <f t="shared" si="74"/>
        <v>609.79999999999995</v>
      </c>
      <c r="L203" s="58">
        <f t="shared" si="74"/>
        <v>409.1</v>
      </c>
      <c r="M203" s="58">
        <f t="shared" ref="M203:P203" si="76">M207</f>
        <v>500</v>
      </c>
      <c r="N203" s="58">
        <f t="shared" si="76"/>
        <v>500</v>
      </c>
      <c r="O203" s="58">
        <f t="shared" si="76"/>
        <v>500</v>
      </c>
      <c r="P203" s="58">
        <f t="shared" si="76"/>
        <v>500</v>
      </c>
    </row>
    <row r="204" spans="1:16" s="10" customFormat="1" ht="24.95" customHeight="1" x14ac:dyDescent="0.25">
      <c r="A204" s="38" t="s">
        <v>55</v>
      </c>
      <c r="B204" s="41" t="s">
        <v>212</v>
      </c>
      <c r="C204" s="35" t="s">
        <v>138</v>
      </c>
      <c r="D204" s="57" t="s">
        <v>133</v>
      </c>
      <c r="E204" s="58">
        <f>SUM(F204:P204)</f>
        <v>705660.70000000007</v>
      </c>
      <c r="F204" s="58">
        <v>70531.199999999997</v>
      </c>
      <c r="G204" s="58">
        <v>67725.399999999994</v>
      </c>
      <c r="H204" s="58">
        <v>410186.4</v>
      </c>
      <c r="I204" s="58">
        <f>I205+I206+I207</f>
        <v>149945.5</v>
      </c>
      <c r="J204" s="58">
        <f>J205+J206+J207</f>
        <v>4253.3</v>
      </c>
      <c r="K204" s="58">
        <f t="shared" ref="K204" si="77">K205+K206+K207</f>
        <v>609.79999999999995</v>
      </c>
      <c r="L204" s="58">
        <f t="shared" ref="L204" si="78">L205+L206+L207</f>
        <v>409.1</v>
      </c>
      <c r="M204" s="58">
        <f t="shared" ref="M204" si="79">M205+M206+M207</f>
        <v>500</v>
      </c>
      <c r="N204" s="58">
        <f t="shared" ref="N204" si="80">N205+N206+N207</f>
        <v>500</v>
      </c>
      <c r="O204" s="58">
        <f t="shared" ref="O204" si="81">O205+O206+O207</f>
        <v>500</v>
      </c>
      <c r="P204" s="58">
        <f t="shared" ref="P204" si="82">P205+P206+P207</f>
        <v>500</v>
      </c>
    </row>
    <row r="205" spans="1:16" s="10" customFormat="1" ht="24.95" customHeight="1" x14ac:dyDescent="0.25">
      <c r="A205" s="39"/>
      <c r="B205" s="42"/>
      <c r="C205" s="36"/>
      <c r="D205" s="57" t="s">
        <v>134</v>
      </c>
      <c r="E205" s="58">
        <f t="shared" ref="E205:E272" si="83">SUM(F205:P205)</f>
        <v>62172</v>
      </c>
      <c r="F205" s="58">
        <v>0</v>
      </c>
      <c r="G205" s="58">
        <v>62172</v>
      </c>
      <c r="H205" s="58">
        <v>0</v>
      </c>
      <c r="I205" s="58">
        <f>I209+I221+I269+I273+I277</f>
        <v>0</v>
      </c>
      <c r="J205" s="58">
        <f>J265+J277</f>
        <v>0</v>
      </c>
      <c r="K205" s="58">
        <f t="shared" ref="K205:L205" si="84">K265+K277</f>
        <v>0</v>
      </c>
      <c r="L205" s="58">
        <f t="shared" si="84"/>
        <v>0</v>
      </c>
      <c r="M205" s="58">
        <f t="shared" ref="M205:P205" si="85">M265+M277</f>
        <v>0</v>
      </c>
      <c r="N205" s="58">
        <f t="shared" si="85"/>
        <v>0</v>
      </c>
      <c r="O205" s="58">
        <f t="shared" si="85"/>
        <v>0</v>
      </c>
      <c r="P205" s="58">
        <f t="shared" si="85"/>
        <v>0</v>
      </c>
    </row>
    <row r="206" spans="1:16" s="10" customFormat="1" ht="24.95" customHeight="1" x14ac:dyDescent="0.25">
      <c r="A206" s="39"/>
      <c r="B206" s="42"/>
      <c r="C206" s="36"/>
      <c r="D206" s="57" t="s">
        <v>135</v>
      </c>
      <c r="E206" s="58">
        <f t="shared" si="83"/>
        <v>593972.5</v>
      </c>
      <c r="F206" s="58">
        <v>69532.5</v>
      </c>
      <c r="G206" s="58">
        <v>0</v>
      </c>
      <c r="H206" s="58">
        <v>405651.20000000001</v>
      </c>
      <c r="I206" s="58">
        <f>I210+I222+I270+I274+I278</f>
        <v>118788.8</v>
      </c>
      <c r="J206" s="58">
        <f t="shared" ref="J206:L207" si="86">J266+J278</f>
        <v>0</v>
      </c>
      <c r="K206" s="58">
        <f t="shared" si="86"/>
        <v>0</v>
      </c>
      <c r="L206" s="58">
        <f t="shared" si="86"/>
        <v>0</v>
      </c>
      <c r="M206" s="58">
        <f t="shared" ref="M206:P206" si="87">M266+M278</f>
        <v>0</v>
      </c>
      <c r="N206" s="58">
        <f t="shared" si="87"/>
        <v>0</v>
      </c>
      <c r="O206" s="58">
        <f t="shared" si="87"/>
        <v>0</v>
      </c>
      <c r="P206" s="58">
        <f t="shared" si="87"/>
        <v>0</v>
      </c>
    </row>
    <row r="207" spans="1:16" s="10" customFormat="1" ht="24.95" customHeight="1" x14ac:dyDescent="0.25">
      <c r="A207" s="40"/>
      <c r="B207" s="43"/>
      <c r="C207" s="37"/>
      <c r="D207" s="57" t="s">
        <v>136</v>
      </c>
      <c r="E207" s="58">
        <f t="shared" si="83"/>
        <v>49516.200000000004</v>
      </c>
      <c r="F207" s="58">
        <v>998.7</v>
      </c>
      <c r="G207" s="58">
        <v>5553.4</v>
      </c>
      <c r="H207" s="58">
        <v>4535.2</v>
      </c>
      <c r="I207" s="58">
        <f>I211+I223+I271+I275+I279</f>
        <v>31156.699999999997</v>
      </c>
      <c r="J207" s="58">
        <f t="shared" si="86"/>
        <v>4253.3</v>
      </c>
      <c r="K207" s="58">
        <f t="shared" si="86"/>
        <v>609.79999999999995</v>
      </c>
      <c r="L207" s="58">
        <f t="shared" si="86"/>
        <v>409.1</v>
      </c>
      <c r="M207" s="58">
        <f t="shared" ref="M207:P207" si="88">M267+M279</f>
        <v>500</v>
      </c>
      <c r="N207" s="58">
        <f t="shared" si="88"/>
        <v>500</v>
      </c>
      <c r="O207" s="58">
        <f t="shared" si="88"/>
        <v>500</v>
      </c>
      <c r="P207" s="58">
        <f t="shared" si="88"/>
        <v>500</v>
      </c>
    </row>
    <row r="208" spans="1:16" s="10" customFormat="1" ht="20.100000000000001" customHeight="1" x14ac:dyDescent="0.25">
      <c r="A208" s="38" t="s">
        <v>56</v>
      </c>
      <c r="B208" s="41" t="s">
        <v>197</v>
      </c>
      <c r="C208" s="35" t="s">
        <v>138</v>
      </c>
      <c r="D208" s="57" t="s">
        <v>133</v>
      </c>
      <c r="E208" s="58">
        <f t="shared" si="83"/>
        <v>337140.9</v>
      </c>
      <c r="F208" s="58">
        <v>70234.8</v>
      </c>
      <c r="G208" s="58">
        <v>0</v>
      </c>
      <c r="H208" s="58">
        <v>117529.2</v>
      </c>
      <c r="I208" s="58">
        <f>I210+I211+I209</f>
        <v>149376.9</v>
      </c>
      <c r="J208" s="58"/>
      <c r="K208" s="58"/>
      <c r="L208" s="58"/>
      <c r="M208" s="58"/>
      <c r="N208" s="58"/>
      <c r="O208" s="58"/>
      <c r="P208" s="58"/>
    </row>
    <row r="209" spans="1:16" s="10" customFormat="1" ht="20.100000000000001" customHeight="1" x14ac:dyDescent="0.25">
      <c r="A209" s="39"/>
      <c r="B209" s="42"/>
      <c r="C209" s="36"/>
      <c r="D209" s="57" t="s">
        <v>134</v>
      </c>
      <c r="E209" s="58">
        <f t="shared" si="83"/>
        <v>0</v>
      </c>
      <c r="F209" s="58">
        <v>0</v>
      </c>
      <c r="G209" s="58">
        <v>0</v>
      </c>
      <c r="H209" s="58">
        <v>0</v>
      </c>
      <c r="I209" s="58">
        <f>I213+I217</f>
        <v>0</v>
      </c>
      <c r="J209" s="58"/>
      <c r="K209" s="58"/>
      <c r="L209" s="58"/>
      <c r="M209" s="58"/>
      <c r="N209" s="58"/>
      <c r="O209" s="58"/>
      <c r="P209" s="58"/>
    </row>
    <row r="210" spans="1:16" s="10" customFormat="1" ht="20.100000000000001" customHeight="1" x14ac:dyDescent="0.25">
      <c r="A210" s="39"/>
      <c r="B210" s="42"/>
      <c r="C210" s="36"/>
      <c r="D210" s="57" t="s">
        <v>135</v>
      </c>
      <c r="E210" s="58">
        <f t="shared" si="83"/>
        <v>304675.20000000001</v>
      </c>
      <c r="F210" s="58">
        <v>69532.5</v>
      </c>
      <c r="G210" s="58">
        <v>0</v>
      </c>
      <c r="H210" s="58">
        <v>116353.9</v>
      </c>
      <c r="I210" s="58">
        <f>I214+I218</f>
        <v>118788.8</v>
      </c>
      <c r="J210" s="58"/>
      <c r="K210" s="58"/>
      <c r="L210" s="58"/>
      <c r="M210" s="58"/>
      <c r="N210" s="58"/>
      <c r="O210" s="58"/>
      <c r="P210" s="58"/>
    </row>
    <row r="211" spans="1:16" s="10" customFormat="1" ht="20.100000000000001" customHeight="1" x14ac:dyDescent="0.25">
      <c r="A211" s="40"/>
      <c r="B211" s="43"/>
      <c r="C211" s="37"/>
      <c r="D211" s="57" t="s">
        <v>136</v>
      </c>
      <c r="E211" s="58">
        <f t="shared" si="83"/>
        <v>32465.699999999997</v>
      </c>
      <c r="F211" s="58">
        <v>702.3</v>
      </c>
      <c r="G211" s="58">
        <v>0</v>
      </c>
      <c r="H211" s="58">
        <v>1175.3</v>
      </c>
      <c r="I211" s="58">
        <f>I215+I219</f>
        <v>30588.1</v>
      </c>
      <c r="J211" s="58"/>
      <c r="K211" s="58"/>
      <c r="L211" s="58"/>
      <c r="M211" s="58"/>
      <c r="N211" s="58"/>
      <c r="O211" s="58"/>
      <c r="P211" s="58"/>
    </row>
    <row r="212" spans="1:16" s="11" customFormat="1" ht="20.100000000000001" customHeight="1" x14ac:dyDescent="0.25">
      <c r="A212" s="38" t="s">
        <v>57</v>
      </c>
      <c r="B212" s="41" t="s">
        <v>197</v>
      </c>
      <c r="C212" s="35" t="s">
        <v>138</v>
      </c>
      <c r="D212" s="57" t="s">
        <v>133</v>
      </c>
      <c r="E212" s="58">
        <f t="shared" si="83"/>
        <v>148347.9</v>
      </c>
      <c r="F212" s="58">
        <v>0</v>
      </c>
      <c r="G212" s="58">
        <v>0</v>
      </c>
      <c r="H212" s="58">
        <v>0</v>
      </c>
      <c r="I212" s="58">
        <f>I213+I214+I215</f>
        <v>148347.9</v>
      </c>
      <c r="J212" s="58"/>
      <c r="K212" s="58"/>
      <c r="L212" s="58"/>
      <c r="M212" s="58"/>
      <c r="N212" s="58"/>
      <c r="O212" s="58"/>
      <c r="P212" s="58"/>
    </row>
    <row r="213" spans="1:16" s="11" customFormat="1" ht="20.100000000000001" customHeight="1" x14ac:dyDescent="0.25">
      <c r="A213" s="39"/>
      <c r="B213" s="42"/>
      <c r="C213" s="36"/>
      <c r="D213" s="57" t="s">
        <v>134</v>
      </c>
      <c r="E213" s="58">
        <f t="shared" si="83"/>
        <v>0</v>
      </c>
      <c r="F213" s="58">
        <v>0</v>
      </c>
      <c r="G213" s="58">
        <v>0</v>
      </c>
      <c r="H213" s="58">
        <v>0</v>
      </c>
      <c r="I213" s="58">
        <v>0</v>
      </c>
      <c r="J213" s="58"/>
      <c r="K213" s="58"/>
      <c r="L213" s="58"/>
      <c r="M213" s="58"/>
      <c r="N213" s="58"/>
      <c r="O213" s="58"/>
      <c r="P213" s="58"/>
    </row>
    <row r="214" spans="1:16" s="11" customFormat="1" ht="20.100000000000001" customHeight="1" x14ac:dyDescent="0.25">
      <c r="A214" s="39"/>
      <c r="B214" s="42"/>
      <c r="C214" s="36"/>
      <c r="D214" s="57" t="s">
        <v>135</v>
      </c>
      <c r="E214" s="58">
        <f t="shared" si="83"/>
        <v>118788.8</v>
      </c>
      <c r="F214" s="58">
        <v>0</v>
      </c>
      <c r="G214" s="58">
        <v>0</v>
      </c>
      <c r="H214" s="58">
        <v>0</v>
      </c>
      <c r="I214" s="58">
        <v>118788.8</v>
      </c>
      <c r="J214" s="58"/>
      <c r="K214" s="58"/>
      <c r="L214" s="58"/>
      <c r="M214" s="58"/>
      <c r="N214" s="58"/>
      <c r="O214" s="58"/>
      <c r="P214" s="58"/>
    </row>
    <row r="215" spans="1:16" s="11" customFormat="1" ht="20.100000000000001" customHeight="1" x14ac:dyDescent="0.25">
      <c r="A215" s="40"/>
      <c r="B215" s="43"/>
      <c r="C215" s="37"/>
      <c r="D215" s="57" t="s">
        <v>136</v>
      </c>
      <c r="E215" s="58">
        <f t="shared" si="83"/>
        <v>29559.1</v>
      </c>
      <c r="F215" s="58">
        <v>0</v>
      </c>
      <c r="G215" s="58">
        <v>0</v>
      </c>
      <c r="H215" s="58">
        <v>0</v>
      </c>
      <c r="I215" s="58">
        <v>29559.1</v>
      </c>
      <c r="J215" s="58"/>
      <c r="K215" s="58"/>
      <c r="L215" s="58"/>
      <c r="M215" s="58"/>
      <c r="N215" s="58"/>
      <c r="O215" s="58"/>
      <c r="P215" s="58"/>
    </row>
    <row r="216" spans="1:16" s="11" customFormat="1" ht="20.100000000000001" customHeight="1" x14ac:dyDescent="0.25">
      <c r="A216" s="38" t="s">
        <v>58</v>
      </c>
      <c r="B216" s="41" t="s">
        <v>201</v>
      </c>
      <c r="C216" s="35" t="s">
        <v>138</v>
      </c>
      <c r="D216" s="57" t="s">
        <v>133</v>
      </c>
      <c r="E216" s="58">
        <f t="shared" si="83"/>
        <v>1029</v>
      </c>
      <c r="F216" s="58">
        <v>0</v>
      </c>
      <c r="G216" s="58">
        <v>0</v>
      </c>
      <c r="H216" s="58">
        <v>0</v>
      </c>
      <c r="I216" s="58">
        <f>I217+I218+I219</f>
        <v>1029</v>
      </c>
      <c r="J216" s="58"/>
      <c r="K216" s="58"/>
      <c r="L216" s="58"/>
      <c r="M216" s="58"/>
      <c r="N216" s="58"/>
      <c r="O216" s="58"/>
      <c r="P216" s="58"/>
    </row>
    <row r="217" spans="1:16" s="11" customFormat="1" ht="20.100000000000001" customHeight="1" x14ac:dyDescent="0.25">
      <c r="A217" s="39"/>
      <c r="B217" s="42"/>
      <c r="C217" s="36"/>
      <c r="D217" s="57" t="s">
        <v>134</v>
      </c>
      <c r="E217" s="58">
        <f t="shared" si="83"/>
        <v>0</v>
      </c>
      <c r="F217" s="58">
        <v>0</v>
      </c>
      <c r="G217" s="58">
        <v>0</v>
      </c>
      <c r="H217" s="58">
        <v>0</v>
      </c>
      <c r="I217" s="58">
        <v>0</v>
      </c>
      <c r="J217" s="58"/>
      <c r="K217" s="58"/>
      <c r="L217" s="58"/>
      <c r="M217" s="58"/>
      <c r="N217" s="58"/>
      <c r="O217" s="58"/>
      <c r="P217" s="58"/>
    </row>
    <row r="218" spans="1:16" s="11" customFormat="1" ht="20.100000000000001" customHeight="1" x14ac:dyDescent="0.25">
      <c r="A218" s="39"/>
      <c r="B218" s="42"/>
      <c r="C218" s="36"/>
      <c r="D218" s="57" t="s">
        <v>135</v>
      </c>
      <c r="E218" s="58">
        <f t="shared" si="83"/>
        <v>0</v>
      </c>
      <c r="F218" s="58">
        <v>0</v>
      </c>
      <c r="G218" s="58">
        <v>0</v>
      </c>
      <c r="H218" s="58">
        <v>0</v>
      </c>
      <c r="I218" s="58">
        <v>0</v>
      </c>
      <c r="J218" s="58"/>
      <c r="K218" s="58"/>
      <c r="L218" s="58"/>
      <c r="M218" s="58"/>
      <c r="N218" s="58"/>
      <c r="O218" s="58"/>
      <c r="P218" s="58"/>
    </row>
    <row r="219" spans="1:16" s="11" customFormat="1" ht="20.100000000000001" customHeight="1" x14ac:dyDescent="0.25">
      <c r="A219" s="40"/>
      <c r="B219" s="43"/>
      <c r="C219" s="37"/>
      <c r="D219" s="57" t="s">
        <v>136</v>
      </c>
      <c r="E219" s="58">
        <f t="shared" si="83"/>
        <v>1029</v>
      </c>
      <c r="F219" s="58">
        <v>0</v>
      </c>
      <c r="G219" s="58">
        <v>0</v>
      </c>
      <c r="H219" s="58">
        <v>0</v>
      </c>
      <c r="I219" s="58">
        <v>1029</v>
      </c>
      <c r="J219" s="58"/>
      <c r="K219" s="58"/>
      <c r="L219" s="58"/>
      <c r="M219" s="58"/>
      <c r="N219" s="58"/>
      <c r="O219" s="58"/>
      <c r="P219" s="58"/>
    </row>
    <row r="220" spans="1:16" s="10" customFormat="1" ht="20.100000000000001" customHeight="1" x14ac:dyDescent="0.25">
      <c r="A220" s="38" t="s">
        <v>213</v>
      </c>
      <c r="B220" s="41" t="s">
        <v>214</v>
      </c>
      <c r="C220" s="35" t="s">
        <v>138</v>
      </c>
      <c r="D220" s="57" t="s">
        <v>133</v>
      </c>
      <c r="E220" s="58">
        <f t="shared" si="83"/>
        <v>68021.799999999988</v>
      </c>
      <c r="F220" s="58">
        <v>296.39999999999998</v>
      </c>
      <c r="G220" s="58">
        <v>67725.399999999994</v>
      </c>
      <c r="H220" s="58">
        <v>0</v>
      </c>
      <c r="I220" s="58">
        <v>0</v>
      </c>
      <c r="J220" s="58"/>
      <c r="K220" s="58"/>
      <c r="L220" s="58"/>
      <c r="M220" s="58"/>
      <c r="N220" s="58"/>
      <c r="O220" s="58"/>
      <c r="P220" s="58"/>
    </row>
    <row r="221" spans="1:16" s="10" customFormat="1" ht="20.100000000000001" customHeight="1" x14ac:dyDescent="0.25">
      <c r="A221" s="39"/>
      <c r="B221" s="42"/>
      <c r="C221" s="36"/>
      <c r="D221" s="57" t="s">
        <v>134</v>
      </c>
      <c r="E221" s="58">
        <f t="shared" si="83"/>
        <v>62172</v>
      </c>
      <c r="F221" s="58">
        <v>0</v>
      </c>
      <c r="G221" s="58">
        <v>62172</v>
      </c>
      <c r="H221" s="58">
        <v>0</v>
      </c>
      <c r="I221" s="58">
        <v>0</v>
      </c>
      <c r="J221" s="58"/>
      <c r="K221" s="58"/>
      <c r="L221" s="58"/>
      <c r="M221" s="58"/>
      <c r="N221" s="58"/>
      <c r="O221" s="58"/>
      <c r="P221" s="58"/>
    </row>
    <row r="222" spans="1:16" s="10" customFormat="1" ht="20.100000000000001" customHeight="1" x14ac:dyDescent="0.25">
      <c r="A222" s="39"/>
      <c r="B222" s="42"/>
      <c r="C222" s="36"/>
      <c r="D222" s="57" t="s">
        <v>135</v>
      </c>
      <c r="E222" s="58">
        <f t="shared" si="83"/>
        <v>0</v>
      </c>
      <c r="F222" s="58">
        <v>0</v>
      </c>
      <c r="G222" s="58">
        <v>0</v>
      </c>
      <c r="H222" s="58">
        <v>0</v>
      </c>
      <c r="I222" s="58">
        <v>0</v>
      </c>
      <c r="J222" s="58"/>
      <c r="K222" s="58"/>
      <c r="L222" s="58"/>
      <c r="M222" s="58"/>
      <c r="N222" s="58"/>
      <c r="O222" s="58"/>
      <c r="P222" s="58"/>
    </row>
    <row r="223" spans="1:16" s="10" customFormat="1" ht="20.100000000000001" customHeight="1" x14ac:dyDescent="0.25">
      <c r="A223" s="40"/>
      <c r="B223" s="43"/>
      <c r="C223" s="37"/>
      <c r="D223" s="57" t="s">
        <v>136</v>
      </c>
      <c r="E223" s="58">
        <f t="shared" si="83"/>
        <v>5849.7999999999993</v>
      </c>
      <c r="F223" s="58">
        <v>296.39999999999998</v>
      </c>
      <c r="G223" s="58">
        <v>5553.4</v>
      </c>
      <c r="H223" s="58">
        <v>0</v>
      </c>
      <c r="I223" s="58">
        <v>0</v>
      </c>
      <c r="J223" s="58"/>
      <c r="K223" s="58"/>
      <c r="L223" s="58"/>
      <c r="M223" s="58"/>
      <c r="N223" s="58"/>
      <c r="O223" s="58"/>
      <c r="P223" s="58"/>
    </row>
    <row r="224" spans="1:16" s="11" customFormat="1" ht="20.100000000000001" customHeight="1" x14ac:dyDescent="0.25">
      <c r="A224" s="38" t="s">
        <v>59</v>
      </c>
      <c r="B224" s="41" t="s">
        <v>215</v>
      </c>
      <c r="C224" s="35" t="s">
        <v>138</v>
      </c>
      <c r="D224" s="57" t="s">
        <v>133</v>
      </c>
      <c r="E224" s="58">
        <f t="shared" si="83"/>
        <v>0</v>
      </c>
      <c r="F224" s="58">
        <v>0</v>
      </c>
      <c r="G224" s="58">
        <v>0</v>
      </c>
      <c r="H224" s="58">
        <v>0</v>
      </c>
      <c r="I224" s="58">
        <v>0</v>
      </c>
      <c r="J224" s="58"/>
      <c r="K224" s="58"/>
      <c r="L224" s="58"/>
      <c r="M224" s="58"/>
      <c r="N224" s="58"/>
      <c r="O224" s="58"/>
      <c r="P224" s="58"/>
    </row>
    <row r="225" spans="1:16" s="11" customFormat="1" ht="20.100000000000001" customHeight="1" x14ac:dyDescent="0.25">
      <c r="A225" s="39"/>
      <c r="B225" s="42"/>
      <c r="C225" s="36"/>
      <c r="D225" s="57" t="s">
        <v>134</v>
      </c>
      <c r="E225" s="58">
        <f t="shared" si="83"/>
        <v>0</v>
      </c>
      <c r="F225" s="58">
        <v>0</v>
      </c>
      <c r="G225" s="58">
        <v>0</v>
      </c>
      <c r="H225" s="58">
        <v>0</v>
      </c>
      <c r="I225" s="58">
        <v>0</v>
      </c>
      <c r="J225" s="58"/>
      <c r="K225" s="58"/>
      <c r="L225" s="58"/>
      <c r="M225" s="58"/>
      <c r="N225" s="58"/>
      <c r="O225" s="58"/>
      <c r="P225" s="58"/>
    </row>
    <row r="226" spans="1:16" s="11" customFormat="1" ht="20.100000000000001" customHeight="1" x14ac:dyDescent="0.25">
      <c r="A226" s="39"/>
      <c r="B226" s="42"/>
      <c r="C226" s="36"/>
      <c r="D226" s="57" t="s">
        <v>135</v>
      </c>
      <c r="E226" s="58">
        <f t="shared" si="83"/>
        <v>0</v>
      </c>
      <c r="F226" s="58">
        <v>0</v>
      </c>
      <c r="G226" s="58">
        <v>0</v>
      </c>
      <c r="H226" s="58">
        <v>0</v>
      </c>
      <c r="I226" s="58">
        <v>0</v>
      </c>
      <c r="J226" s="58"/>
      <c r="K226" s="58"/>
      <c r="L226" s="58"/>
      <c r="M226" s="58"/>
      <c r="N226" s="58"/>
      <c r="O226" s="58"/>
      <c r="P226" s="58"/>
    </row>
    <row r="227" spans="1:16" s="11" customFormat="1" ht="20.100000000000001" customHeight="1" x14ac:dyDescent="0.25">
      <c r="A227" s="40"/>
      <c r="B227" s="43"/>
      <c r="C227" s="37"/>
      <c r="D227" s="57" t="s">
        <v>136</v>
      </c>
      <c r="E227" s="58">
        <f t="shared" si="83"/>
        <v>0</v>
      </c>
      <c r="F227" s="58">
        <v>0</v>
      </c>
      <c r="G227" s="58">
        <v>0</v>
      </c>
      <c r="H227" s="58">
        <v>0</v>
      </c>
      <c r="I227" s="58">
        <v>0</v>
      </c>
      <c r="J227" s="58"/>
      <c r="K227" s="58"/>
      <c r="L227" s="58"/>
      <c r="M227" s="58"/>
      <c r="N227" s="58"/>
      <c r="O227" s="58"/>
      <c r="P227" s="58"/>
    </row>
    <row r="228" spans="1:16" s="11" customFormat="1" ht="20.100000000000001" customHeight="1" x14ac:dyDescent="0.25">
      <c r="A228" s="38" t="s">
        <v>60</v>
      </c>
      <c r="B228" s="41" t="s">
        <v>216</v>
      </c>
      <c r="C228" s="35" t="s">
        <v>138</v>
      </c>
      <c r="D228" s="57" t="s">
        <v>133</v>
      </c>
      <c r="E228" s="58">
        <f t="shared" si="83"/>
        <v>445</v>
      </c>
      <c r="F228" s="58">
        <v>0</v>
      </c>
      <c r="G228" s="58">
        <v>445</v>
      </c>
      <c r="H228" s="58">
        <v>0</v>
      </c>
      <c r="I228" s="58">
        <v>0</v>
      </c>
      <c r="J228" s="58"/>
      <c r="K228" s="58"/>
      <c r="L228" s="58"/>
      <c r="M228" s="58"/>
      <c r="N228" s="58"/>
      <c r="O228" s="58"/>
      <c r="P228" s="58"/>
    </row>
    <row r="229" spans="1:16" s="11" customFormat="1" ht="20.100000000000001" customHeight="1" x14ac:dyDescent="0.25">
      <c r="A229" s="39"/>
      <c r="B229" s="42"/>
      <c r="C229" s="36"/>
      <c r="D229" s="57" t="s">
        <v>134</v>
      </c>
      <c r="E229" s="58">
        <f t="shared" si="83"/>
        <v>0</v>
      </c>
      <c r="F229" s="58">
        <v>0</v>
      </c>
      <c r="G229" s="58">
        <v>0</v>
      </c>
      <c r="H229" s="58">
        <v>0</v>
      </c>
      <c r="I229" s="58">
        <v>0</v>
      </c>
      <c r="J229" s="58"/>
      <c r="K229" s="58"/>
      <c r="L229" s="58"/>
      <c r="M229" s="58"/>
      <c r="N229" s="58"/>
      <c r="O229" s="58"/>
      <c r="P229" s="58"/>
    </row>
    <row r="230" spans="1:16" s="11" customFormat="1" ht="20.100000000000001" customHeight="1" x14ac:dyDescent="0.25">
      <c r="A230" s="39"/>
      <c r="B230" s="42"/>
      <c r="C230" s="36"/>
      <c r="D230" s="57" t="s">
        <v>135</v>
      </c>
      <c r="E230" s="58">
        <f t="shared" si="83"/>
        <v>0</v>
      </c>
      <c r="F230" s="58">
        <v>0</v>
      </c>
      <c r="G230" s="58">
        <v>0</v>
      </c>
      <c r="H230" s="58">
        <v>0</v>
      </c>
      <c r="I230" s="58">
        <v>0</v>
      </c>
      <c r="J230" s="58"/>
      <c r="K230" s="58"/>
      <c r="L230" s="58"/>
      <c r="M230" s="58"/>
      <c r="N230" s="58"/>
      <c r="O230" s="58"/>
      <c r="P230" s="58"/>
    </row>
    <row r="231" spans="1:16" s="11" customFormat="1" ht="20.100000000000001" customHeight="1" x14ac:dyDescent="0.25">
      <c r="A231" s="40"/>
      <c r="B231" s="43"/>
      <c r="C231" s="37"/>
      <c r="D231" s="57" t="s">
        <v>136</v>
      </c>
      <c r="E231" s="58">
        <f t="shared" si="83"/>
        <v>445</v>
      </c>
      <c r="F231" s="58">
        <v>0</v>
      </c>
      <c r="G231" s="58">
        <v>445</v>
      </c>
      <c r="H231" s="58">
        <v>0</v>
      </c>
      <c r="I231" s="58">
        <v>0</v>
      </c>
      <c r="J231" s="58"/>
      <c r="K231" s="58"/>
      <c r="L231" s="58"/>
      <c r="M231" s="58"/>
      <c r="N231" s="58"/>
      <c r="O231" s="58"/>
      <c r="P231" s="58"/>
    </row>
    <row r="232" spans="1:16" s="11" customFormat="1" ht="20.100000000000001" customHeight="1" x14ac:dyDescent="0.25">
      <c r="A232" s="38" t="s">
        <v>61</v>
      </c>
      <c r="B232" s="41" t="s">
        <v>217</v>
      </c>
      <c r="C232" s="35" t="s">
        <v>138</v>
      </c>
      <c r="D232" s="57" t="s">
        <v>133</v>
      </c>
      <c r="E232" s="58">
        <f t="shared" si="83"/>
        <v>445</v>
      </c>
      <c r="F232" s="58">
        <v>0</v>
      </c>
      <c r="G232" s="58">
        <v>445</v>
      </c>
      <c r="H232" s="58">
        <v>0</v>
      </c>
      <c r="I232" s="58">
        <v>0</v>
      </c>
      <c r="J232" s="58"/>
      <c r="K232" s="58"/>
      <c r="L232" s="58"/>
      <c r="M232" s="58"/>
      <c r="N232" s="58"/>
      <c r="O232" s="58"/>
      <c r="P232" s="58"/>
    </row>
    <row r="233" spans="1:16" s="11" customFormat="1" ht="20.100000000000001" customHeight="1" x14ac:dyDescent="0.25">
      <c r="A233" s="39"/>
      <c r="B233" s="42"/>
      <c r="C233" s="36"/>
      <c r="D233" s="57" t="s">
        <v>134</v>
      </c>
      <c r="E233" s="58">
        <f t="shared" si="83"/>
        <v>0</v>
      </c>
      <c r="F233" s="58">
        <v>0</v>
      </c>
      <c r="G233" s="58">
        <v>0</v>
      </c>
      <c r="H233" s="58">
        <v>0</v>
      </c>
      <c r="I233" s="58">
        <v>0</v>
      </c>
      <c r="J233" s="58"/>
      <c r="K233" s="58"/>
      <c r="L233" s="58"/>
      <c r="M233" s="58"/>
      <c r="N233" s="58"/>
      <c r="O233" s="58"/>
      <c r="P233" s="58"/>
    </row>
    <row r="234" spans="1:16" s="11" customFormat="1" ht="20.100000000000001" customHeight="1" x14ac:dyDescent="0.25">
      <c r="A234" s="39"/>
      <c r="B234" s="42"/>
      <c r="C234" s="36"/>
      <c r="D234" s="57" t="s">
        <v>135</v>
      </c>
      <c r="E234" s="58">
        <f t="shared" si="83"/>
        <v>0</v>
      </c>
      <c r="F234" s="58">
        <v>0</v>
      </c>
      <c r="G234" s="58">
        <v>0</v>
      </c>
      <c r="H234" s="58">
        <v>0</v>
      </c>
      <c r="I234" s="58">
        <v>0</v>
      </c>
      <c r="J234" s="58"/>
      <c r="K234" s="58"/>
      <c r="L234" s="58"/>
      <c r="M234" s="58"/>
      <c r="N234" s="58"/>
      <c r="O234" s="58"/>
      <c r="P234" s="58"/>
    </row>
    <row r="235" spans="1:16" s="11" customFormat="1" ht="20.100000000000001" customHeight="1" x14ac:dyDescent="0.25">
      <c r="A235" s="40"/>
      <c r="B235" s="43"/>
      <c r="C235" s="37"/>
      <c r="D235" s="57" t="s">
        <v>136</v>
      </c>
      <c r="E235" s="58">
        <f t="shared" si="83"/>
        <v>445</v>
      </c>
      <c r="F235" s="58">
        <v>0</v>
      </c>
      <c r="G235" s="58">
        <v>445</v>
      </c>
      <c r="H235" s="58">
        <v>0</v>
      </c>
      <c r="I235" s="58">
        <v>0</v>
      </c>
      <c r="J235" s="58"/>
      <c r="K235" s="58"/>
      <c r="L235" s="58"/>
      <c r="M235" s="58"/>
      <c r="N235" s="58"/>
      <c r="O235" s="58"/>
      <c r="P235" s="58"/>
    </row>
    <row r="236" spans="1:16" s="11" customFormat="1" ht="20.100000000000001" customHeight="1" x14ac:dyDescent="0.25">
      <c r="A236" s="38" t="s">
        <v>63</v>
      </c>
      <c r="B236" s="41" t="s">
        <v>62</v>
      </c>
      <c r="C236" s="35" t="s">
        <v>138</v>
      </c>
      <c r="D236" s="57" t="s">
        <v>133</v>
      </c>
      <c r="E236" s="58">
        <f t="shared" si="83"/>
        <v>205</v>
      </c>
      <c r="F236" s="58">
        <v>0</v>
      </c>
      <c r="G236" s="58">
        <v>205</v>
      </c>
      <c r="H236" s="58">
        <v>0</v>
      </c>
      <c r="I236" s="58">
        <v>0</v>
      </c>
      <c r="J236" s="58"/>
      <c r="K236" s="58"/>
      <c r="L236" s="58"/>
      <c r="M236" s="58"/>
      <c r="N236" s="58"/>
      <c r="O236" s="58"/>
      <c r="P236" s="58"/>
    </row>
    <row r="237" spans="1:16" s="11" customFormat="1" ht="20.100000000000001" customHeight="1" x14ac:dyDescent="0.25">
      <c r="A237" s="39"/>
      <c r="B237" s="42"/>
      <c r="C237" s="36"/>
      <c r="D237" s="57" t="s">
        <v>134</v>
      </c>
      <c r="E237" s="58">
        <f t="shared" si="83"/>
        <v>0</v>
      </c>
      <c r="F237" s="58">
        <v>0</v>
      </c>
      <c r="G237" s="58">
        <v>0</v>
      </c>
      <c r="H237" s="58">
        <v>0</v>
      </c>
      <c r="I237" s="58">
        <v>0</v>
      </c>
      <c r="J237" s="58"/>
      <c r="K237" s="58"/>
      <c r="L237" s="58"/>
      <c r="M237" s="58"/>
      <c r="N237" s="58"/>
      <c r="O237" s="58"/>
      <c r="P237" s="58"/>
    </row>
    <row r="238" spans="1:16" s="11" customFormat="1" ht="20.100000000000001" customHeight="1" x14ac:dyDescent="0.25">
      <c r="A238" s="39"/>
      <c r="B238" s="42"/>
      <c r="C238" s="36"/>
      <c r="D238" s="57" t="s">
        <v>135</v>
      </c>
      <c r="E238" s="58">
        <f t="shared" si="83"/>
        <v>0</v>
      </c>
      <c r="F238" s="58">
        <v>0</v>
      </c>
      <c r="G238" s="58">
        <v>0</v>
      </c>
      <c r="H238" s="58">
        <v>0</v>
      </c>
      <c r="I238" s="58">
        <v>0</v>
      </c>
      <c r="J238" s="58"/>
      <c r="K238" s="58"/>
      <c r="L238" s="58"/>
      <c r="M238" s="58"/>
      <c r="N238" s="58"/>
      <c r="O238" s="58"/>
      <c r="P238" s="58"/>
    </row>
    <row r="239" spans="1:16" s="11" customFormat="1" ht="20.100000000000001" customHeight="1" x14ac:dyDescent="0.25">
      <c r="A239" s="40"/>
      <c r="B239" s="43"/>
      <c r="C239" s="37"/>
      <c r="D239" s="57" t="s">
        <v>136</v>
      </c>
      <c r="E239" s="58">
        <f t="shared" si="83"/>
        <v>205</v>
      </c>
      <c r="F239" s="58">
        <v>0</v>
      </c>
      <c r="G239" s="58">
        <v>205</v>
      </c>
      <c r="H239" s="58">
        <v>0</v>
      </c>
      <c r="I239" s="58">
        <v>0</v>
      </c>
      <c r="J239" s="58"/>
      <c r="K239" s="58"/>
      <c r="L239" s="58"/>
      <c r="M239" s="58"/>
      <c r="N239" s="58"/>
      <c r="O239" s="58"/>
      <c r="P239" s="58"/>
    </row>
    <row r="240" spans="1:16" s="11" customFormat="1" ht="20.100000000000001" customHeight="1" x14ac:dyDescent="0.25">
      <c r="A240" s="38" t="s">
        <v>64</v>
      </c>
      <c r="B240" s="41" t="s">
        <v>218</v>
      </c>
      <c r="C240" s="35" t="s">
        <v>138</v>
      </c>
      <c r="D240" s="57" t="s">
        <v>133</v>
      </c>
      <c r="E240" s="58">
        <f t="shared" si="83"/>
        <v>445</v>
      </c>
      <c r="F240" s="58">
        <v>0</v>
      </c>
      <c r="G240" s="58">
        <v>445</v>
      </c>
      <c r="H240" s="58">
        <v>0</v>
      </c>
      <c r="I240" s="58">
        <v>0</v>
      </c>
      <c r="J240" s="58"/>
      <c r="K240" s="58"/>
      <c r="L240" s="58"/>
      <c r="M240" s="58"/>
      <c r="N240" s="58"/>
      <c r="O240" s="58"/>
      <c r="P240" s="58"/>
    </row>
    <row r="241" spans="1:16" s="11" customFormat="1" ht="20.100000000000001" customHeight="1" x14ac:dyDescent="0.25">
      <c r="A241" s="39"/>
      <c r="B241" s="42"/>
      <c r="C241" s="36"/>
      <c r="D241" s="57" t="s">
        <v>134</v>
      </c>
      <c r="E241" s="58">
        <f t="shared" si="83"/>
        <v>0</v>
      </c>
      <c r="F241" s="58">
        <v>0</v>
      </c>
      <c r="G241" s="58">
        <v>0</v>
      </c>
      <c r="H241" s="58">
        <v>0</v>
      </c>
      <c r="I241" s="58">
        <v>0</v>
      </c>
      <c r="J241" s="58"/>
      <c r="K241" s="58"/>
      <c r="L241" s="58"/>
      <c r="M241" s="58"/>
      <c r="N241" s="58"/>
      <c r="O241" s="58"/>
      <c r="P241" s="58"/>
    </row>
    <row r="242" spans="1:16" s="11" customFormat="1" ht="20.100000000000001" customHeight="1" x14ac:dyDescent="0.25">
      <c r="A242" s="39"/>
      <c r="B242" s="42"/>
      <c r="C242" s="36"/>
      <c r="D242" s="57" t="s">
        <v>135</v>
      </c>
      <c r="E242" s="58">
        <f t="shared" si="83"/>
        <v>0</v>
      </c>
      <c r="F242" s="58">
        <v>0</v>
      </c>
      <c r="G242" s="58">
        <v>0</v>
      </c>
      <c r="H242" s="58">
        <v>0</v>
      </c>
      <c r="I242" s="58">
        <v>0</v>
      </c>
      <c r="J242" s="58"/>
      <c r="K242" s="58"/>
      <c r="L242" s="58"/>
      <c r="M242" s="58"/>
      <c r="N242" s="58"/>
      <c r="O242" s="58"/>
      <c r="P242" s="58"/>
    </row>
    <row r="243" spans="1:16" s="11" customFormat="1" ht="20.100000000000001" customHeight="1" x14ac:dyDescent="0.25">
      <c r="A243" s="40"/>
      <c r="B243" s="43"/>
      <c r="C243" s="37"/>
      <c r="D243" s="57" t="s">
        <v>136</v>
      </c>
      <c r="E243" s="58">
        <f t="shared" si="83"/>
        <v>445</v>
      </c>
      <c r="F243" s="58">
        <v>0</v>
      </c>
      <c r="G243" s="58">
        <v>445</v>
      </c>
      <c r="H243" s="58">
        <v>0</v>
      </c>
      <c r="I243" s="58">
        <v>0</v>
      </c>
      <c r="J243" s="58"/>
      <c r="K243" s="58"/>
      <c r="L243" s="58"/>
      <c r="M243" s="58"/>
      <c r="N243" s="58"/>
      <c r="O243" s="58"/>
      <c r="P243" s="58"/>
    </row>
    <row r="244" spans="1:16" s="11" customFormat="1" ht="20.100000000000001" customHeight="1" x14ac:dyDescent="0.25">
      <c r="A244" s="38" t="s">
        <v>65</v>
      </c>
      <c r="B244" s="41" t="s">
        <v>219</v>
      </c>
      <c r="C244" s="35" t="s">
        <v>138</v>
      </c>
      <c r="D244" s="57" t="s">
        <v>133</v>
      </c>
      <c r="E244" s="58">
        <f t="shared" si="83"/>
        <v>2499.6</v>
      </c>
      <c r="F244" s="58">
        <v>296.39999999999998</v>
      </c>
      <c r="G244" s="58">
        <v>2203.1999999999998</v>
      </c>
      <c r="H244" s="58">
        <v>0</v>
      </c>
      <c r="I244" s="58">
        <v>0</v>
      </c>
      <c r="J244" s="58"/>
      <c r="K244" s="58"/>
      <c r="L244" s="58"/>
      <c r="M244" s="58"/>
      <c r="N244" s="58"/>
      <c r="O244" s="58"/>
      <c r="P244" s="58"/>
    </row>
    <row r="245" spans="1:16" s="11" customFormat="1" ht="20.100000000000001" customHeight="1" x14ac:dyDescent="0.25">
      <c r="A245" s="39"/>
      <c r="B245" s="42"/>
      <c r="C245" s="36"/>
      <c r="D245" s="57" t="s">
        <v>134</v>
      </c>
      <c r="E245" s="58">
        <f t="shared" si="83"/>
        <v>0</v>
      </c>
      <c r="F245" s="58">
        <v>0</v>
      </c>
      <c r="G245" s="58">
        <v>0</v>
      </c>
      <c r="H245" s="58">
        <v>0</v>
      </c>
      <c r="I245" s="58">
        <v>0</v>
      </c>
      <c r="J245" s="58"/>
      <c r="K245" s="58"/>
      <c r="L245" s="58"/>
      <c r="M245" s="58"/>
      <c r="N245" s="58"/>
      <c r="O245" s="58"/>
      <c r="P245" s="58"/>
    </row>
    <row r="246" spans="1:16" s="11" customFormat="1" ht="20.100000000000001" customHeight="1" x14ac:dyDescent="0.25">
      <c r="A246" s="39"/>
      <c r="B246" s="42"/>
      <c r="C246" s="36"/>
      <c r="D246" s="57" t="s">
        <v>135</v>
      </c>
      <c r="E246" s="58">
        <f t="shared" si="83"/>
        <v>0</v>
      </c>
      <c r="F246" s="58">
        <v>0</v>
      </c>
      <c r="G246" s="58">
        <v>0</v>
      </c>
      <c r="H246" s="58">
        <v>0</v>
      </c>
      <c r="I246" s="58">
        <v>0</v>
      </c>
      <c r="J246" s="58"/>
      <c r="K246" s="58"/>
      <c r="L246" s="58"/>
      <c r="M246" s="58"/>
      <c r="N246" s="58"/>
      <c r="O246" s="58"/>
      <c r="P246" s="58"/>
    </row>
    <row r="247" spans="1:16" s="11" customFormat="1" ht="20.100000000000001" customHeight="1" x14ac:dyDescent="0.25">
      <c r="A247" s="40"/>
      <c r="B247" s="43"/>
      <c r="C247" s="37"/>
      <c r="D247" s="57" t="s">
        <v>136</v>
      </c>
      <c r="E247" s="58">
        <f t="shared" si="83"/>
        <v>2499.6</v>
      </c>
      <c r="F247" s="58">
        <v>296.39999999999998</v>
      </c>
      <c r="G247" s="58">
        <v>2203.1999999999998</v>
      </c>
      <c r="H247" s="58">
        <v>0</v>
      </c>
      <c r="I247" s="58">
        <v>0</v>
      </c>
      <c r="J247" s="58"/>
      <c r="K247" s="58"/>
      <c r="L247" s="58"/>
      <c r="M247" s="58"/>
      <c r="N247" s="58"/>
      <c r="O247" s="58"/>
      <c r="P247" s="58"/>
    </row>
    <row r="248" spans="1:16" s="11" customFormat="1" ht="20.100000000000001" customHeight="1" x14ac:dyDescent="0.25">
      <c r="A248" s="38" t="s">
        <v>66</v>
      </c>
      <c r="B248" s="41" t="s">
        <v>220</v>
      </c>
      <c r="C248" s="35" t="s">
        <v>138</v>
      </c>
      <c r="D248" s="57" t="s">
        <v>133</v>
      </c>
      <c r="E248" s="58">
        <f t="shared" si="83"/>
        <v>0</v>
      </c>
      <c r="F248" s="58">
        <v>0</v>
      </c>
      <c r="G248" s="58">
        <v>0</v>
      </c>
      <c r="H248" s="58">
        <v>0</v>
      </c>
      <c r="I248" s="58">
        <v>0</v>
      </c>
      <c r="J248" s="58"/>
      <c r="K248" s="58"/>
      <c r="L248" s="58"/>
      <c r="M248" s="58"/>
      <c r="N248" s="58"/>
      <c r="O248" s="58"/>
      <c r="P248" s="58"/>
    </row>
    <row r="249" spans="1:16" s="11" customFormat="1" ht="20.100000000000001" customHeight="1" x14ac:dyDescent="0.25">
      <c r="A249" s="39"/>
      <c r="B249" s="42"/>
      <c r="C249" s="36"/>
      <c r="D249" s="57" t="s">
        <v>134</v>
      </c>
      <c r="E249" s="58">
        <f t="shared" si="83"/>
        <v>0</v>
      </c>
      <c r="F249" s="58">
        <v>0</v>
      </c>
      <c r="G249" s="58">
        <v>0</v>
      </c>
      <c r="H249" s="58">
        <v>0</v>
      </c>
      <c r="I249" s="58">
        <v>0</v>
      </c>
      <c r="J249" s="58"/>
      <c r="K249" s="58"/>
      <c r="L249" s="58"/>
      <c r="M249" s="58"/>
      <c r="N249" s="58"/>
      <c r="O249" s="58"/>
      <c r="P249" s="58"/>
    </row>
    <row r="250" spans="1:16" s="11" customFormat="1" ht="20.100000000000001" customHeight="1" x14ac:dyDescent="0.25">
      <c r="A250" s="39"/>
      <c r="B250" s="42"/>
      <c r="C250" s="36"/>
      <c r="D250" s="57" t="s">
        <v>135</v>
      </c>
      <c r="E250" s="58">
        <f t="shared" si="83"/>
        <v>0</v>
      </c>
      <c r="F250" s="58">
        <v>0</v>
      </c>
      <c r="G250" s="58">
        <v>0</v>
      </c>
      <c r="H250" s="58">
        <v>0</v>
      </c>
      <c r="I250" s="58">
        <v>0</v>
      </c>
      <c r="J250" s="58"/>
      <c r="K250" s="58"/>
      <c r="L250" s="58"/>
      <c r="M250" s="58"/>
      <c r="N250" s="58"/>
      <c r="O250" s="58"/>
      <c r="P250" s="58"/>
    </row>
    <row r="251" spans="1:16" s="11" customFormat="1" ht="20.100000000000001" customHeight="1" x14ac:dyDescent="0.25">
      <c r="A251" s="40"/>
      <c r="B251" s="43"/>
      <c r="C251" s="37"/>
      <c r="D251" s="57" t="s">
        <v>136</v>
      </c>
      <c r="E251" s="58">
        <f t="shared" si="83"/>
        <v>0</v>
      </c>
      <c r="F251" s="58">
        <v>0</v>
      </c>
      <c r="G251" s="58">
        <v>0</v>
      </c>
      <c r="H251" s="58">
        <v>0</v>
      </c>
      <c r="I251" s="58">
        <v>0</v>
      </c>
      <c r="J251" s="58"/>
      <c r="K251" s="58"/>
      <c r="L251" s="58"/>
      <c r="M251" s="58"/>
      <c r="N251" s="58"/>
      <c r="O251" s="58"/>
      <c r="P251" s="58"/>
    </row>
    <row r="252" spans="1:16" s="11" customFormat="1" ht="20.100000000000001" customHeight="1" x14ac:dyDescent="0.25">
      <c r="A252" s="38" t="s">
        <v>67</v>
      </c>
      <c r="B252" s="41" t="s">
        <v>221</v>
      </c>
      <c r="C252" s="35" t="s">
        <v>138</v>
      </c>
      <c r="D252" s="57" t="s">
        <v>133</v>
      </c>
      <c r="E252" s="58">
        <f t="shared" si="83"/>
        <v>63185.3</v>
      </c>
      <c r="F252" s="58">
        <v>0</v>
      </c>
      <c r="G252" s="58">
        <v>63185.3</v>
      </c>
      <c r="H252" s="58">
        <v>0</v>
      </c>
      <c r="I252" s="58">
        <v>0</v>
      </c>
      <c r="J252" s="58"/>
      <c r="K252" s="58"/>
      <c r="L252" s="58"/>
      <c r="M252" s="58"/>
      <c r="N252" s="58"/>
      <c r="O252" s="58"/>
      <c r="P252" s="58"/>
    </row>
    <row r="253" spans="1:16" s="11" customFormat="1" ht="20.100000000000001" customHeight="1" x14ac:dyDescent="0.25">
      <c r="A253" s="39"/>
      <c r="B253" s="42"/>
      <c r="C253" s="36"/>
      <c r="D253" s="57" t="s">
        <v>134</v>
      </c>
      <c r="E253" s="58">
        <f t="shared" si="83"/>
        <v>62172</v>
      </c>
      <c r="F253" s="58">
        <v>0</v>
      </c>
      <c r="G253" s="58">
        <v>62172</v>
      </c>
      <c r="H253" s="58">
        <v>0</v>
      </c>
      <c r="I253" s="58">
        <v>0</v>
      </c>
      <c r="J253" s="58"/>
      <c r="K253" s="58"/>
      <c r="L253" s="58"/>
      <c r="M253" s="58"/>
      <c r="N253" s="58"/>
      <c r="O253" s="58"/>
      <c r="P253" s="58"/>
    </row>
    <row r="254" spans="1:16" s="11" customFormat="1" ht="20.100000000000001" customHeight="1" x14ac:dyDescent="0.25">
      <c r="A254" s="39"/>
      <c r="B254" s="42"/>
      <c r="C254" s="36"/>
      <c r="D254" s="57" t="s">
        <v>135</v>
      </c>
      <c r="E254" s="58">
        <f t="shared" si="83"/>
        <v>0</v>
      </c>
      <c r="F254" s="58">
        <v>0</v>
      </c>
      <c r="G254" s="58">
        <v>0</v>
      </c>
      <c r="H254" s="58">
        <v>0</v>
      </c>
      <c r="I254" s="58">
        <v>0</v>
      </c>
      <c r="J254" s="58"/>
      <c r="K254" s="58"/>
      <c r="L254" s="58"/>
      <c r="M254" s="58"/>
      <c r="N254" s="58"/>
      <c r="O254" s="58"/>
      <c r="P254" s="58"/>
    </row>
    <row r="255" spans="1:16" s="11" customFormat="1" ht="20.100000000000001" customHeight="1" x14ac:dyDescent="0.25">
      <c r="A255" s="40"/>
      <c r="B255" s="43"/>
      <c r="C255" s="37"/>
      <c r="D255" s="57" t="s">
        <v>136</v>
      </c>
      <c r="E255" s="58">
        <f t="shared" si="83"/>
        <v>1013.3</v>
      </c>
      <c r="F255" s="58">
        <v>0</v>
      </c>
      <c r="G255" s="58">
        <v>1013.3</v>
      </c>
      <c r="H255" s="58">
        <v>0</v>
      </c>
      <c r="I255" s="58">
        <v>0</v>
      </c>
      <c r="J255" s="58"/>
      <c r="K255" s="58"/>
      <c r="L255" s="58"/>
      <c r="M255" s="58"/>
      <c r="N255" s="58"/>
      <c r="O255" s="58"/>
      <c r="P255" s="58"/>
    </row>
    <row r="256" spans="1:16" s="11" customFormat="1" ht="20.100000000000001" customHeight="1" x14ac:dyDescent="0.25">
      <c r="A256" s="38" t="s">
        <v>72</v>
      </c>
      <c r="B256" s="41" t="s">
        <v>201</v>
      </c>
      <c r="C256" s="35" t="s">
        <v>138</v>
      </c>
      <c r="D256" s="57" t="s">
        <v>133</v>
      </c>
      <c r="E256" s="58">
        <f t="shared" si="83"/>
        <v>796.9</v>
      </c>
      <c r="F256" s="58">
        <v>0</v>
      </c>
      <c r="G256" s="58">
        <v>796.9</v>
      </c>
      <c r="H256" s="58">
        <v>0</v>
      </c>
      <c r="I256" s="58">
        <v>0</v>
      </c>
      <c r="J256" s="58"/>
      <c r="K256" s="58"/>
      <c r="L256" s="58"/>
      <c r="M256" s="58"/>
      <c r="N256" s="58"/>
      <c r="O256" s="58"/>
      <c r="P256" s="58"/>
    </row>
    <row r="257" spans="1:16" s="11" customFormat="1" ht="20.100000000000001" customHeight="1" x14ac:dyDescent="0.25">
      <c r="A257" s="39"/>
      <c r="B257" s="42"/>
      <c r="C257" s="36"/>
      <c r="D257" s="57" t="s">
        <v>134</v>
      </c>
      <c r="E257" s="58">
        <f t="shared" si="83"/>
        <v>0</v>
      </c>
      <c r="F257" s="58">
        <v>0</v>
      </c>
      <c r="G257" s="58">
        <v>0</v>
      </c>
      <c r="H257" s="58">
        <v>0</v>
      </c>
      <c r="I257" s="58">
        <v>0</v>
      </c>
      <c r="J257" s="58"/>
      <c r="K257" s="58"/>
      <c r="L257" s="58"/>
      <c r="M257" s="58"/>
      <c r="N257" s="58"/>
      <c r="O257" s="58"/>
      <c r="P257" s="58"/>
    </row>
    <row r="258" spans="1:16" s="11" customFormat="1" ht="20.100000000000001" customHeight="1" x14ac:dyDescent="0.25">
      <c r="A258" s="39"/>
      <c r="B258" s="42"/>
      <c r="C258" s="36"/>
      <c r="D258" s="57" t="s">
        <v>135</v>
      </c>
      <c r="E258" s="58">
        <f t="shared" si="83"/>
        <v>0</v>
      </c>
      <c r="F258" s="58">
        <v>0</v>
      </c>
      <c r="G258" s="58">
        <v>0</v>
      </c>
      <c r="H258" s="58">
        <v>0</v>
      </c>
      <c r="I258" s="58">
        <v>0</v>
      </c>
      <c r="J258" s="58"/>
      <c r="K258" s="58"/>
      <c r="L258" s="58"/>
      <c r="M258" s="58"/>
      <c r="N258" s="58"/>
      <c r="O258" s="58"/>
      <c r="P258" s="58"/>
    </row>
    <row r="259" spans="1:16" s="11" customFormat="1" ht="20.100000000000001" customHeight="1" x14ac:dyDescent="0.25">
      <c r="A259" s="40"/>
      <c r="B259" s="43"/>
      <c r="C259" s="37"/>
      <c r="D259" s="57" t="s">
        <v>136</v>
      </c>
      <c r="E259" s="58">
        <f t="shared" si="83"/>
        <v>796.9</v>
      </c>
      <c r="F259" s="58">
        <v>0</v>
      </c>
      <c r="G259" s="58">
        <v>796.9</v>
      </c>
      <c r="H259" s="58">
        <v>0</v>
      </c>
      <c r="I259" s="58">
        <v>0</v>
      </c>
      <c r="J259" s="58"/>
      <c r="K259" s="58"/>
      <c r="L259" s="58"/>
      <c r="M259" s="58"/>
      <c r="N259" s="58"/>
      <c r="O259" s="58"/>
      <c r="P259" s="58"/>
    </row>
    <row r="260" spans="1:16" s="11" customFormat="1" ht="20.100000000000001" customHeight="1" x14ac:dyDescent="0.25">
      <c r="A260" s="38" t="s">
        <v>222</v>
      </c>
      <c r="B260" s="41" t="s">
        <v>191</v>
      </c>
      <c r="C260" s="35" t="s">
        <v>138</v>
      </c>
      <c r="D260" s="57" t="s">
        <v>133</v>
      </c>
      <c r="E260" s="58">
        <f t="shared" si="83"/>
        <v>0</v>
      </c>
      <c r="F260" s="58">
        <v>0</v>
      </c>
      <c r="G260" s="58">
        <v>0</v>
      </c>
      <c r="H260" s="58">
        <v>0</v>
      </c>
      <c r="I260" s="58">
        <v>0</v>
      </c>
      <c r="J260" s="58"/>
      <c r="K260" s="58"/>
      <c r="L260" s="58"/>
      <c r="M260" s="58"/>
      <c r="N260" s="58"/>
      <c r="O260" s="58"/>
      <c r="P260" s="58"/>
    </row>
    <row r="261" spans="1:16" s="11" customFormat="1" ht="78.75" customHeight="1" x14ac:dyDescent="0.25">
      <c r="A261" s="39"/>
      <c r="B261" s="42"/>
      <c r="C261" s="36"/>
      <c r="D261" s="57" t="s">
        <v>134</v>
      </c>
      <c r="E261" s="58">
        <f t="shared" si="83"/>
        <v>0</v>
      </c>
      <c r="F261" s="58">
        <v>0</v>
      </c>
      <c r="G261" s="58">
        <v>0</v>
      </c>
      <c r="H261" s="58">
        <v>0</v>
      </c>
      <c r="I261" s="58">
        <v>0</v>
      </c>
      <c r="J261" s="58"/>
      <c r="K261" s="58"/>
      <c r="L261" s="58"/>
      <c r="M261" s="58"/>
      <c r="N261" s="58"/>
      <c r="O261" s="58"/>
      <c r="P261" s="58"/>
    </row>
    <row r="262" spans="1:16" s="11" customFormat="1" ht="39" customHeight="1" x14ac:dyDescent="0.25">
      <c r="A262" s="39"/>
      <c r="B262" s="42"/>
      <c r="C262" s="36"/>
      <c r="D262" s="57" t="s">
        <v>135</v>
      </c>
      <c r="E262" s="58">
        <f t="shared" si="83"/>
        <v>0</v>
      </c>
      <c r="F262" s="58">
        <v>0</v>
      </c>
      <c r="G262" s="58">
        <v>0</v>
      </c>
      <c r="H262" s="58">
        <v>0</v>
      </c>
      <c r="I262" s="58">
        <v>0</v>
      </c>
      <c r="J262" s="58"/>
      <c r="K262" s="58"/>
      <c r="L262" s="58"/>
      <c r="M262" s="58"/>
      <c r="N262" s="58"/>
      <c r="O262" s="58"/>
      <c r="P262" s="58"/>
    </row>
    <row r="263" spans="1:16" s="11" customFormat="1" ht="20.100000000000001" customHeight="1" x14ac:dyDescent="0.25">
      <c r="A263" s="40"/>
      <c r="B263" s="43"/>
      <c r="C263" s="37"/>
      <c r="D263" s="57" t="s">
        <v>136</v>
      </c>
      <c r="E263" s="58">
        <f t="shared" si="83"/>
        <v>0</v>
      </c>
      <c r="F263" s="58">
        <v>0</v>
      </c>
      <c r="G263" s="58">
        <v>0</v>
      </c>
      <c r="H263" s="58">
        <v>0</v>
      </c>
      <c r="I263" s="58">
        <v>0</v>
      </c>
      <c r="J263" s="58"/>
      <c r="K263" s="58"/>
      <c r="L263" s="58"/>
      <c r="M263" s="58"/>
      <c r="N263" s="58"/>
      <c r="O263" s="58"/>
      <c r="P263" s="58"/>
    </row>
    <row r="264" spans="1:16" s="11" customFormat="1" ht="20.100000000000001" customHeight="1" x14ac:dyDescent="0.25">
      <c r="A264" s="38" t="s">
        <v>290</v>
      </c>
      <c r="B264" s="41" t="s">
        <v>291</v>
      </c>
      <c r="C264" s="35" t="s">
        <v>138</v>
      </c>
      <c r="D264" s="57" t="s">
        <v>133</v>
      </c>
      <c r="E264" s="58">
        <f t="shared" ref="E264:E267" si="89">SUM(F264:P264)</f>
        <v>66889.400000000009</v>
      </c>
      <c r="F264" s="58">
        <v>0</v>
      </c>
      <c r="G264" s="58">
        <v>63185.3</v>
      </c>
      <c r="H264" s="58">
        <v>0</v>
      </c>
      <c r="I264" s="58">
        <v>0</v>
      </c>
      <c r="J264" s="58">
        <f>J265+J266+J267</f>
        <v>3704.1</v>
      </c>
      <c r="K264" s="58"/>
      <c r="L264" s="58"/>
      <c r="M264" s="58"/>
      <c r="N264" s="58"/>
      <c r="O264" s="58"/>
      <c r="P264" s="58"/>
    </row>
    <row r="265" spans="1:16" s="11" customFormat="1" ht="20.100000000000001" customHeight="1" x14ac:dyDescent="0.25">
      <c r="A265" s="39"/>
      <c r="B265" s="42"/>
      <c r="C265" s="36"/>
      <c r="D265" s="57" t="s">
        <v>134</v>
      </c>
      <c r="E265" s="58">
        <f t="shared" si="89"/>
        <v>62172</v>
      </c>
      <c r="F265" s="58">
        <v>0</v>
      </c>
      <c r="G265" s="58">
        <v>62172</v>
      </c>
      <c r="H265" s="58">
        <v>0</v>
      </c>
      <c r="I265" s="58">
        <v>0</v>
      </c>
      <c r="J265" s="58"/>
      <c r="K265" s="58"/>
      <c r="L265" s="58"/>
      <c r="M265" s="58"/>
      <c r="N265" s="58"/>
      <c r="O265" s="58"/>
      <c r="P265" s="58"/>
    </row>
    <row r="266" spans="1:16" s="11" customFormat="1" ht="20.100000000000001" customHeight="1" x14ac:dyDescent="0.25">
      <c r="A266" s="39"/>
      <c r="B266" s="42"/>
      <c r="C266" s="36"/>
      <c r="D266" s="57" t="s">
        <v>135</v>
      </c>
      <c r="E266" s="58">
        <f t="shared" si="89"/>
        <v>0</v>
      </c>
      <c r="F266" s="58">
        <v>0</v>
      </c>
      <c r="G266" s="58">
        <v>0</v>
      </c>
      <c r="H266" s="58">
        <v>0</v>
      </c>
      <c r="I266" s="58">
        <v>0</v>
      </c>
      <c r="J266" s="58"/>
      <c r="K266" s="58"/>
      <c r="L266" s="58"/>
      <c r="M266" s="58"/>
      <c r="N266" s="58"/>
      <c r="O266" s="58"/>
      <c r="P266" s="58"/>
    </row>
    <row r="267" spans="1:16" s="11" customFormat="1" ht="20.100000000000001" customHeight="1" x14ac:dyDescent="0.25">
      <c r="A267" s="40"/>
      <c r="B267" s="43"/>
      <c r="C267" s="37"/>
      <c r="D267" s="57" t="s">
        <v>136</v>
      </c>
      <c r="E267" s="58">
        <f t="shared" si="89"/>
        <v>4717.3999999999996</v>
      </c>
      <c r="F267" s="58">
        <v>0</v>
      </c>
      <c r="G267" s="58">
        <v>1013.3</v>
      </c>
      <c r="H267" s="58">
        <v>0</v>
      </c>
      <c r="I267" s="58">
        <v>0</v>
      </c>
      <c r="J267" s="58">
        <v>3704.1</v>
      </c>
      <c r="K267" s="58"/>
      <c r="L267" s="58"/>
      <c r="M267" s="58"/>
      <c r="N267" s="58"/>
      <c r="O267" s="58"/>
      <c r="P267" s="58"/>
    </row>
    <row r="268" spans="1:16" s="10" customFormat="1" ht="20.100000000000001" customHeight="1" x14ac:dyDescent="0.25">
      <c r="A268" s="38" t="s">
        <v>68</v>
      </c>
      <c r="B268" s="41" t="s">
        <v>223</v>
      </c>
      <c r="C268" s="35" t="s">
        <v>138</v>
      </c>
      <c r="D268" s="57" t="s">
        <v>133</v>
      </c>
      <c r="E268" s="58">
        <f t="shared" si="83"/>
        <v>96100.4</v>
      </c>
      <c r="F268" s="58">
        <v>0</v>
      </c>
      <c r="G268" s="58">
        <v>0</v>
      </c>
      <c r="H268" s="58">
        <v>96100.4</v>
      </c>
      <c r="I268" s="58">
        <v>0</v>
      </c>
      <c r="J268" s="58"/>
      <c r="K268" s="58"/>
      <c r="L268" s="58"/>
      <c r="M268" s="58"/>
      <c r="N268" s="58"/>
      <c r="O268" s="58"/>
      <c r="P268" s="58"/>
    </row>
    <row r="269" spans="1:16" s="10" customFormat="1" ht="20.100000000000001" customHeight="1" x14ac:dyDescent="0.25">
      <c r="A269" s="39"/>
      <c r="B269" s="42"/>
      <c r="C269" s="36"/>
      <c r="D269" s="57" t="s">
        <v>134</v>
      </c>
      <c r="E269" s="58">
        <f t="shared" si="83"/>
        <v>0</v>
      </c>
      <c r="F269" s="58">
        <v>0</v>
      </c>
      <c r="G269" s="58">
        <v>0</v>
      </c>
      <c r="H269" s="58">
        <v>0</v>
      </c>
      <c r="I269" s="58">
        <v>0</v>
      </c>
      <c r="J269" s="58"/>
      <c r="K269" s="58"/>
      <c r="L269" s="58"/>
      <c r="M269" s="58"/>
      <c r="N269" s="58"/>
      <c r="O269" s="58"/>
      <c r="P269" s="58"/>
    </row>
    <row r="270" spans="1:16" s="10" customFormat="1" ht="20.100000000000001" customHeight="1" x14ac:dyDescent="0.25">
      <c r="A270" s="39"/>
      <c r="B270" s="42"/>
      <c r="C270" s="36"/>
      <c r="D270" s="57" t="s">
        <v>135</v>
      </c>
      <c r="E270" s="58">
        <f t="shared" si="83"/>
        <v>95040.4</v>
      </c>
      <c r="F270" s="58">
        <v>0</v>
      </c>
      <c r="G270" s="58">
        <v>0</v>
      </c>
      <c r="H270" s="58">
        <v>95040.4</v>
      </c>
      <c r="I270" s="58">
        <v>0</v>
      </c>
      <c r="J270" s="58"/>
      <c r="K270" s="58"/>
      <c r="L270" s="58"/>
      <c r="M270" s="58"/>
      <c r="N270" s="58"/>
      <c r="O270" s="58"/>
      <c r="P270" s="58"/>
    </row>
    <row r="271" spans="1:16" s="10" customFormat="1" ht="20.100000000000001" customHeight="1" x14ac:dyDescent="0.25">
      <c r="A271" s="40"/>
      <c r="B271" s="43"/>
      <c r="C271" s="37"/>
      <c r="D271" s="57" t="s">
        <v>136</v>
      </c>
      <c r="E271" s="58">
        <f t="shared" si="83"/>
        <v>1060</v>
      </c>
      <c r="F271" s="58">
        <v>0</v>
      </c>
      <c r="G271" s="58">
        <v>0</v>
      </c>
      <c r="H271" s="58">
        <v>1060</v>
      </c>
      <c r="I271" s="58">
        <v>0</v>
      </c>
      <c r="J271" s="58"/>
      <c r="K271" s="58"/>
      <c r="L271" s="58"/>
      <c r="M271" s="58"/>
      <c r="N271" s="58"/>
      <c r="O271" s="58"/>
      <c r="P271" s="58"/>
    </row>
    <row r="272" spans="1:16" s="10" customFormat="1" ht="45" customHeight="1" x14ac:dyDescent="0.25">
      <c r="A272" s="38" t="s">
        <v>69</v>
      </c>
      <c r="B272" s="41" t="s">
        <v>224</v>
      </c>
      <c r="C272" s="35" t="s">
        <v>138</v>
      </c>
      <c r="D272" s="59" t="s">
        <v>133</v>
      </c>
      <c r="E272" s="58">
        <f t="shared" si="83"/>
        <v>196236.79999999999</v>
      </c>
      <c r="F272" s="60">
        <v>0</v>
      </c>
      <c r="G272" s="60">
        <v>0</v>
      </c>
      <c r="H272" s="60">
        <v>196236.79999999999</v>
      </c>
      <c r="I272" s="60">
        <v>0</v>
      </c>
      <c r="J272" s="60"/>
      <c r="K272" s="60"/>
      <c r="L272" s="60"/>
      <c r="M272" s="60"/>
      <c r="N272" s="60"/>
      <c r="O272" s="60"/>
      <c r="P272" s="60"/>
    </row>
    <row r="273" spans="1:16" s="10" customFormat="1" ht="45" customHeight="1" x14ac:dyDescent="0.25">
      <c r="A273" s="39"/>
      <c r="B273" s="42"/>
      <c r="C273" s="36"/>
      <c r="D273" s="57" t="s">
        <v>134</v>
      </c>
      <c r="E273" s="58">
        <f t="shared" ref="E273:E279" si="90">SUM(F273:P273)</f>
        <v>0</v>
      </c>
      <c r="F273" s="58">
        <v>0</v>
      </c>
      <c r="G273" s="58">
        <v>0</v>
      </c>
      <c r="H273" s="58">
        <v>0</v>
      </c>
      <c r="I273" s="58">
        <v>0</v>
      </c>
      <c r="J273" s="58"/>
      <c r="K273" s="58"/>
      <c r="L273" s="58"/>
      <c r="M273" s="58"/>
      <c r="N273" s="58"/>
      <c r="O273" s="58"/>
      <c r="P273" s="58"/>
    </row>
    <row r="274" spans="1:16" s="10" customFormat="1" ht="45" customHeight="1" x14ac:dyDescent="0.25">
      <c r="A274" s="39"/>
      <c r="B274" s="42"/>
      <c r="C274" s="36"/>
      <c r="D274" s="57" t="s">
        <v>135</v>
      </c>
      <c r="E274" s="58">
        <f t="shared" si="90"/>
        <v>194256.9</v>
      </c>
      <c r="F274" s="58">
        <v>0</v>
      </c>
      <c r="G274" s="58">
        <v>0</v>
      </c>
      <c r="H274" s="58">
        <v>194256.9</v>
      </c>
      <c r="I274" s="58">
        <v>0</v>
      </c>
      <c r="J274" s="58"/>
      <c r="K274" s="58"/>
      <c r="L274" s="58"/>
      <c r="M274" s="58"/>
      <c r="N274" s="58"/>
      <c r="O274" s="58"/>
      <c r="P274" s="58"/>
    </row>
    <row r="275" spans="1:16" s="10" customFormat="1" ht="72" customHeight="1" x14ac:dyDescent="0.25">
      <c r="A275" s="40"/>
      <c r="B275" s="43"/>
      <c r="C275" s="37"/>
      <c r="D275" s="57" t="s">
        <v>136</v>
      </c>
      <c r="E275" s="58">
        <f t="shared" si="90"/>
        <v>1979.9</v>
      </c>
      <c r="F275" s="58">
        <v>0</v>
      </c>
      <c r="G275" s="58">
        <v>0</v>
      </c>
      <c r="H275" s="58">
        <v>1979.9</v>
      </c>
      <c r="I275" s="58">
        <v>0</v>
      </c>
      <c r="J275" s="58"/>
      <c r="K275" s="58"/>
      <c r="L275" s="58"/>
      <c r="M275" s="58"/>
      <c r="N275" s="58"/>
      <c r="O275" s="58"/>
      <c r="P275" s="58"/>
    </row>
    <row r="276" spans="1:16" s="10" customFormat="1" ht="20.100000000000001" customHeight="1" x14ac:dyDescent="0.25">
      <c r="A276" s="38" t="s">
        <v>70</v>
      </c>
      <c r="B276" s="41" t="s">
        <v>225</v>
      </c>
      <c r="C276" s="35" t="s">
        <v>138</v>
      </c>
      <c r="D276" s="57" t="s">
        <v>133</v>
      </c>
      <c r="E276" s="58">
        <f t="shared" si="90"/>
        <v>4456.7000000000007</v>
      </c>
      <c r="F276" s="58">
        <f t="shared" ref="F276:I276" si="91">F277+F278+F279</f>
        <v>0</v>
      </c>
      <c r="G276" s="58">
        <f t="shared" si="91"/>
        <v>0</v>
      </c>
      <c r="H276" s="58">
        <f t="shared" si="91"/>
        <v>320</v>
      </c>
      <c r="I276" s="58">
        <f t="shared" si="91"/>
        <v>568.6</v>
      </c>
      <c r="J276" s="58">
        <f>J277+J278+J279</f>
        <v>549.20000000000005</v>
      </c>
      <c r="K276" s="58">
        <f t="shared" ref="K276:L276" si="92">K277+K278+K279</f>
        <v>609.79999999999995</v>
      </c>
      <c r="L276" s="58">
        <f t="shared" si="92"/>
        <v>409.1</v>
      </c>
      <c r="M276" s="58">
        <f t="shared" ref="M276" si="93">M277+M278+M279</f>
        <v>500</v>
      </c>
      <c r="N276" s="58">
        <f t="shared" ref="N276" si="94">N277+N278+N279</f>
        <v>500</v>
      </c>
      <c r="O276" s="58">
        <f t="shared" ref="O276" si="95">O277+O278+O279</f>
        <v>500</v>
      </c>
      <c r="P276" s="58">
        <f t="shared" ref="P276" si="96">P277+P278+P279</f>
        <v>500</v>
      </c>
    </row>
    <row r="277" spans="1:16" s="10" customFormat="1" ht="20.100000000000001" customHeight="1" x14ac:dyDescent="0.25">
      <c r="A277" s="39"/>
      <c r="B277" s="42"/>
      <c r="C277" s="36"/>
      <c r="D277" s="57" t="s">
        <v>134</v>
      </c>
      <c r="E277" s="58">
        <f t="shared" si="90"/>
        <v>0</v>
      </c>
      <c r="F277" s="58">
        <v>0</v>
      </c>
      <c r="G277" s="58">
        <v>0</v>
      </c>
      <c r="H277" s="58">
        <v>0</v>
      </c>
      <c r="I277" s="58">
        <v>0</v>
      </c>
      <c r="J277" s="58"/>
      <c r="K277" s="58"/>
      <c r="L277" s="58"/>
      <c r="M277" s="58"/>
      <c r="N277" s="58"/>
      <c r="O277" s="58"/>
      <c r="P277" s="58"/>
    </row>
    <row r="278" spans="1:16" s="10" customFormat="1" ht="20.100000000000001" customHeight="1" x14ac:dyDescent="0.25">
      <c r="A278" s="39"/>
      <c r="B278" s="42"/>
      <c r="C278" s="36"/>
      <c r="D278" s="57" t="s">
        <v>135</v>
      </c>
      <c r="E278" s="58">
        <f t="shared" si="90"/>
        <v>0</v>
      </c>
      <c r="F278" s="58">
        <v>0</v>
      </c>
      <c r="G278" s="58">
        <v>0</v>
      </c>
      <c r="H278" s="58">
        <v>0</v>
      </c>
      <c r="I278" s="58">
        <v>0</v>
      </c>
      <c r="J278" s="58"/>
      <c r="K278" s="58"/>
      <c r="L278" s="58"/>
      <c r="M278" s="58"/>
      <c r="N278" s="58"/>
      <c r="O278" s="58"/>
      <c r="P278" s="58"/>
    </row>
    <row r="279" spans="1:16" s="10" customFormat="1" ht="20.100000000000001" customHeight="1" x14ac:dyDescent="0.25">
      <c r="A279" s="40"/>
      <c r="B279" s="43"/>
      <c r="C279" s="37"/>
      <c r="D279" s="57" t="s">
        <v>136</v>
      </c>
      <c r="E279" s="58">
        <f t="shared" si="90"/>
        <v>4456.7000000000007</v>
      </c>
      <c r="F279" s="58">
        <v>0</v>
      </c>
      <c r="G279" s="58">
        <v>0</v>
      </c>
      <c r="H279" s="58">
        <v>320</v>
      </c>
      <c r="I279" s="58">
        <v>568.6</v>
      </c>
      <c r="J279" s="58">
        <v>549.20000000000005</v>
      </c>
      <c r="K279" s="58">
        <v>609.79999999999995</v>
      </c>
      <c r="L279" s="58">
        <v>409.1</v>
      </c>
      <c r="M279" s="58">
        <v>500</v>
      </c>
      <c r="N279" s="58">
        <v>500</v>
      </c>
      <c r="O279" s="58">
        <v>500</v>
      </c>
      <c r="P279" s="58">
        <v>500</v>
      </c>
    </row>
    <row r="280" spans="1:16" s="10" customFormat="1" ht="20.100000000000001" customHeight="1" x14ac:dyDescent="0.25">
      <c r="A280" s="38">
        <v>3</v>
      </c>
      <c r="B280" s="41" t="s">
        <v>226</v>
      </c>
      <c r="C280" s="35" t="s">
        <v>138</v>
      </c>
      <c r="D280" s="57" t="s">
        <v>133</v>
      </c>
      <c r="E280" s="58">
        <f>SUM(F280:P280)</f>
        <v>75136.989113355783</v>
      </c>
      <c r="F280" s="58">
        <f>F281+F282+F283</f>
        <v>18573.099999999999</v>
      </c>
      <c r="G280" s="58">
        <f t="shared" ref="G280:I280" si="97">G281+G282+G283</f>
        <v>6790.8</v>
      </c>
      <c r="H280" s="58">
        <f t="shared" si="97"/>
        <v>8559.9</v>
      </c>
      <c r="I280" s="58">
        <f t="shared" si="97"/>
        <v>16766.5</v>
      </c>
      <c r="J280" s="58"/>
      <c r="K280" s="58"/>
      <c r="L280" s="58"/>
      <c r="M280" s="58">
        <f>M281+M282+M283</f>
        <v>500</v>
      </c>
      <c r="N280" s="58">
        <f t="shared" ref="N280:P280" si="98">N281+N282+N283</f>
        <v>500</v>
      </c>
      <c r="O280" s="58">
        <f t="shared" si="98"/>
        <v>11723.34455667789</v>
      </c>
      <c r="P280" s="58">
        <f t="shared" si="98"/>
        <v>11723.34455667789</v>
      </c>
    </row>
    <row r="281" spans="1:16" s="10" customFormat="1" ht="20.100000000000001" customHeight="1" x14ac:dyDescent="0.25">
      <c r="A281" s="39"/>
      <c r="B281" s="42"/>
      <c r="C281" s="36"/>
      <c r="D281" s="57" t="s">
        <v>134</v>
      </c>
      <c r="E281" s="58">
        <f t="shared" ref="E281:E283" si="99">SUM(F281:P281)</f>
        <v>10328.700000000001</v>
      </c>
      <c r="F281" s="58">
        <v>10328.700000000001</v>
      </c>
      <c r="G281" s="58">
        <v>0</v>
      </c>
      <c r="H281" s="58">
        <v>0</v>
      </c>
      <c r="I281" s="58">
        <v>0</v>
      </c>
      <c r="J281" s="58"/>
      <c r="K281" s="58"/>
      <c r="L281" s="58"/>
      <c r="M281" s="58">
        <f>M285+M333</f>
        <v>0</v>
      </c>
      <c r="N281" s="58">
        <f t="shared" ref="N281:P281" si="100">N285+N333</f>
        <v>0</v>
      </c>
      <c r="O281" s="58">
        <f t="shared" si="100"/>
        <v>0</v>
      </c>
      <c r="P281" s="58">
        <f t="shared" si="100"/>
        <v>0</v>
      </c>
    </row>
    <row r="282" spans="1:16" s="10" customFormat="1" ht="20.100000000000001" customHeight="1" x14ac:dyDescent="0.25">
      <c r="A282" s="39"/>
      <c r="B282" s="42"/>
      <c r="C282" s="36"/>
      <c r="D282" s="57" t="s">
        <v>135</v>
      </c>
      <c r="E282" s="58">
        <f t="shared" si="99"/>
        <v>21085</v>
      </c>
      <c r="F282" s="58">
        <v>1085</v>
      </c>
      <c r="G282" s="58">
        <v>0</v>
      </c>
      <c r="H282" s="58">
        <v>0</v>
      </c>
      <c r="I282" s="58">
        <v>0</v>
      </c>
      <c r="J282" s="58"/>
      <c r="K282" s="58"/>
      <c r="L282" s="58"/>
      <c r="M282" s="58">
        <f t="shared" ref="M282:P283" si="101">M286+M334</f>
        <v>0</v>
      </c>
      <c r="N282" s="58">
        <f t="shared" si="101"/>
        <v>0</v>
      </c>
      <c r="O282" s="58">
        <f t="shared" si="101"/>
        <v>10000</v>
      </c>
      <c r="P282" s="58">
        <f t="shared" si="101"/>
        <v>10000</v>
      </c>
    </row>
    <row r="283" spans="1:16" s="10" customFormat="1" ht="20.100000000000001" customHeight="1" x14ac:dyDescent="0.25">
      <c r="A283" s="40"/>
      <c r="B283" s="43"/>
      <c r="C283" s="37"/>
      <c r="D283" s="57" t="s">
        <v>136</v>
      </c>
      <c r="E283" s="58">
        <f t="shared" si="99"/>
        <v>43723.289113355779</v>
      </c>
      <c r="F283" s="58">
        <v>7159.4</v>
      </c>
      <c r="G283" s="58">
        <v>6790.8</v>
      </c>
      <c r="H283" s="58">
        <v>8559.9</v>
      </c>
      <c r="I283" s="58">
        <f>I287+I303+I335</f>
        <v>16766.5</v>
      </c>
      <c r="J283" s="58"/>
      <c r="K283" s="58"/>
      <c r="L283" s="58"/>
      <c r="M283" s="58">
        <f t="shared" si="101"/>
        <v>500</v>
      </c>
      <c r="N283" s="58">
        <f t="shared" si="101"/>
        <v>500</v>
      </c>
      <c r="O283" s="58">
        <f t="shared" si="101"/>
        <v>1723.3445566778901</v>
      </c>
      <c r="P283" s="58">
        <f t="shared" si="101"/>
        <v>1723.3445566778901</v>
      </c>
    </row>
    <row r="284" spans="1:16" s="10" customFormat="1" ht="20.100000000000001" customHeight="1" x14ac:dyDescent="0.25">
      <c r="A284" s="38" t="s">
        <v>71</v>
      </c>
      <c r="B284" s="41" t="s">
        <v>227</v>
      </c>
      <c r="C284" s="35" t="s">
        <v>138</v>
      </c>
      <c r="D284" s="57" t="s">
        <v>133</v>
      </c>
      <c r="E284" s="58">
        <f>SUM(F284:P284)</f>
        <v>2787.1</v>
      </c>
      <c r="F284" s="58">
        <v>500</v>
      </c>
      <c r="G284" s="58">
        <v>0</v>
      </c>
      <c r="H284" s="58">
        <v>287.10000000000002</v>
      </c>
      <c r="I284" s="58">
        <v>0</v>
      </c>
      <c r="J284" s="58"/>
      <c r="K284" s="58"/>
      <c r="L284" s="58"/>
      <c r="M284" s="58">
        <f>M285+M286+M287</f>
        <v>500</v>
      </c>
      <c r="N284" s="58">
        <f t="shared" ref="N284:P284" si="102">N285+N286+N287</f>
        <v>500</v>
      </c>
      <c r="O284" s="58">
        <f t="shared" si="102"/>
        <v>500</v>
      </c>
      <c r="P284" s="58">
        <f t="shared" si="102"/>
        <v>500</v>
      </c>
    </row>
    <row r="285" spans="1:16" s="10" customFormat="1" ht="20.100000000000001" customHeight="1" x14ac:dyDescent="0.25">
      <c r="A285" s="39"/>
      <c r="B285" s="42"/>
      <c r="C285" s="36"/>
      <c r="D285" s="57" t="s">
        <v>134</v>
      </c>
      <c r="E285" s="58">
        <f t="shared" ref="E285:E299" si="103">SUM(F285:P285)</f>
        <v>0</v>
      </c>
      <c r="F285" s="58">
        <v>0</v>
      </c>
      <c r="G285" s="58">
        <v>0</v>
      </c>
      <c r="H285" s="58">
        <v>0</v>
      </c>
      <c r="I285" s="58">
        <v>0</v>
      </c>
      <c r="J285" s="58"/>
      <c r="K285" s="58"/>
      <c r="L285" s="58"/>
      <c r="M285" s="58">
        <f>M297</f>
        <v>0</v>
      </c>
      <c r="N285" s="58">
        <f t="shared" ref="N285:P285" si="104">N297</f>
        <v>0</v>
      </c>
      <c r="O285" s="58">
        <f t="shared" si="104"/>
        <v>0</v>
      </c>
      <c r="P285" s="58">
        <f t="shared" si="104"/>
        <v>0</v>
      </c>
    </row>
    <row r="286" spans="1:16" s="10" customFormat="1" ht="20.100000000000001" customHeight="1" x14ac:dyDescent="0.25">
      <c r="A286" s="39"/>
      <c r="B286" s="42"/>
      <c r="C286" s="36"/>
      <c r="D286" s="57" t="s">
        <v>135</v>
      </c>
      <c r="E286" s="58">
        <f t="shared" si="103"/>
        <v>0</v>
      </c>
      <c r="F286" s="58">
        <v>0</v>
      </c>
      <c r="G286" s="58">
        <v>0</v>
      </c>
      <c r="H286" s="58">
        <v>0</v>
      </c>
      <c r="I286" s="58">
        <v>0</v>
      </c>
      <c r="J286" s="58"/>
      <c r="K286" s="58"/>
      <c r="L286" s="58"/>
      <c r="M286" s="58">
        <f t="shared" ref="M286:P287" si="105">M298</f>
        <v>0</v>
      </c>
      <c r="N286" s="58">
        <f t="shared" si="105"/>
        <v>0</v>
      </c>
      <c r="O286" s="58">
        <f t="shared" si="105"/>
        <v>0</v>
      </c>
      <c r="P286" s="58">
        <f t="shared" si="105"/>
        <v>0</v>
      </c>
    </row>
    <row r="287" spans="1:16" s="10" customFormat="1" ht="20.100000000000001" customHeight="1" x14ac:dyDescent="0.25">
      <c r="A287" s="40"/>
      <c r="B287" s="43"/>
      <c r="C287" s="37"/>
      <c r="D287" s="57" t="s">
        <v>136</v>
      </c>
      <c r="E287" s="58">
        <f t="shared" si="103"/>
        <v>2787.1</v>
      </c>
      <c r="F287" s="58">
        <v>500</v>
      </c>
      <c r="G287" s="58">
        <v>0</v>
      </c>
      <c r="H287" s="58">
        <v>287.10000000000002</v>
      </c>
      <c r="I287" s="58">
        <v>0</v>
      </c>
      <c r="J287" s="58"/>
      <c r="K287" s="58"/>
      <c r="L287" s="58"/>
      <c r="M287" s="58">
        <f t="shared" si="105"/>
        <v>500</v>
      </c>
      <c r="N287" s="58">
        <f t="shared" si="105"/>
        <v>500</v>
      </c>
      <c r="O287" s="58">
        <f t="shared" si="105"/>
        <v>500</v>
      </c>
      <c r="P287" s="58">
        <f t="shared" si="105"/>
        <v>500</v>
      </c>
    </row>
    <row r="288" spans="1:16" s="10" customFormat="1" ht="20.100000000000001" customHeight="1" x14ac:dyDescent="0.25">
      <c r="A288" s="38" t="s">
        <v>73</v>
      </c>
      <c r="B288" s="41" t="s">
        <v>228</v>
      </c>
      <c r="C288" s="35" t="s">
        <v>138</v>
      </c>
      <c r="D288" s="57" t="s">
        <v>133</v>
      </c>
      <c r="E288" s="58">
        <f t="shared" si="103"/>
        <v>648.6</v>
      </c>
      <c r="F288" s="58">
        <v>500</v>
      </c>
      <c r="G288" s="58">
        <v>0</v>
      </c>
      <c r="H288" s="58">
        <v>148.6</v>
      </c>
      <c r="I288" s="58">
        <v>0</v>
      </c>
      <c r="J288" s="58"/>
      <c r="K288" s="58"/>
      <c r="L288" s="58"/>
      <c r="M288" s="58"/>
      <c r="N288" s="58"/>
      <c r="O288" s="58"/>
      <c r="P288" s="58"/>
    </row>
    <row r="289" spans="1:16" s="10" customFormat="1" ht="20.100000000000001" customHeight="1" x14ac:dyDescent="0.25">
      <c r="A289" s="39"/>
      <c r="B289" s="42"/>
      <c r="C289" s="36"/>
      <c r="D289" s="57" t="s">
        <v>134</v>
      </c>
      <c r="E289" s="58">
        <f t="shared" si="103"/>
        <v>0</v>
      </c>
      <c r="F289" s="58">
        <v>0</v>
      </c>
      <c r="G289" s="58">
        <v>0</v>
      </c>
      <c r="H289" s="58">
        <v>0</v>
      </c>
      <c r="I289" s="58">
        <v>0</v>
      </c>
      <c r="J289" s="58"/>
      <c r="K289" s="58"/>
      <c r="L289" s="58"/>
      <c r="M289" s="58"/>
      <c r="N289" s="58"/>
      <c r="O289" s="58"/>
      <c r="P289" s="58"/>
    </row>
    <row r="290" spans="1:16" s="10" customFormat="1" ht="20.100000000000001" customHeight="1" x14ac:dyDescent="0.25">
      <c r="A290" s="39"/>
      <c r="B290" s="42"/>
      <c r="C290" s="36"/>
      <c r="D290" s="57" t="s">
        <v>135</v>
      </c>
      <c r="E290" s="58">
        <f t="shared" si="103"/>
        <v>0</v>
      </c>
      <c r="F290" s="58">
        <v>0</v>
      </c>
      <c r="G290" s="58">
        <v>0</v>
      </c>
      <c r="H290" s="58">
        <v>0</v>
      </c>
      <c r="I290" s="58">
        <v>0</v>
      </c>
      <c r="J290" s="58"/>
      <c r="K290" s="58"/>
      <c r="L290" s="58"/>
      <c r="M290" s="58"/>
      <c r="N290" s="58"/>
      <c r="O290" s="58"/>
      <c r="P290" s="58"/>
    </row>
    <row r="291" spans="1:16" s="10" customFormat="1" ht="20.100000000000001" customHeight="1" x14ac:dyDescent="0.25">
      <c r="A291" s="40"/>
      <c r="B291" s="43"/>
      <c r="C291" s="37"/>
      <c r="D291" s="57" t="s">
        <v>136</v>
      </c>
      <c r="E291" s="58">
        <f t="shared" si="103"/>
        <v>648.6</v>
      </c>
      <c r="F291" s="58">
        <v>500</v>
      </c>
      <c r="G291" s="58">
        <v>0</v>
      </c>
      <c r="H291" s="58">
        <v>148.6</v>
      </c>
      <c r="I291" s="58">
        <v>0</v>
      </c>
      <c r="J291" s="58"/>
      <c r="K291" s="58"/>
      <c r="L291" s="58"/>
      <c r="M291" s="58"/>
      <c r="N291" s="58"/>
      <c r="O291" s="58"/>
      <c r="P291" s="58"/>
    </row>
    <row r="292" spans="1:16" s="10" customFormat="1" ht="20.100000000000001" customHeight="1" x14ac:dyDescent="0.25">
      <c r="A292" s="38" t="s">
        <v>74</v>
      </c>
      <c r="B292" s="41" t="s">
        <v>229</v>
      </c>
      <c r="C292" s="35" t="s">
        <v>138</v>
      </c>
      <c r="D292" s="57" t="s">
        <v>133</v>
      </c>
      <c r="E292" s="58">
        <f t="shared" si="103"/>
        <v>0</v>
      </c>
      <c r="F292" s="58">
        <v>0</v>
      </c>
      <c r="G292" s="58">
        <v>0</v>
      </c>
      <c r="H292" s="58">
        <v>0</v>
      </c>
      <c r="I292" s="58">
        <v>0</v>
      </c>
      <c r="J292" s="58"/>
      <c r="K292" s="58"/>
      <c r="L292" s="58"/>
      <c r="M292" s="58"/>
      <c r="N292" s="58"/>
      <c r="O292" s="58"/>
      <c r="P292" s="58"/>
    </row>
    <row r="293" spans="1:16" s="10" customFormat="1" ht="20.100000000000001" customHeight="1" x14ac:dyDescent="0.25">
      <c r="A293" s="39"/>
      <c r="B293" s="42"/>
      <c r="C293" s="36"/>
      <c r="D293" s="57" t="s">
        <v>134</v>
      </c>
      <c r="E293" s="58">
        <f t="shared" si="103"/>
        <v>0</v>
      </c>
      <c r="F293" s="58">
        <v>0</v>
      </c>
      <c r="G293" s="58">
        <v>0</v>
      </c>
      <c r="H293" s="58">
        <v>0</v>
      </c>
      <c r="I293" s="58">
        <v>0</v>
      </c>
      <c r="J293" s="58"/>
      <c r="K293" s="58"/>
      <c r="L293" s="58"/>
      <c r="M293" s="58"/>
      <c r="N293" s="58"/>
      <c r="O293" s="58"/>
      <c r="P293" s="58"/>
    </row>
    <row r="294" spans="1:16" s="10" customFormat="1" ht="20.100000000000001" customHeight="1" x14ac:dyDescent="0.25">
      <c r="A294" s="39"/>
      <c r="B294" s="42"/>
      <c r="C294" s="36"/>
      <c r="D294" s="57" t="s">
        <v>135</v>
      </c>
      <c r="E294" s="58">
        <f t="shared" si="103"/>
        <v>0</v>
      </c>
      <c r="F294" s="58">
        <v>0</v>
      </c>
      <c r="G294" s="58">
        <v>0</v>
      </c>
      <c r="H294" s="58">
        <v>0</v>
      </c>
      <c r="I294" s="58">
        <v>0</v>
      </c>
      <c r="J294" s="58"/>
      <c r="K294" s="58"/>
      <c r="L294" s="58"/>
      <c r="M294" s="58"/>
      <c r="N294" s="58"/>
      <c r="O294" s="58"/>
      <c r="P294" s="58"/>
    </row>
    <row r="295" spans="1:16" s="10" customFormat="1" ht="20.100000000000001" customHeight="1" x14ac:dyDescent="0.25">
      <c r="A295" s="40"/>
      <c r="B295" s="43"/>
      <c r="C295" s="37"/>
      <c r="D295" s="57" t="s">
        <v>136</v>
      </c>
      <c r="E295" s="58">
        <f t="shared" si="103"/>
        <v>0</v>
      </c>
      <c r="F295" s="58">
        <v>0</v>
      </c>
      <c r="G295" s="58">
        <v>0</v>
      </c>
      <c r="H295" s="58">
        <v>0</v>
      </c>
      <c r="I295" s="58">
        <v>0</v>
      </c>
      <c r="J295" s="58"/>
      <c r="K295" s="58"/>
      <c r="L295" s="58"/>
      <c r="M295" s="58"/>
      <c r="N295" s="58"/>
      <c r="O295" s="58"/>
      <c r="P295" s="58"/>
    </row>
    <row r="296" spans="1:16" s="10" customFormat="1" ht="20.100000000000001" customHeight="1" x14ac:dyDescent="0.25">
      <c r="A296" s="38" t="s">
        <v>75</v>
      </c>
      <c r="B296" s="41" t="s">
        <v>230</v>
      </c>
      <c r="C296" s="35" t="s">
        <v>138</v>
      </c>
      <c r="D296" s="57" t="s">
        <v>133</v>
      </c>
      <c r="E296" s="58">
        <f t="shared" si="103"/>
        <v>2138.5</v>
      </c>
      <c r="F296" s="58">
        <v>0</v>
      </c>
      <c r="G296" s="58">
        <v>0</v>
      </c>
      <c r="H296" s="58">
        <v>138.5</v>
      </c>
      <c r="I296" s="58">
        <v>0</v>
      </c>
      <c r="J296" s="58"/>
      <c r="K296" s="58"/>
      <c r="L296" s="58"/>
      <c r="M296" s="58">
        <f>M297+M298+M299</f>
        <v>500</v>
      </c>
      <c r="N296" s="58">
        <f t="shared" ref="N296:P296" si="106">N297+N298+N299</f>
        <v>500</v>
      </c>
      <c r="O296" s="58">
        <f t="shared" si="106"/>
        <v>500</v>
      </c>
      <c r="P296" s="58">
        <f t="shared" si="106"/>
        <v>500</v>
      </c>
    </row>
    <row r="297" spans="1:16" s="10" customFormat="1" ht="20.100000000000001" customHeight="1" x14ac:dyDescent="0.25">
      <c r="A297" s="39"/>
      <c r="B297" s="42"/>
      <c r="C297" s="36"/>
      <c r="D297" s="57" t="s">
        <v>134</v>
      </c>
      <c r="E297" s="58">
        <f t="shared" si="103"/>
        <v>0</v>
      </c>
      <c r="F297" s="58">
        <v>0</v>
      </c>
      <c r="G297" s="58">
        <v>0</v>
      </c>
      <c r="H297" s="58">
        <v>0</v>
      </c>
      <c r="I297" s="58">
        <v>0</v>
      </c>
      <c r="J297" s="58"/>
      <c r="K297" s="58"/>
      <c r="L297" s="58"/>
      <c r="M297" s="58"/>
      <c r="N297" s="58"/>
      <c r="O297" s="58"/>
      <c r="P297" s="58"/>
    </row>
    <row r="298" spans="1:16" s="10" customFormat="1" ht="20.100000000000001" customHeight="1" x14ac:dyDescent="0.25">
      <c r="A298" s="39"/>
      <c r="B298" s="42"/>
      <c r="C298" s="36"/>
      <c r="D298" s="57" t="s">
        <v>135</v>
      </c>
      <c r="E298" s="58">
        <f t="shared" si="103"/>
        <v>0</v>
      </c>
      <c r="F298" s="58">
        <v>0</v>
      </c>
      <c r="G298" s="58">
        <v>0</v>
      </c>
      <c r="H298" s="58">
        <v>0</v>
      </c>
      <c r="I298" s="58">
        <v>0</v>
      </c>
      <c r="J298" s="58"/>
      <c r="K298" s="58"/>
      <c r="L298" s="58"/>
      <c r="M298" s="58"/>
      <c r="N298" s="58"/>
      <c r="O298" s="58"/>
      <c r="P298" s="58"/>
    </row>
    <row r="299" spans="1:16" s="10" customFormat="1" ht="20.100000000000001" customHeight="1" x14ac:dyDescent="0.25">
      <c r="A299" s="40"/>
      <c r="B299" s="43"/>
      <c r="C299" s="37"/>
      <c r="D299" s="57" t="s">
        <v>136</v>
      </c>
      <c r="E299" s="58">
        <f t="shared" si="103"/>
        <v>2138.5</v>
      </c>
      <c r="F299" s="58">
        <v>0</v>
      </c>
      <c r="G299" s="58">
        <v>0</v>
      </c>
      <c r="H299" s="58">
        <v>138.5</v>
      </c>
      <c r="I299" s="58">
        <v>0</v>
      </c>
      <c r="J299" s="58"/>
      <c r="K299" s="58"/>
      <c r="L299" s="58"/>
      <c r="M299" s="58">
        <v>500</v>
      </c>
      <c r="N299" s="58">
        <v>500</v>
      </c>
      <c r="O299" s="58">
        <v>500</v>
      </c>
      <c r="P299" s="58">
        <v>500</v>
      </c>
    </row>
    <row r="300" spans="1:16" s="10" customFormat="1" ht="20.100000000000001" customHeight="1" x14ac:dyDescent="0.25">
      <c r="A300" s="38" t="s">
        <v>231</v>
      </c>
      <c r="B300" s="41" t="s">
        <v>232</v>
      </c>
      <c r="C300" s="35" t="s">
        <v>138</v>
      </c>
      <c r="D300" s="57" t="s">
        <v>133</v>
      </c>
      <c r="E300" s="58">
        <f>SUM(F300:P300)</f>
        <v>4508.7</v>
      </c>
      <c r="F300" s="58">
        <v>2512</v>
      </c>
      <c r="G300" s="58">
        <v>151.6</v>
      </c>
      <c r="H300" s="58">
        <v>1110.0999999999999</v>
      </c>
      <c r="I300" s="58">
        <f>I301+I302+I303</f>
        <v>735</v>
      </c>
      <c r="J300" s="58"/>
      <c r="K300" s="58"/>
      <c r="L300" s="58"/>
      <c r="M300" s="58"/>
      <c r="N300" s="58"/>
      <c r="O300" s="58"/>
      <c r="P300" s="58"/>
    </row>
    <row r="301" spans="1:16" s="10" customFormat="1" ht="20.100000000000001" customHeight="1" x14ac:dyDescent="0.25">
      <c r="A301" s="39"/>
      <c r="B301" s="42"/>
      <c r="C301" s="36"/>
      <c r="D301" s="57" t="s">
        <v>134</v>
      </c>
      <c r="E301" s="58">
        <f t="shared" ref="E301:E364" si="107">SUM(F301:P301)</f>
        <v>0</v>
      </c>
      <c r="F301" s="58">
        <v>0</v>
      </c>
      <c r="G301" s="58">
        <v>0</v>
      </c>
      <c r="H301" s="58">
        <v>0</v>
      </c>
      <c r="I301" s="58">
        <f>I305+I309+I313+I317+I325+I329</f>
        <v>0</v>
      </c>
      <c r="J301" s="58"/>
      <c r="K301" s="58"/>
      <c r="L301" s="58"/>
      <c r="M301" s="58"/>
      <c r="N301" s="58"/>
      <c r="O301" s="58"/>
      <c r="P301" s="58"/>
    </row>
    <row r="302" spans="1:16" s="10" customFormat="1" ht="20.100000000000001" customHeight="1" x14ac:dyDescent="0.25">
      <c r="A302" s="39"/>
      <c r="B302" s="42"/>
      <c r="C302" s="36"/>
      <c r="D302" s="57" t="s">
        <v>135</v>
      </c>
      <c r="E302" s="58">
        <f t="shared" si="107"/>
        <v>0</v>
      </c>
      <c r="F302" s="58">
        <v>0</v>
      </c>
      <c r="G302" s="58">
        <v>0</v>
      </c>
      <c r="H302" s="58">
        <v>0</v>
      </c>
      <c r="I302" s="58">
        <f t="shared" ref="I302:I303" si="108">I306+I310+I314+I318+I326+I330</f>
        <v>0</v>
      </c>
      <c r="J302" s="58"/>
      <c r="K302" s="58"/>
      <c r="L302" s="58"/>
      <c r="M302" s="58"/>
      <c r="N302" s="58"/>
      <c r="O302" s="58"/>
      <c r="P302" s="58"/>
    </row>
    <row r="303" spans="1:16" s="10" customFormat="1" ht="20.100000000000001" customHeight="1" x14ac:dyDescent="0.25">
      <c r="A303" s="40"/>
      <c r="B303" s="43"/>
      <c r="C303" s="37"/>
      <c r="D303" s="57" t="s">
        <v>136</v>
      </c>
      <c r="E303" s="58">
        <f t="shared" si="107"/>
        <v>4508.7</v>
      </c>
      <c r="F303" s="58">
        <v>2512</v>
      </c>
      <c r="G303" s="58">
        <v>151.6</v>
      </c>
      <c r="H303" s="58">
        <v>1110.0999999999999</v>
      </c>
      <c r="I303" s="58">
        <f t="shared" si="108"/>
        <v>735</v>
      </c>
      <c r="J303" s="58"/>
      <c r="K303" s="58"/>
      <c r="L303" s="58"/>
      <c r="M303" s="58"/>
      <c r="N303" s="58"/>
      <c r="O303" s="58"/>
      <c r="P303" s="58"/>
    </row>
    <row r="304" spans="1:16" s="10" customFormat="1" ht="20.100000000000001" customHeight="1" x14ac:dyDescent="0.25">
      <c r="A304" s="38" t="s">
        <v>76</v>
      </c>
      <c r="B304" s="41" t="s">
        <v>149</v>
      </c>
      <c r="C304" s="35" t="s">
        <v>138</v>
      </c>
      <c r="D304" s="57" t="s">
        <v>133</v>
      </c>
      <c r="E304" s="58">
        <f t="shared" si="107"/>
        <v>1095.8</v>
      </c>
      <c r="F304" s="58">
        <v>1095.8</v>
      </c>
      <c r="G304" s="58">
        <v>0</v>
      </c>
      <c r="H304" s="58">
        <v>0</v>
      </c>
      <c r="I304" s="58">
        <f>I305+I306+I307</f>
        <v>0</v>
      </c>
      <c r="J304" s="58"/>
      <c r="K304" s="58"/>
      <c r="L304" s="58"/>
      <c r="M304" s="58"/>
      <c r="N304" s="58"/>
      <c r="O304" s="58"/>
      <c r="P304" s="58"/>
    </row>
    <row r="305" spans="1:16" s="10" customFormat="1" ht="20.100000000000001" customHeight="1" x14ac:dyDescent="0.25">
      <c r="A305" s="39"/>
      <c r="B305" s="42"/>
      <c r="C305" s="36"/>
      <c r="D305" s="57" t="s">
        <v>134</v>
      </c>
      <c r="E305" s="58">
        <f t="shared" si="107"/>
        <v>0</v>
      </c>
      <c r="F305" s="58">
        <v>0</v>
      </c>
      <c r="G305" s="58">
        <v>0</v>
      </c>
      <c r="H305" s="58">
        <v>0</v>
      </c>
      <c r="I305" s="58">
        <v>0</v>
      </c>
      <c r="J305" s="58"/>
      <c r="K305" s="58"/>
      <c r="L305" s="58"/>
      <c r="M305" s="58"/>
      <c r="N305" s="58"/>
      <c r="O305" s="58"/>
      <c r="P305" s="58"/>
    </row>
    <row r="306" spans="1:16" s="10" customFormat="1" ht="20.100000000000001" customHeight="1" x14ac:dyDescent="0.25">
      <c r="A306" s="39"/>
      <c r="B306" s="42"/>
      <c r="C306" s="36"/>
      <c r="D306" s="57" t="s">
        <v>135</v>
      </c>
      <c r="E306" s="58">
        <f t="shared" si="107"/>
        <v>0</v>
      </c>
      <c r="F306" s="58">
        <v>0</v>
      </c>
      <c r="G306" s="58">
        <v>0</v>
      </c>
      <c r="H306" s="58">
        <v>0</v>
      </c>
      <c r="I306" s="58">
        <v>0</v>
      </c>
      <c r="J306" s="58"/>
      <c r="K306" s="58"/>
      <c r="L306" s="58"/>
      <c r="M306" s="58"/>
      <c r="N306" s="58"/>
      <c r="O306" s="58"/>
      <c r="P306" s="58"/>
    </row>
    <row r="307" spans="1:16" s="10" customFormat="1" ht="20.100000000000001" customHeight="1" x14ac:dyDescent="0.25">
      <c r="A307" s="40"/>
      <c r="B307" s="43"/>
      <c r="C307" s="37"/>
      <c r="D307" s="57" t="s">
        <v>136</v>
      </c>
      <c r="E307" s="58">
        <f t="shared" si="107"/>
        <v>1095.8</v>
      </c>
      <c r="F307" s="58">
        <v>1095.8</v>
      </c>
      <c r="G307" s="58">
        <v>0</v>
      </c>
      <c r="H307" s="58">
        <v>0</v>
      </c>
      <c r="I307" s="58">
        <v>0</v>
      </c>
      <c r="J307" s="58"/>
      <c r="K307" s="58"/>
      <c r="L307" s="58"/>
      <c r="M307" s="58"/>
      <c r="N307" s="58"/>
      <c r="O307" s="58"/>
      <c r="P307" s="58"/>
    </row>
    <row r="308" spans="1:16" s="10" customFormat="1" ht="20.100000000000001" customHeight="1" x14ac:dyDescent="0.25">
      <c r="A308" s="38" t="s">
        <v>77</v>
      </c>
      <c r="B308" s="41" t="s">
        <v>233</v>
      </c>
      <c r="C308" s="35" t="s">
        <v>138</v>
      </c>
      <c r="D308" s="57" t="s">
        <v>133</v>
      </c>
      <c r="E308" s="58">
        <f t="shared" si="107"/>
        <v>685</v>
      </c>
      <c r="F308" s="58">
        <v>0</v>
      </c>
      <c r="G308" s="58">
        <v>0</v>
      </c>
      <c r="H308" s="58">
        <v>685</v>
      </c>
      <c r="I308" s="58">
        <v>0</v>
      </c>
      <c r="J308" s="58"/>
      <c r="K308" s="58"/>
      <c r="L308" s="58"/>
      <c r="M308" s="58"/>
      <c r="N308" s="58"/>
      <c r="O308" s="58"/>
      <c r="P308" s="58"/>
    </row>
    <row r="309" spans="1:16" s="10" customFormat="1" ht="20.100000000000001" customHeight="1" x14ac:dyDescent="0.25">
      <c r="A309" s="39"/>
      <c r="B309" s="42"/>
      <c r="C309" s="36"/>
      <c r="D309" s="57" t="s">
        <v>134</v>
      </c>
      <c r="E309" s="58">
        <f t="shared" si="107"/>
        <v>0</v>
      </c>
      <c r="F309" s="58">
        <v>0</v>
      </c>
      <c r="G309" s="58">
        <v>0</v>
      </c>
      <c r="H309" s="58">
        <v>0</v>
      </c>
      <c r="I309" s="58">
        <v>0</v>
      </c>
      <c r="J309" s="58"/>
      <c r="K309" s="58"/>
      <c r="L309" s="58"/>
      <c r="M309" s="58"/>
      <c r="N309" s="58"/>
      <c r="O309" s="58"/>
      <c r="P309" s="58"/>
    </row>
    <row r="310" spans="1:16" s="10" customFormat="1" ht="20.100000000000001" customHeight="1" x14ac:dyDescent="0.25">
      <c r="A310" s="39"/>
      <c r="B310" s="42"/>
      <c r="C310" s="36"/>
      <c r="D310" s="57" t="s">
        <v>135</v>
      </c>
      <c r="E310" s="58">
        <f t="shared" si="107"/>
        <v>0</v>
      </c>
      <c r="F310" s="58">
        <v>0</v>
      </c>
      <c r="G310" s="58">
        <v>0</v>
      </c>
      <c r="H310" s="58">
        <v>0</v>
      </c>
      <c r="I310" s="58">
        <v>0</v>
      </c>
      <c r="J310" s="58"/>
      <c r="K310" s="58"/>
      <c r="L310" s="58"/>
      <c r="M310" s="58"/>
      <c r="N310" s="58"/>
      <c r="O310" s="58"/>
      <c r="P310" s="58"/>
    </row>
    <row r="311" spans="1:16" s="10" customFormat="1" ht="20.100000000000001" customHeight="1" x14ac:dyDescent="0.25">
      <c r="A311" s="40"/>
      <c r="B311" s="43"/>
      <c r="C311" s="37"/>
      <c r="D311" s="57" t="s">
        <v>136</v>
      </c>
      <c r="E311" s="58">
        <f t="shared" si="107"/>
        <v>1420</v>
      </c>
      <c r="F311" s="58">
        <v>0</v>
      </c>
      <c r="G311" s="58">
        <v>0</v>
      </c>
      <c r="H311" s="58">
        <v>685</v>
      </c>
      <c r="I311" s="58">
        <v>735</v>
      </c>
      <c r="J311" s="58"/>
      <c r="K311" s="58"/>
      <c r="L311" s="58"/>
      <c r="M311" s="58"/>
      <c r="N311" s="58"/>
      <c r="O311" s="58"/>
      <c r="P311" s="58"/>
    </row>
    <row r="312" spans="1:16" s="10" customFormat="1" ht="20.100000000000001" customHeight="1" x14ac:dyDescent="0.25">
      <c r="A312" s="38" t="s">
        <v>78</v>
      </c>
      <c r="B312" s="41" t="s">
        <v>234</v>
      </c>
      <c r="C312" s="35" t="s">
        <v>138</v>
      </c>
      <c r="D312" s="57" t="s">
        <v>133</v>
      </c>
      <c r="E312" s="58">
        <f t="shared" si="107"/>
        <v>846.2</v>
      </c>
      <c r="F312" s="58">
        <v>846.2</v>
      </c>
      <c r="G312" s="58">
        <v>0</v>
      </c>
      <c r="H312" s="58">
        <v>0</v>
      </c>
      <c r="I312" s="58">
        <v>0</v>
      </c>
      <c r="J312" s="58"/>
      <c r="K312" s="58"/>
      <c r="L312" s="58"/>
      <c r="M312" s="58"/>
      <c r="N312" s="58"/>
      <c r="O312" s="58"/>
      <c r="P312" s="58"/>
    </row>
    <row r="313" spans="1:16" s="10" customFormat="1" ht="20.100000000000001" customHeight="1" x14ac:dyDescent="0.25">
      <c r="A313" s="39"/>
      <c r="B313" s="42"/>
      <c r="C313" s="36"/>
      <c r="D313" s="57" t="s">
        <v>134</v>
      </c>
      <c r="E313" s="58">
        <f t="shared" si="107"/>
        <v>0</v>
      </c>
      <c r="F313" s="58">
        <v>0</v>
      </c>
      <c r="G313" s="58">
        <v>0</v>
      </c>
      <c r="H313" s="58">
        <v>0</v>
      </c>
      <c r="I313" s="58">
        <v>0</v>
      </c>
      <c r="J313" s="58"/>
      <c r="K313" s="58"/>
      <c r="L313" s="58"/>
      <c r="M313" s="58"/>
      <c r="N313" s="58"/>
      <c r="O313" s="58"/>
      <c r="P313" s="58"/>
    </row>
    <row r="314" spans="1:16" s="10" customFormat="1" ht="20.100000000000001" customHeight="1" x14ac:dyDescent="0.25">
      <c r="A314" s="39"/>
      <c r="B314" s="42"/>
      <c r="C314" s="36"/>
      <c r="D314" s="57" t="s">
        <v>135</v>
      </c>
      <c r="E314" s="58">
        <f t="shared" si="107"/>
        <v>0</v>
      </c>
      <c r="F314" s="58">
        <v>0</v>
      </c>
      <c r="G314" s="58">
        <v>0</v>
      </c>
      <c r="H314" s="58">
        <v>0</v>
      </c>
      <c r="I314" s="58">
        <v>0</v>
      </c>
      <c r="J314" s="58"/>
      <c r="K314" s="58"/>
      <c r="L314" s="58"/>
      <c r="M314" s="58"/>
      <c r="N314" s="58"/>
      <c r="O314" s="58"/>
      <c r="P314" s="58"/>
    </row>
    <row r="315" spans="1:16" s="10" customFormat="1" ht="20.100000000000001" customHeight="1" x14ac:dyDescent="0.25">
      <c r="A315" s="40"/>
      <c r="B315" s="43"/>
      <c r="C315" s="37"/>
      <c r="D315" s="57" t="s">
        <v>136</v>
      </c>
      <c r="E315" s="58">
        <f t="shared" si="107"/>
        <v>846.2</v>
      </c>
      <c r="F315" s="58">
        <v>846.2</v>
      </c>
      <c r="G315" s="58">
        <v>0</v>
      </c>
      <c r="H315" s="58">
        <v>0</v>
      </c>
      <c r="I315" s="58">
        <v>0</v>
      </c>
      <c r="J315" s="58"/>
      <c r="K315" s="58"/>
      <c r="L315" s="58"/>
      <c r="M315" s="58"/>
      <c r="N315" s="58"/>
      <c r="O315" s="58"/>
      <c r="P315" s="58"/>
    </row>
    <row r="316" spans="1:16" s="10" customFormat="1" ht="20.100000000000001" customHeight="1" x14ac:dyDescent="0.25">
      <c r="A316" s="38" t="s">
        <v>79</v>
      </c>
      <c r="B316" s="41" t="s">
        <v>235</v>
      </c>
      <c r="C316" s="35" t="s">
        <v>138</v>
      </c>
      <c r="D316" s="57" t="s">
        <v>133</v>
      </c>
      <c r="E316" s="58">
        <f t="shared" si="107"/>
        <v>58.5</v>
      </c>
      <c r="F316" s="58">
        <v>0</v>
      </c>
      <c r="G316" s="58">
        <v>58.5</v>
      </c>
      <c r="H316" s="58">
        <v>0</v>
      </c>
      <c r="I316" s="58">
        <v>0</v>
      </c>
      <c r="J316" s="58"/>
      <c r="K316" s="58"/>
      <c r="L316" s="58"/>
      <c r="M316" s="58"/>
      <c r="N316" s="58"/>
      <c r="O316" s="58"/>
      <c r="P316" s="58"/>
    </row>
    <row r="317" spans="1:16" s="10" customFormat="1" ht="20.100000000000001" customHeight="1" x14ac:dyDescent="0.25">
      <c r="A317" s="39"/>
      <c r="B317" s="42"/>
      <c r="C317" s="36"/>
      <c r="D317" s="57" t="s">
        <v>134</v>
      </c>
      <c r="E317" s="58">
        <f t="shared" si="107"/>
        <v>0</v>
      </c>
      <c r="F317" s="58">
        <v>0</v>
      </c>
      <c r="G317" s="58">
        <v>0</v>
      </c>
      <c r="H317" s="58">
        <v>0</v>
      </c>
      <c r="I317" s="58">
        <v>0</v>
      </c>
      <c r="J317" s="58"/>
      <c r="K317" s="58"/>
      <c r="L317" s="58"/>
      <c r="M317" s="58"/>
      <c r="N317" s="58"/>
      <c r="O317" s="58"/>
      <c r="P317" s="58"/>
    </row>
    <row r="318" spans="1:16" s="10" customFormat="1" ht="20.100000000000001" customHeight="1" x14ac:dyDescent="0.25">
      <c r="A318" s="39"/>
      <c r="B318" s="42"/>
      <c r="C318" s="36"/>
      <c r="D318" s="57" t="s">
        <v>135</v>
      </c>
      <c r="E318" s="58">
        <f t="shared" si="107"/>
        <v>0</v>
      </c>
      <c r="F318" s="58">
        <v>0</v>
      </c>
      <c r="G318" s="58">
        <v>0</v>
      </c>
      <c r="H318" s="58">
        <v>0</v>
      </c>
      <c r="I318" s="58">
        <v>0</v>
      </c>
      <c r="J318" s="58"/>
      <c r="K318" s="58"/>
      <c r="L318" s="58"/>
      <c r="M318" s="58"/>
      <c r="N318" s="58"/>
      <c r="O318" s="58"/>
      <c r="P318" s="58"/>
    </row>
    <row r="319" spans="1:16" s="10" customFormat="1" ht="20.100000000000001" customHeight="1" x14ac:dyDescent="0.25">
      <c r="A319" s="40"/>
      <c r="B319" s="43"/>
      <c r="C319" s="37"/>
      <c r="D319" s="59" t="s">
        <v>143</v>
      </c>
      <c r="E319" s="58">
        <f t="shared" si="107"/>
        <v>58.5</v>
      </c>
      <c r="F319" s="60">
        <v>0</v>
      </c>
      <c r="G319" s="60">
        <v>58.5</v>
      </c>
      <c r="H319" s="60">
        <v>0</v>
      </c>
      <c r="I319" s="60">
        <v>0</v>
      </c>
      <c r="J319" s="60"/>
      <c r="K319" s="60"/>
      <c r="L319" s="60"/>
      <c r="M319" s="60"/>
      <c r="N319" s="60"/>
      <c r="O319" s="60"/>
      <c r="P319" s="60"/>
    </row>
    <row r="320" spans="1:16" s="10" customFormat="1" ht="20.100000000000001" customHeight="1" x14ac:dyDescent="0.25">
      <c r="A320" s="38" t="s">
        <v>80</v>
      </c>
      <c r="B320" s="41" t="s">
        <v>236</v>
      </c>
      <c r="C320" s="35" t="s">
        <v>138</v>
      </c>
      <c r="D320" s="57" t="s">
        <v>133</v>
      </c>
      <c r="E320" s="58">
        <f t="shared" si="107"/>
        <v>0</v>
      </c>
      <c r="F320" s="58">
        <v>0</v>
      </c>
      <c r="G320" s="58">
        <v>0</v>
      </c>
      <c r="H320" s="58">
        <v>0</v>
      </c>
      <c r="I320" s="58">
        <v>0</v>
      </c>
      <c r="J320" s="58"/>
      <c r="K320" s="58"/>
      <c r="L320" s="58"/>
      <c r="M320" s="58"/>
      <c r="N320" s="58"/>
      <c r="O320" s="58"/>
      <c r="P320" s="58"/>
    </row>
    <row r="321" spans="1:16" s="10" customFormat="1" ht="20.100000000000001" customHeight="1" x14ac:dyDescent="0.25">
      <c r="A321" s="39"/>
      <c r="B321" s="42"/>
      <c r="C321" s="36"/>
      <c r="D321" s="57" t="s">
        <v>134</v>
      </c>
      <c r="E321" s="58">
        <f t="shared" si="107"/>
        <v>0</v>
      </c>
      <c r="F321" s="58">
        <v>0</v>
      </c>
      <c r="G321" s="58">
        <v>0</v>
      </c>
      <c r="H321" s="58">
        <v>0</v>
      </c>
      <c r="I321" s="58">
        <v>0</v>
      </c>
      <c r="J321" s="58"/>
      <c r="K321" s="58"/>
      <c r="L321" s="58"/>
      <c r="M321" s="58"/>
      <c r="N321" s="58"/>
      <c r="O321" s="58"/>
      <c r="P321" s="58"/>
    </row>
    <row r="322" spans="1:16" s="10" customFormat="1" ht="20.100000000000001" customHeight="1" x14ac:dyDescent="0.25">
      <c r="A322" s="39"/>
      <c r="B322" s="42"/>
      <c r="C322" s="36"/>
      <c r="D322" s="57" t="s">
        <v>135</v>
      </c>
      <c r="E322" s="58">
        <f t="shared" si="107"/>
        <v>0</v>
      </c>
      <c r="F322" s="58">
        <v>0</v>
      </c>
      <c r="G322" s="58">
        <v>0</v>
      </c>
      <c r="H322" s="58">
        <v>0</v>
      </c>
      <c r="I322" s="58">
        <v>0</v>
      </c>
      <c r="J322" s="58"/>
      <c r="K322" s="58"/>
      <c r="L322" s="58"/>
      <c r="M322" s="58"/>
      <c r="N322" s="58"/>
      <c r="O322" s="58"/>
      <c r="P322" s="58"/>
    </row>
    <row r="323" spans="1:16" s="10" customFormat="1" ht="20.100000000000001" customHeight="1" x14ac:dyDescent="0.25">
      <c r="A323" s="40"/>
      <c r="B323" s="43"/>
      <c r="C323" s="37"/>
      <c r="D323" s="57" t="s">
        <v>136</v>
      </c>
      <c r="E323" s="58">
        <f t="shared" si="107"/>
        <v>0</v>
      </c>
      <c r="F323" s="58">
        <v>0</v>
      </c>
      <c r="G323" s="58">
        <v>0</v>
      </c>
      <c r="H323" s="58" t="s">
        <v>142</v>
      </c>
      <c r="I323" s="58" t="s">
        <v>142</v>
      </c>
      <c r="J323" s="58"/>
      <c r="K323" s="58"/>
      <c r="L323" s="58"/>
      <c r="M323" s="58"/>
      <c r="N323" s="58"/>
      <c r="O323" s="58"/>
      <c r="P323" s="58"/>
    </row>
    <row r="324" spans="1:16" s="10" customFormat="1" ht="20.100000000000001" customHeight="1" x14ac:dyDescent="0.25">
      <c r="A324" s="38" t="s">
        <v>81</v>
      </c>
      <c r="B324" s="41" t="s">
        <v>237</v>
      </c>
      <c r="C324" s="35" t="s">
        <v>138</v>
      </c>
      <c r="D324" s="57" t="s">
        <v>133</v>
      </c>
      <c r="E324" s="58">
        <f t="shared" si="107"/>
        <v>125.1</v>
      </c>
      <c r="F324" s="58">
        <v>0</v>
      </c>
      <c r="G324" s="58">
        <v>93.1</v>
      </c>
      <c r="H324" s="58">
        <v>32</v>
      </c>
      <c r="I324" s="58">
        <v>0</v>
      </c>
      <c r="J324" s="58"/>
      <c r="K324" s="58"/>
      <c r="L324" s="58"/>
      <c r="M324" s="58"/>
      <c r="N324" s="58"/>
      <c r="O324" s="58"/>
      <c r="P324" s="58"/>
    </row>
    <row r="325" spans="1:16" s="10" customFormat="1" ht="20.100000000000001" customHeight="1" x14ac:dyDescent="0.25">
      <c r="A325" s="39"/>
      <c r="B325" s="42"/>
      <c r="C325" s="36"/>
      <c r="D325" s="57" t="s">
        <v>134</v>
      </c>
      <c r="E325" s="58">
        <f t="shared" si="107"/>
        <v>0</v>
      </c>
      <c r="F325" s="58">
        <v>0</v>
      </c>
      <c r="G325" s="58">
        <v>0</v>
      </c>
      <c r="H325" s="58">
        <v>0</v>
      </c>
      <c r="I325" s="58">
        <v>0</v>
      </c>
      <c r="J325" s="58"/>
      <c r="K325" s="58"/>
      <c r="L325" s="58"/>
      <c r="M325" s="58"/>
      <c r="N325" s="58"/>
      <c r="O325" s="58"/>
      <c r="P325" s="58"/>
    </row>
    <row r="326" spans="1:16" s="10" customFormat="1" ht="20.100000000000001" customHeight="1" x14ac:dyDescent="0.25">
      <c r="A326" s="39"/>
      <c r="B326" s="42"/>
      <c r="C326" s="36"/>
      <c r="D326" s="57" t="s">
        <v>135</v>
      </c>
      <c r="E326" s="58">
        <f t="shared" si="107"/>
        <v>0</v>
      </c>
      <c r="F326" s="58">
        <v>0</v>
      </c>
      <c r="G326" s="58">
        <v>0</v>
      </c>
      <c r="H326" s="58">
        <v>0</v>
      </c>
      <c r="I326" s="58">
        <v>0</v>
      </c>
      <c r="J326" s="58"/>
      <c r="K326" s="58"/>
      <c r="L326" s="58"/>
      <c r="M326" s="58"/>
      <c r="N326" s="58"/>
      <c r="O326" s="58"/>
      <c r="P326" s="58"/>
    </row>
    <row r="327" spans="1:16" s="10" customFormat="1" ht="20.100000000000001" customHeight="1" x14ac:dyDescent="0.25">
      <c r="A327" s="40"/>
      <c r="B327" s="43"/>
      <c r="C327" s="37"/>
      <c r="D327" s="57" t="s">
        <v>136</v>
      </c>
      <c r="E327" s="58">
        <f t="shared" si="107"/>
        <v>125.1</v>
      </c>
      <c r="F327" s="58">
        <v>0</v>
      </c>
      <c r="G327" s="58">
        <v>93.1</v>
      </c>
      <c r="H327" s="58">
        <v>32</v>
      </c>
      <c r="I327" s="58">
        <v>0</v>
      </c>
      <c r="J327" s="58"/>
      <c r="K327" s="58"/>
      <c r="L327" s="58"/>
      <c r="M327" s="58"/>
      <c r="N327" s="58"/>
      <c r="O327" s="58"/>
      <c r="P327" s="58"/>
    </row>
    <row r="328" spans="1:16" s="10" customFormat="1" ht="20.100000000000001" customHeight="1" x14ac:dyDescent="0.25">
      <c r="A328" s="38" t="s">
        <v>82</v>
      </c>
      <c r="B328" s="41" t="s">
        <v>238</v>
      </c>
      <c r="C328" s="35" t="s">
        <v>138</v>
      </c>
      <c r="D328" s="57" t="s">
        <v>133</v>
      </c>
      <c r="E328" s="58">
        <f t="shared" si="107"/>
        <v>963.1</v>
      </c>
      <c r="F328" s="58">
        <v>570</v>
      </c>
      <c r="G328" s="58">
        <v>0</v>
      </c>
      <c r="H328" s="58">
        <v>393.1</v>
      </c>
      <c r="I328" s="58">
        <v>0</v>
      </c>
      <c r="J328" s="58"/>
      <c r="K328" s="58"/>
      <c r="L328" s="58"/>
      <c r="M328" s="58"/>
      <c r="N328" s="58"/>
      <c r="O328" s="58"/>
      <c r="P328" s="58"/>
    </row>
    <row r="329" spans="1:16" s="10" customFormat="1" ht="20.100000000000001" customHeight="1" x14ac:dyDescent="0.25">
      <c r="A329" s="39"/>
      <c r="B329" s="42"/>
      <c r="C329" s="36"/>
      <c r="D329" s="57" t="s">
        <v>134</v>
      </c>
      <c r="E329" s="58">
        <f t="shared" si="107"/>
        <v>0</v>
      </c>
      <c r="F329" s="58">
        <v>0</v>
      </c>
      <c r="G329" s="58">
        <v>0</v>
      </c>
      <c r="H329" s="58">
        <v>0</v>
      </c>
      <c r="I329" s="58">
        <v>0</v>
      </c>
      <c r="J329" s="58"/>
      <c r="K329" s="58"/>
      <c r="L329" s="58"/>
      <c r="M329" s="58"/>
      <c r="N329" s="58"/>
      <c r="O329" s="58"/>
      <c r="P329" s="58"/>
    </row>
    <row r="330" spans="1:16" s="10" customFormat="1" ht="20.100000000000001" customHeight="1" x14ac:dyDescent="0.25">
      <c r="A330" s="39"/>
      <c r="B330" s="42"/>
      <c r="C330" s="36"/>
      <c r="D330" s="57" t="s">
        <v>135</v>
      </c>
      <c r="E330" s="58">
        <f t="shared" si="107"/>
        <v>0</v>
      </c>
      <c r="F330" s="58">
        <v>0</v>
      </c>
      <c r="G330" s="58">
        <v>0</v>
      </c>
      <c r="H330" s="58">
        <v>0</v>
      </c>
      <c r="I330" s="58">
        <v>0</v>
      </c>
      <c r="J330" s="58"/>
      <c r="K330" s="58"/>
      <c r="L330" s="58"/>
      <c r="M330" s="58"/>
      <c r="N330" s="58"/>
      <c r="O330" s="58"/>
      <c r="P330" s="58"/>
    </row>
    <row r="331" spans="1:16" s="10" customFormat="1" ht="20.100000000000001" customHeight="1" x14ac:dyDescent="0.25">
      <c r="A331" s="40"/>
      <c r="B331" s="43"/>
      <c r="C331" s="37"/>
      <c r="D331" s="57" t="s">
        <v>136</v>
      </c>
      <c r="E331" s="58">
        <f t="shared" si="107"/>
        <v>963.1</v>
      </c>
      <c r="F331" s="58">
        <v>570</v>
      </c>
      <c r="G331" s="58">
        <v>0</v>
      </c>
      <c r="H331" s="58">
        <v>393.1</v>
      </c>
      <c r="I331" s="58">
        <v>0</v>
      </c>
      <c r="J331" s="58"/>
      <c r="K331" s="58"/>
      <c r="L331" s="58"/>
      <c r="M331" s="58"/>
      <c r="N331" s="58"/>
      <c r="O331" s="58"/>
      <c r="P331" s="58"/>
    </row>
    <row r="332" spans="1:16" s="10" customFormat="1" ht="24.95" customHeight="1" x14ac:dyDescent="0.25">
      <c r="A332" s="38" t="s">
        <v>239</v>
      </c>
      <c r="B332" s="41" t="s">
        <v>240</v>
      </c>
      <c r="C332" s="35" t="s">
        <v>138</v>
      </c>
      <c r="D332" s="57" t="s">
        <v>133</v>
      </c>
      <c r="E332" s="58">
        <f>SUM(F332:P332)</f>
        <v>67841.18911335578</v>
      </c>
      <c r="F332" s="58">
        <v>15561.1</v>
      </c>
      <c r="G332" s="58">
        <v>6639.2</v>
      </c>
      <c r="H332" s="58">
        <v>7162.7</v>
      </c>
      <c r="I332" s="58">
        <f>I333+I334+I335</f>
        <v>16031.5</v>
      </c>
      <c r="J332" s="58"/>
      <c r="K332" s="58"/>
      <c r="L332" s="58"/>
      <c r="M332" s="58"/>
      <c r="N332" s="58"/>
      <c r="O332" s="58">
        <f>O333+O334+O335</f>
        <v>11223.34455667789</v>
      </c>
      <c r="P332" s="58">
        <f>P333+P334+P335</f>
        <v>11223.34455667789</v>
      </c>
    </row>
    <row r="333" spans="1:16" s="10" customFormat="1" ht="24.95" customHeight="1" x14ac:dyDescent="0.25">
      <c r="A333" s="39"/>
      <c r="B333" s="42"/>
      <c r="C333" s="36"/>
      <c r="D333" s="57" t="s">
        <v>134</v>
      </c>
      <c r="E333" s="58">
        <f t="shared" ref="E333:E335" si="109">SUM(F333:P333)</f>
        <v>10328.700000000001</v>
      </c>
      <c r="F333" s="58">
        <v>10328.700000000001</v>
      </c>
      <c r="G333" s="58">
        <v>0</v>
      </c>
      <c r="H333" s="58">
        <v>0</v>
      </c>
      <c r="I333" s="58">
        <v>0</v>
      </c>
      <c r="J333" s="58"/>
      <c r="K333" s="58"/>
      <c r="L333" s="58"/>
      <c r="M333" s="58"/>
      <c r="N333" s="58"/>
      <c r="O333" s="58">
        <f>O365+O369</f>
        <v>0</v>
      </c>
      <c r="P333" s="58">
        <f>P365+P369</f>
        <v>0</v>
      </c>
    </row>
    <row r="334" spans="1:16" s="10" customFormat="1" ht="24.95" customHeight="1" x14ac:dyDescent="0.25">
      <c r="A334" s="39"/>
      <c r="B334" s="42"/>
      <c r="C334" s="36"/>
      <c r="D334" s="57" t="s">
        <v>135</v>
      </c>
      <c r="E334" s="58">
        <f t="shared" si="109"/>
        <v>21085</v>
      </c>
      <c r="F334" s="58">
        <v>1085</v>
      </c>
      <c r="G334" s="58">
        <v>0</v>
      </c>
      <c r="H334" s="58">
        <v>0</v>
      </c>
      <c r="I334" s="58">
        <v>0</v>
      </c>
      <c r="J334" s="58"/>
      <c r="K334" s="58"/>
      <c r="L334" s="58"/>
      <c r="M334" s="58"/>
      <c r="N334" s="58"/>
      <c r="O334" s="58">
        <f t="shared" ref="O334:P335" si="110">O366+O370</f>
        <v>10000</v>
      </c>
      <c r="P334" s="58">
        <f t="shared" si="110"/>
        <v>10000</v>
      </c>
    </row>
    <row r="335" spans="1:16" s="10" customFormat="1" ht="24.95" customHeight="1" x14ac:dyDescent="0.25">
      <c r="A335" s="40"/>
      <c r="B335" s="43"/>
      <c r="C335" s="37"/>
      <c r="D335" s="57" t="s">
        <v>136</v>
      </c>
      <c r="E335" s="58">
        <f t="shared" si="109"/>
        <v>36427.489113355783</v>
      </c>
      <c r="F335" s="58">
        <v>4147.3999999999996</v>
      </c>
      <c r="G335" s="58">
        <v>6639.2</v>
      </c>
      <c r="H335" s="58">
        <v>7162.7</v>
      </c>
      <c r="I335" s="58">
        <f>I339+I343+I347+I351+I355+I359+I363+I367+I371</f>
        <v>16031.5</v>
      </c>
      <c r="J335" s="58"/>
      <c r="K335" s="58"/>
      <c r="L335" s="58"/>
      <c r="M335" s="58"/>
      <c r="N335" s="58"/>
      <c r="O335" s="58">
        <f t="shared" si="110"/>
        <v>1223.3445566778901</v>
      </c>
      <c r="P335" s="58">
        <f t="shared" si="110"/>
        <v>1223.3445566778901</v>
      </c>
    </row>
    <row r="336" spans="1:16" s="10" customFormat="1" ht="20.100000000000001" customHeight="1" x14ac:dyDescent="0.25">
      <c r="A336" s="38" t="s">
        <v>83</v>
      </c>
      <c r="B336" s="41" t="s">
        <v>241</v>
      </c>
      <c r="C336" s="35" t="s">
        <v>138</v>
      </c>
      <c r="D336" s="57" t="s">
        <v>133</v>
      </c>
      <c r="E336" s="58">
        <f t="shared" si="107"/>
        <v>0</v>
      </c>
      <c r="F336" s="58">
        <v>0</v>
      </c>
      <c r="G336" s="58">
        <v>0</v>
      </c>
      <c r="H336" s="58">
        <v>0</v>
      </c>
      <c r="I336" s="58">
        <v>0</v>
      </c>
      <c r="J336" s="58"/>
      <c r="K336" s="58"/>
      <c r="L336" s="58"/>
      <c r="M336" s="58"/>
      <c r="N336" s="58"/>
      <c r="O336" s="58"/>
      <c r="P336" s="58"/>
    </row>
    <row r="337" spans="1:16" s="10" customFormat="1" ht="20.100000000000001" customHeight="1" x14ac:dyDescent="0.25">
      <c r="A337" s="39"/>
      <c r="B337" s="42"/>
      <c r="C337" s="36"/>
      <c r="D337" s="57" t="s">
        <v>134</v>
      </c>
      <c r="E337" s="58">
        <f t="shared" si="107"/>
        <v>0</v>
      </c>
      <c r="F337" s="58">
        <v>0</v>
      </c>
      <c r="G337" s="58">
        <v>0</v>
      </c>
      <c r="H337" s="58">
        <v>0</v>
      </c>
      <c r="I337" s="58">
        <v>0</v>
      </c>
      <c r="J337" s="58"/>
      <c r="K337" s="58"/>
      <c r="L337" s="58"/>
      <c r="M337" s="58"/>
      <c r="N337" s="58"/>
      <c r="O337" s="58"/>
      <c r="P337" s="58"/>
    </row>
    <row r="338" spans="1:16" s="10" customFormat="1" ht="20.100000000000001" customHeight="1" x14ac:dyDescent="0.25">
      <c r="A338" s="39"/>
      <c r="B338" s="42"/>
      <c r="C338" s="36"/>
      <c r="D338" s="57" t="s">
        <v>135</v>
      </c>
      <c r="E338" s="58">
        <f t="shared" si="107"/>
        <v>0</v>
      </c>
      <c r="F338" s="58">
        <v>0</v>
      </c>
      <c r="G338" s="58">
        <v>0</v>
      </c>
      <c r="H338" s="58">
        <v>0</v>
      </c>
      <c r="I338" s="58">
        <v>0</v>
      </c>
      <c r="J338" s="58"/>
      <c r="K338" s="58"/>
      <c r="L338" s="58"/>
      <c r="M338" s="58"/>
      <c r="N338" s="58"/>
      <c r="O338" s="58"/>
      <c r="P338" s="58"/>
    </row>
    <row r="339" spans="1:16" s="10" customFormat="1" ht="20.100000000000001" customHeight="1" x14ac:dyDescent="0.25">
      <c r="A339" s="40"/>
      <c r="B339" s="43"/>
      <c r="C339" s="37"/>
      <c r="D339" s="57" t="s">
        <v>136</v>
      </c>
      <c r="E339" s="58">
        <f t="shared" si="107"/>
        <v>0</v>
      </c>
      <c r="F339" s="58">
        <v>0</v>
      </c>
      <c r="G339" s="58">
        <v>0</v>
      </c>
      <c r="H339" s="58">
        <v>0</v>
      </c>
      <c r="I339" s="58">
        <v>0</v>
      </c>
      <c r="J339" s="58"/>
      <c r="K339" s="58"/>
      <c r="L339" s="58"/>
      <c r="M339" s="58"/>
      <c r="N339" s="58"/>
      <c r="O339" s="58"/>
      <c r="P339" s="58"/>
    </row>
    <row r="340" spans="1:16" s="10" customFormat="1" ht="20.100000000000001" customHeight="1" x14ac:dyDescent="0.25">
      <c r="A340" s="38" t="s">
        <v>84</v>
      </c>
      <c r="B340" s="41" t="s">
        <v>242</v>
      </c>
      <c r="C340" s="35" t="s">
        <v>138</v>
      </c>
      <c r="D340" s="57" t="s">
        <v>133</v>
      </c>
      <c r="E340" s="58">
        <f t="shared" si="107"/>
        <v>11482.6</v>
      </c>
      <c r="F340" s="58">
        <v>11482.6</v>
      </c>
      <c r="G340" s="58">
        <v>0</v>
      </c>
      <c r="H340" s="58">
        <v>0</v>
      </c>
      <c r="I340" s="58">
        <v>0</v>
      </c>
      <c r="J340" s="58"/>
      <c r="K340" s="58"/>
      <c r="L340" s="58"/>
      <c r="M340" s="58"/>
      <c r="N340" s="58"/>
      <c r="O340" s="58"/>
      <c r="P340" s="58"/>
    </row>
    <row r="341" spans="1:16" s="10" customFormat="1" ht="20.100000000000001" customHeight="1" x14ac:dyDescent="0.25">
      <c r="A341" s="39"/>
      <c r="B341" s="42"/>
      <c r="C341" s="36"/>
      <c r="D341" s="57" t="s">
        <v>134</v>
      </c>
      <c r="E341" s="58">
        <f t="shared" si="107"/>
        <v>10328.700000000001</v>
      </c>
      <c r="F341" s="58">
        <v>10328.700000000001</v>
      </c>
      <c r="G341" s="58">
        <v>0</v>
      </c>
      <c r="H341" s="58">
        <v>0</v>
      </c>
      <c r="I341" s="58">
        <v>0</v>
      </c>
      <c r="J341" s="58"/>
      <c r="K341" s="58"/>
      <c r="L341" s="58"/>
      <c r="M341" s="58"/>
      <c r="N341" s="58"/>
      <c r="O341" s="58"/>
      <c r="P341" s="58"/>
    </row>
    <row r="342" spans="1:16" s="10" customFormat="1" ht="20.100000000000001" customHeight="1" x14ac:dyDescent="0.25">
      <c r="A342" s="39"/>
      <c r="B342" s="42"/>
      <c r="C342" s="36"/>
      <c r="D342" s="57" t="s">
        <v>135</v>
      </c>
      <c r="E342" s="58">
        <f t="shared" si="107"/>
        <v>1085</v>
      </c>
      <c r="F342" s="58">
        <v>1085</v>
      </c>
      <c r="G342" s="58">
        <v>0</v>
      </c>
      <c r="H342" s="58">
        <v>0</v>
      </c>
      <c r="I342" s="58">
        <v>0</v>
      </c>
      <c r="J342" s="58"/>
      <c r="K342" s="58"/>
      <c r="L342" s="58"/>
      <c r="M342" s="58"/>
      <c r="N342" s="58"/>
      <c r="O342" s="58"/>
      <c r="P342" s="58"/>
    </row>
    <row r="343" spans="1:16" s="10" customFormat="1" ht="20.100000000000001" customHeight="1" x14ac:dyDescent="0.25">
      <c r="A343" s="40"/>
      <c r="B343" s="43"/>
      <c r="C343" s="37"/>
      <c r="D343" s="57" t="s">
        <v>136</v>
      </c>
      <c r="E343" s="58">
        <f t="shared" si="107"/>
        <v>68.900000000000006</v>
      </c>
      <c r="F343" s="58">
        <v>68.900000000000006</v>
      </c>
      <c r="G343" s="58">
        <v>0</v>
      </c>
      <c r="H343" s="58">
        <v>0</v>
      </c>
      <c r="I343" s="58">
        <v>0</v>
      </c>
      <c r="J343" s="58"/>
      <c r="K343" s="58"/>
      <c r="L343" s="58"/>
      <c r="M343" s="58"/>
      <c r="N343" s="58"/>
      <c r="O343" s="58"/>
      <c r="P343" s="58"/>
    </row>
    <row r="344" spans="1:16" s="10" customFormat="1" ht="20.100000000000001" customHeight="1" x14ac:dyDescent="0.25">
      <c r="A344" s="38" t="s">
        <v>85</v>
      </c>
      <c r="B344" s="41" t="s">
        <v>243</v>
      </c>
      <c r="C344" s="35" t="s">
        <v>138</v>
      </c>
      <c r="D344" s="57" t="s">
        <v>133</v>
      </c>
      <c r="E344" s="58">
        <f t="shared" si="107"/>
        <v>2834.9</v>
      </c>
      <c r="F344" s="58">
        <v>327.60000000000002</v>
      </c>
      <c r="G344" s="58">
        <v>2507.3000000000002</v>
      </c>
      <c r="H344" s="58">
        <v>0</v>
      </c>
      <c r="I344" s="58">
        <v>0</v>
      </c>
      <c r="J344" s="58"/>
      <c r="K344" s="58"/>
      <c r="L344" s="58"/>
      <c r="M344" s="58"/>
      <c r="N344" s="58"/>
      <c r="O344" s="58"/>
      <c r="P344" s="58"/>
    </row>
    <row r="345" spans="1:16" s="10" customFormat="1" ht="57.75" customHeight="1" x14ac:dyDescent="0.25">
      <c r="A345" s="39"/>
      <c r="B345" s="42"/>
      <c r="C345" s="36"/>
      <c r="D345" s="57" t="s">
        <v>134</v>
      </c>
      <c r="E345" s="58">
        <f t="shared" si="107"/>
        <v>0</v>
      </c>
      <c r="F345" s="58">
        <v>0</v>
      </c>
      <c r="G345" s="58">
        <v>0</v>
      </c>
      <c r="H345" s="58">
        <v>0</v>
      </c>
      <c r="I345" s="58">
        <v>0</v>
      </c>
      <c r="J345" s="58"/>
      <c r="K345" s="58"/>
      <c r="L345" s="58"/>
      <c r="M345" s="58"/>
      <c r="N345" s="58"/>
      <c r="O345" s="58"/>
      <c r="P345" s="58"/>
    </row>
    <row r="346" spans="1:16" s="10" customFormat="1" ht="20.100000000000001" customHeight="1" x14ac:dyDescent="0.25">
      <c r="A346" s="39"/>
      <c r="B346" s="42"/>
      <c r="C346" s="36"/>
      <c r="D346" s="57" t="s">
        <v>135</v>
      </c>
      <c r="E346" s="58">
        <f t="shared" si="107"/>
        <v>0</v>
      </c>
      <c r="F346" s="58">
        <v>0</v>
      </c>
      <c r="G346" s="58">
        <v>0</v>
      </c>
      <c r="H346" s="58">
        <v>0</v>
      </c>
      <c r="I346" s="58">
        <v>0</v>
      </c>
      <c r="J346" s="58"/>
      <c r="K346" s="58"/>
      <c r="L346" s="58"/>
      <c r="M346" s="58"/>
      <c r="N346" s="58"/>
      <c r="O346" s="58"/>
      <c r="P346" s="58"/>
    </row>
    <row r="347" spans="1:16" s="10" customFormat="1" ht="20.100000000000001" customHeight="1" x14ac:dyDescent="0.25">
      <c r="A347" s="40"/>
      <c r="B347" s="43"/>
      <c r="C347" s="37"/>
      <c r="D347" s="57" t="s">
        <v>136</v>
      </c>
      <c r="E347" s="58">
        <f t="shared" si="107"/>
        <v>2834.9</v>
      </c>
      <c r="F347" s="58">
        <v>327.60000000000002</v>
      </c>
      <c r="G347" s="58">
        <v>2507.3000000000002</v>
      </c>
      <c r="H347" s="58">
        <v>0</v>
      </c>
      <c r="I347" s="58">
        <v>0</v>
      </c>
      <c r="J347" s="58"/>
      <c r="K347" s="58"/>
      <c r="L347" s="58"/>
      <c r="M347" s="58"/>
      <c r="N347" s="58"/>
      <c r="O347" s="58"/>
      <c r="P347" s="58"/>
    </row>
    <row r="348" spans="1:16" s="10" customFormat="1" ht="20.100000000000001" customHeight="1" x14ac:dyDescent="0.25">
      <c r="A348" s="38" t="s">
        <v>86</v>
      </c>
      <c r="B348" s="41" t="s">
        <v>244</v>
      </c>
      <c r="C348" s="35" t="s">
        <v>138</v>
      </c>
      <c r="D348" s="57" t="s">
        <v>133</v>
      </c>
      <c r="E348" s="58">
        <f t="shared" si="107"/>
        <v>27493.8</v>
      </c>
      <c r="F348" s="58">
        <v>2259.9</v>
      </c>
      <c r="G348" s="58">
        <v>4131.8999999999996</v>
      </c>
      <c r="H348" s="58">
        <v>6562.7</v>
      </c>
      <c r="I348" s="58">
        <f>I349+I350+I351</f>
        <v>14539.3</v>
      </c>
      <c r="J348" s="58"/>
      <c r="K348" s="58"/>
      <c r="L348" s="58"/>
      <c r="M348" s="58"/>
      <c r="N348" s="58"/>
      <c r="O348" s="58"/>
      <c r="P348" s="58"/>
    </row>
    <row r="349" spans="1:16" s="10" customFormat="1" ht="20.100000000000001" customHeight="1" x14ac:dyDescent="0.25">
      <c r="A349" s="39"/>
      <c r="B349" s="42"/>
      <c r="C349" s="36"/>
      <c r="D349" s="57" t="s">
        <v>134</v>
      </c>
      <c r="E349" s="58">
        <f t="shared" si="107"/>
        <v>0</v>
      </c>
      <c r="F349" s="58">
        <v>0</v>
      </c>
      <c r="G349" s="58">
        <v>0</v>
      </c>
      <c r="H349" s="58">
        <v>0</v>
      </c>
      <c r="I349" s="58">
        <v>0</v>
      </c>
      <c r="J349" s="58"/>
      <c r="K349" s="58"/>
      <c r="L349" s="58"/>
      <c r="M349" s="58"/>
      <c r="N349" s="58"/>
      <c r="O349" s="58"/>
      <c r="P349" s="58"/>
    </row>
    <row r="350" spans="1:16" s="10" customFormat="1" ht="20.100000000000001" customHeight="1" x14ac:dyDescent="0.25">
      <c r="A350" s="39"/>
      <c r="B350" s="42"/>
      <c r="C350" s="36"/>
      <c r="D350" s="57" t="s">
        <v>135</v>
      </c>
      <c r="E350" s="58">
        <f t="shared" si="107"/>
        <v>0</v>
      </c>
      <c r="F350" s="58">
        <v>0</v>
      </c>
      <c r="G350" s="58">
        <v>0</v>
      </c>
      <c r="H350" s="58">
        <v>0</v>
      </c>
      <c r="I350" s="58">
        <v>0</v>
      </c>
      <c r="J350" s="58"/>
      <c r="K350" s="58"/>
      <c r="L350" s="58"/>
      <c r="M350" s="58"/>
      <c r="N350" s="58"/>
      <c r="O350" s="58"/>
      <c r="P350" s="58"/>
    </row>
    <row r="351" spans="1:16" s="10" customFormat="1" ht="20.100000000000001" customHeight="1" x14ac:dyDescent="0.25">
      <c r="A351" s="40"/>
      <c r="B351" s="43"/>
      <c r="C351" s="37"/>
      <c r="D351" s="57" t="s">
        <v>136</v>
      </c>
      <c r="E351" s="58">
        <f t="shared" si="107"/>
        <v>27493.8</v>
      </c>
      <c r="F351" s="58">
        <v>2259.9</v>
      </c>
      <c r="G351" s="58">
        <v>4131.8999999999996</v>
      </c>
      <c r="H351" s="58">
        <v>6562.7</v>
      </c>
      <c r="I351" s="58">
        <v>14539.3</v>
      </c>
      <c r="J351" s="58"/>
      <c r="K351" s="58"/>
      <c r="L351" s="58"/>
      <c r="M351" s="58"/>
      <c r="N351" s="58"/>
      <c r="O351" s="58"/>
      <c r="P351" s="58"/>
    </row>
    <row r="352" spans="1:16" s="10" customFormat="1" ht="20.100000000000001" customHeight="1" x14ac:dyDescent="0.25">
      <c r="A352" s="38" t="s">
        <v>87</v>
      </c>
      <c r="B352" s="41" t="s">
        <v>245</v>
      </c>
      <c r="C352" s="35" t="s">
        <v>138</v>
      </c>
      <c r="D352" s="57" t="s">
        <v>133</v>
      </c>
      <c r="E352" s="58">
        <f t="shared" si="107"/>
        <v>1492.2</v>
      </c>
      <c r="F352" s="58">
        <v>0</v>
      </c>
      <c r="G352" s="58">
        <v>0</v>
      </c>
      <c r="H352" s="58">
        <v>0</v>
      </c>
      <c r="I352" s="58">
        <f>I353+I354+I355</f>
        <v>1492.2</v>
      </c>
      <c r="J352" s="58"/>
      <c r="K352" s="58"/>
      <c r="L352" s="58"/>
      <c r="M352" s="58"/>
      <c r="N352" s="58"/>
      <c r="O352" s="58"/>
      <c r="P352" s="58"/>
    </row>
    <row r="353" spans="1:16" s="10" customFormat="1" ht="20.100000000000001" customHeight="1" x14ac:dyDescent="0.25">
      <c r="A353" s="39"/>
      <c r="B353" s="42"/>
      <c r="C353" s="36"/>
      <c r="D353" s="57" t="s">
        <v>134</v>
      </c>
      <c r="E353" s="58">
        <f t="shared" si="107"/>
        <v>0</v>
      </c>
      <c r="F353" s="58">
        <v>0</v>
      </c>
      <c r="G353" s="58">
        <v>0</v>
      </c>
      <c r="H353" s="58">
        <v>0</v>
      </c>
      <c r="I353" s="58">
        <v>0</v>
      </c>
      <c r="J353" s="58"/>
      <c r="K353" s="58"/>
      <c r="L353" s="58"/>
      <c r="M353" s="58"/>
      <c r="N353" s="58"/>
      <c r="O353" s="58"/>
      <c r="P353" s="58"/>
    </row>
    <row r="354" spans="1:16" s="10" customFormat="1" ht="20.100000000000001" customHeight="1" x14ac:dyDescent="0.25">
      <c r="A354" s="39"/>
      <c r="B354" s="42"/>
      <c r="C354" s="36"/>
      <c r="D354" s="57" t="s">
        <v>135</v>
      </c>
      <c r="E354" s="58">
        <f t="shared" si="107"/>
        <v>0</v>
      </c>
      <c r="F354" s="58">
        <v>0</v>
      </c>
      <c r="G354" s="58">
        <v>0</v>
      </c>
      <c r="H354" s="58">
        <v>0</v>
      </c>
      <c r="I354" s="58">
        <v>0</v>
      </c>
      <c r="J354" s="58"/>
      <c r="K354" s="58"/>
      <c r="L354" s="58"/>
      <c r="M354" s="58"/>
      <c r="N354" s="58"/>
      <c r="O354" s="58"/>
      <c r="P354" s="58"/>
    </row>
    <row r="355" spans="1:16" s="10" customFormat="1" ht="20.100000000000001" customHeight="1" x14ac:dyDescent="0.25">
      <c r="A355" s="40"/>
      <c r="B355" s="43"/>
      <c r="C355" s="37"/>
      <c r="D355" s="57" t="s">
        <v>136</v>
      </c>
      <c r="E355" s="58">
        <f t="shared" si="107"/>
        <v>1492.2</v>
      </c>
      <c r="F355" s="58">
        <v>0</v>
      </c>
      <c r="G355" s="58">
        <v>0</v>
      </c>
      <c r="H355" s="58">
        <v>0</v>
      </c>
      <c r="I355" s="58">
        <v>1492.2</v>
      </c>
      <c r="J355" s="58"/>
      <c r="K355" s="58"/>
      <c r="L355" s="58"/>
      <c r="M355" s="58"/>
      <c r="N355" s="58"/>
      <c r="O355" s="58"/>
      <c r="P355" s="58"/>
    </row>
    <row r="356" spans="1:16" s="10" customFormat="1" ht="20.100000000000001" customHeight="1" x14ac:dyDescent="0.25">
      <c r="A356" s="38" t="s">
        <v>94</v>
      </c>
      <c r="B356" s="41" t="s">
        <v>246</v>
      </c>
      <c r="C356" s="35" t="s">
        <v>138</v>
      </c>
      <c r="D356" s="59" t="s">
        <v>133</v>
      </c>
      <c r="E356" s="58">
        <f t="shared" si="107"/>
        <v>2044.8</v>
      </c>
      <c r="F356" s="60">
        <v>1444.8</v>
      </c>
      <c r="G356" s="60">
        <v>0</v>
      </c>
      <c r="H356" s="60">
        <v>600</v>
      </c>
      <c r="I356" s="60">
        <v>0</v>
      </c>
      <c r="J356" s="60"/>
      <c r="K356" s="60"/>
      <c r="L356" s="60"/>
      <c r="M356" s="60"/>
      <c r="N356" s="60"/>
      <c r="O356" s="60"/>
      <c r="P356" s="60"/>
    </row>
    <row r="357" spans="1:16" s="10" customFormat="1" ht="20.100000000000001" customHeight="1" x14ac:dyDescent="0.25">
      <c r="A357" s="39"/>
      <c r="B357" s="42"/>
      <c r="C357" s="36"/>
      <c r="D357" s="57" t="s">
        <v>134</v>
      </c>
      <c r="E357" s="58">
        <f t="shared" si="107"/>
        <v>0</v>
      </c>
      <c r="F357" s="58">
        <v>0</v>
      </c>
      <c r="G357" s="58">
        <v>0</v>
      </c>
      <c r="H357" s="58">
        <v>0</v>
      </c>
      <c r="I357" s="58">
        <v>0</v>
      </c>
      <c r="J357" s="58"/>
      <c r="K357" s="58"/>
      <c r="L357" s="58"/>
      <c r="M357" s="58"/>
      <c r="N357" s="58"/>
      <c r="O357" s="58"/>
      <c r="P357" s="58"/>
    </row>
    <row r="358" spans="1:16" s="10" customFormat="1" ht="20.100000000000001" customHeight="1" x14ac:dyDescent="0.25">
      <c r="A358" s="39"/>
      <c r="B358" s="42"/>
      <c r="C358" s="36"/>
      <c r="D358" s="57" t="s">
        <v>135</v>
      </c>
      <c r="E358" s="58">
        <f t="shared" si="107"/>
        <v>0</v>
      </c>
      <c r="F358" s="58">
        <v>0</v>
      </c>
      <c r="G358" s="58">
        <v>0</v>
      </c>
      <c r="H358" s="58">
        <v>0</v>
      </c>
      <c r="I358" s="58">
        <v>0</v>
      </c>
      <c r="J358" s="58"/>
      <c r="K358" s="58"/>
      <c r="L358" s="58"/>
      <c r="M358" s="58"/>
      <c r="N358" s="58"/>
      <c r="O358" s="58"/>
      <c r="P358" s="58"/>
    </row>
    <row r="359" spans="1:16" s="10" customFormat="1" ht="20.100000000000001" customHeight="1" x14ac:dyDescent="0.25">
      <c r="A359" s="40"/>
      <c r="B359" s="43"/>
      <c r="C359" s="37"/>
      <c r="D359" s="57" t="s">
        <v>136</v>
      </c>
      <c r="E359" s="58">
        <f t="shared" si="107"/>
        <v>2044.8</v>
      </c>
      <c r="F359" s="58">
        <v>1444.8</v>
      </c>
      <c r="G359" s="58" t="s">
        <v>142</v>
      </c>
      <c r="H359" s="58">
        <v>600</v>
      </c>
      <c r="I359" s="58">
        <v>0</v>
      </c>
      <c r="J359" s="58"/>
      <c r="K359" s="58"/>
      <c r="L359" s="58"/>
      <c r="M359" s="58"/>
      <c r="N359" s="58"/>
      <c r="O359" s="58"/>
      <c r="P359" s="58"/>
    </row>
    <row r="360" spans="1:16" s="10" customFormat="1" ht="20.100000000000001" customHeight="1" x14ac:dyDescent="0.25">
      <c r="A360" s="38" t="s">
        <v>247</v>
      </c>
      <c r="B360" s="41" t="s">
        <v>248</v>
      </c>
      <c r="C360" s="35" t="s">
        <v>138</v>
      </c>
      <c r="D360" s="57" t="s">
        <v>133</v>
      </c>
      <c r="E360" s="58">
        <f t="shared" si="107"/>
        <v>46.2</v>
      </c>
      <c r="F360" s="58">
        <v>46.2</v>
      </c>
      <c r="G360" s="58">
        <v>0</v>
      </c>
      <c r="H360" s="58">
        <v>0</v>
      </c>
      <c r="I360" s="58">
        <v>0</v>
      </c>
      <c r="J360" s="58"/>
      <c r="K360" s="58"/>
      <c r="L360" s="58"/>
      <c r="M360" s="58"/>
      <c r="N360" s="58"/>
      <c r="O360" s="58"/>
      <c r="P360" s="58"/>
    </row>
    <row r="361" spans="1:16" s="10" customFormat="1" ht="20.100000000000001" customHeight="1" x14ac:dyDescent="0.25">
      <c r="A361" s="39"/>
      <c r="B361" s="42"/>
      <c r="C361" s="36"/>
      <c r="D361" s="57" t="s">
        <v>134</v>
      </c>
      <c r="E361" s="58">
        <f t="shared" si="107"/>
        <v>0</v>
      </c>
      <c r="F361" s="58">
        <v>0</v>
      </c>
      <c r="G361" s="58">
        <v>0</v>
      </c>
      <c r="H361" s="58">
        <v>0</v>
      </c>
      <c r="I361" s="58">
        <v>0</v>
      </c>
      <c r="J361" s="58"/>
      <c r="K361" s="58"/>
      <c r="L361" s="58"/>
      <c r="M361" s="58"/>
      <c r="N361" s="58"/>
      <c r="O361" s="58"/>
      <c r="P361" s="58"/>
    </row>
    <row r="362" spans="1:16" s="10" customFormat="1" ht="20.100000000000001" customHeight="1" x14ac:dyDescent="0.25">
      <c r="A362" s="39"/>
      <c r="B362" s="42"/>
      <c r="C362" s="36"/>
      <c r="D362" s="57" t="s">
        <v>135</v>
      </c>
      <c r="E362" s="58">
        <f t="shared" si="107"/>
        <v>0</v>
      </c>
      <c r="F362" s="58">
        <v>0</v>
      </c>
      <c r="G362" s="58">
        <v>0</v>
      </c>
      <c r="H362" s="58">
        <v>0</v>
      </c>
      <c r="I362" s="58">
        <v>0</v>
      </c>
      <c r="J362" s="58"/>
      <c r="K362" s="58"/>
      <c r="L362" s="58"/>
      <c r="M362" s="58"/>
      <c r="N362" s="58"/>
      <c r="O362" s="58"/>
      <c r="P362" s="58"/>
    </row>
    <row r="363" spans="1:16" s="10" customFormat="1" ht="20.100000000000001" customHeight="1" x14ac:dyDescent="0.25">
      <c r="A363" s="40"/>
      <c r="B363" s="42"/>
      <c r="C363" s="37"/>
      <c r="D363" s="59" t="s">
        <v>143</v>
      </c>
      <c r="E363" s="58">
        <f t="shared" si="107"/>
        <v>46.2</v>
      </c>
      <c r="F363" s="60">
        <v>46.2</v>
      </c>
      <c r="G363" s="60">
        <v>0</v>
      </c>
      <c r="H363" s="60">
        <v>0</v>
      </c>
      <c r="I363" s="60">
        <v>0</v>
      </c>
      <c r="J363" s="60"/>
      <c r="K363" s="60"/>
      <c r="L363" s="60"/>
      <c r="M363" s="60"/>
      <c r="N363" s="60"/>
      <c r="O363" s="60"/>
      <c r="P363" s="60"/>
    </row>
    <row r="364" spans="1:16" s="10" customFormat="1" ht="20.100000000000001" customHeight="1" x14ac:dyDescent="0.25">
      <c r="A364" s="38" t="s">
        <v>249</v>
      </c>
      <c r="B364" s="41" t="s">
        <v>250</v>
      </c>
      <c r="C364" s="35" t="s">
        <v>138</v>
      </c>
      <c r="D364" s="57" t="s">
        <v>133</v>
      </c>
      <c r="E364" s="58">
        <f t="shared" si="107"/>
        <v>11223.34455667789</v>
      </c>
      <c r="F364" s="58">
        <v>0</v>
      </c>
      <c r="G364" s="58">
        <v>0</v>
      </c>
      <c r="H364" s="58">
        <v>0</v>
      </c>
      <c r="I364" s="58">
        <v>0</v>
      </c>
      <c r="J364" s="58"/>
      <c r="K364" s="58"/>
      <c r="L364" s="58"/>
      <c r="M364" s="58"/>
      <c r="N364" s="58"/>
      <c r="O364" s="58">
        <f>O365+O366+O367</f>
        <v>11223.34455667789</v>
      </c>
      <c r="P364" s="58"/>
    </row>
    <row r="365" spans="1:16" s="10" customFormat="1" ht="20.100000000000001" customHeight="1" x14ac:dyDescent="0.25">
      <c r="A365" s="39"/>
      <c r="B365" s="42"/>
      <c r="C365" s="36"/>
      <c r="D365" s="57" t="s">
        <v>134</v>
      </c>
      <c r="E365" s="58">
        <f t="shared" ref="E365:E371" si="111">SUM(F365:P365)</f>
        <v>0</v>
      </c>
      <c r="F365" s="58">
        <v>0</v>
      </c>
      <c r="G365" s="58">
        <v>0</v>
      </c>
      <c r="H365" s="58">
        <v>0</v>
      </c>
      <c r="I365" s="58">
        <v>0</v>
      </c>
      <c r="J365" s="58"/>
      <c r="K365" s="58"/>
      <c r="L365" s="58"/>
      <c r="M365" s="58"/>
      <c r="N365" s="58"/>
      <c r="O365" s="58"/>
      <c r="P365" s="58"/>
    </row>
    <row r="366" spans="1:16" s="10" customFormat="1" ht="20.100000000000001" customHeight="1" x14ac:dyDescent="0.25">
      <c r="A366" s="39"/>
      <c r="B366" s="42"/>
      <c r="C366" s="36"/>
      <c r="D366" s="57" t="s">
        <v>135</v>
      </c>
      <c r="E366" s="58">
        <f t="shared" si="111"/>
        <v>10000</v>
      </c>
      <c r="F366" s="58">
        <v>0</v>
      </c>
      <c r="G366" s="58">
        <v>0</v>
      </c>
      <c r="H366" s="58">
        <v>0</v>
      </c>
      <c r="I366" s="58">
        <v>0</v>
      </c>
      <c r="J366" s="58"/>
      <c r="K366" s="58"/>
      <c r="L366" s="58"/>
      <c r="M366" s="58"/>
      <c r="N366" s="58"/>
      <c r="O366" s="58">
        <v>10000</v>
      </c>
      <c r="P366" s="58"/>
    </row>
    <row r="367" spans="1:16" s="10" customFormat="1" ht="20.100000000000001" customHeight="1" x14ac:dyDescent="0.25">
      <c r="A367" s="40"/>
      <c r="B367" s="43"/>
      <c r="C367" s="37"/>
      <c r="D367" s="57" t="s">
        <v>136</v>
      </c>
      <c r="E367" s="58">
        <f t="shared" si="111"/>
        <v>1223.3445566778901</v>
      </c>
      <c r="F367" s="58">
        <v>0</v>
      </c>
      <c r="G367" s="58">
        <v>0</v>
      </c>
      <c r="H367" s="58">
        <v>0</v>
      </c>
      <c r="I367" s="58">
        <v>0</v>
      </c>
      <c r="J367" s="58"/>
      <c r="K367" s="58"/>
      <c r="L367" s="58"/>
      <c r="M367" s="58"/>
      <c r="N367" s="58"/>
      <c r="O367" s="58">
        <f>O366*10.9/89.1</f>
        <v>1223.3445566778901</v>
      </c>
      <c r="P367" s="58"/>
    </row>
    <row r="368" spans="1:16" s="10" customFormat="1" ht="20.100000000000001" customHeight="1" x14ac:dyDescent="0.25">
      <c r="A368" s="38" t="s">
        <v>251</v>
      </c>
      <c r="B368" s="41" t="s">
        <v>252</v>
      </c>
      <c r="C368" s="35" t="s">
        <v>138</v>
      </c>
      <c r="D368" s="57" t="s">
        <v>133</v>
      </c>
      <c r="E368" s="58">
        <f t="shared" si="111"/>
        <v>11223.34455667789</v>
      </c>
      <c r="F368" s="58">
        <v>0</v>
      </c>
      <c r="G368" s="58">
        <v>0</v>
      </c>
      <c r="H368" s="58">
        <v>0</v>
      </c>
      <c r="I368" s="58">
        <v>0</v>
      </c>
      <c r="J368" s="58"/>
      <c r="K368" s="58"/>
      <c r="L368" s="58"/>
      <c r="M368" s="58"/>
      <c r="N368" s="58"/>
      <c r="O368" s="58"/>
      <c r="P368" s="58">
        <f>P369+P370+P371</f>
        <v>11223.34455667789</v>
      </c>
    </row>
    <row r="369" spans="1:16" s="10" customFormat="1" ht="20.100000000000001" customHeight="1" x14ac:dyDescent="0.25">
      <c r="A369" s="39"/>
      <c r="B369" s="42"/>
      <c r="C369" s="36"/>
      <c r="D369" s="57" t="s">
        <v>134</v>
      </c>
      <c r="E369" s="58">
        <f t="shared" si="111"/>
        <v>0</v>
      </c>
      <c r="F369" s="58">
        <v>0</v>
      </c>
      <c r="G369" s="58">
        <v>0</v>
      </c>
      <c r="H369" s="58">
        <v>0</v>
      </c>
      <c r="I369" s="58">
        <v>0</v>
      </c>
      <c r="J369" s="58"/>
      <c r="K369" s="58"/>
      <c r="L369" s="58"/>
      <c r="M369" s="58"/>
      <c r="N369" s="58"/>
      <c r="O369" s="58"/>
      <c r="P369" s="58"/>
    </row>
    <row r="370" spans="1:16" s="10" customFormat="1" ht="20.100000000000001" customHeight="1" x14ac:dyDescent="0.25">
      <c r="A370" s="39"/>
      <c r="B370" s="42"/>
      <c r="C370" s="36"/>
      <c r="D370" s="57" t="s">
        <v>135</v>
      </c>
      <c r="E370" s="58">
        <f t="shared" si="111"/>
        <v>10000</v>
      </c>
      <c r="F370" s="58">
        <v>0</v>
      </c>
      <c r="G370" s="58">
        <v>0</v>
      </c>
      <c r="H370" s="58">
        <v>0</v>
      </c>
      <c r="I370" s="58">
        <v>0</v>
      </c>
      <c r="J370" s="58"/>
      <c r="K370" s="58"/>
      <c r="L370" s="58"/>
      <c r="M370" s="58"/>
      <c r="N370" s="58"/>
      <c r="O370" s="58"/>
      <c r="P370" s="58">
        <v>10000</v>
      </c>
    </row>
    <row r="371" spans="1:16" s="10" customFormat="1" ht="20.100000000000001" customHeight="1" x14ac:dyDescent="0.25">
      <c r="A371" s="40"/>
      <c r="B371" s="43"/>
      <c r="C371" s="37"/>
      <c r="D371" s="57" t="s">
        <v>136</v>
      </c>
      <c r="E371" s="58">
        <f t="shared" si="111"/>
        <v>1223.3445566778901</v>
      </c>
      <c r="F371" s="58">
        <v>0</v>
      </c>
      <c r="G371" s="58">
        <v>0</v>
      </c>
      <c r="H371" s="58">
        <v>0</v>
      </c>
      <c r="I371" s="58">
        <v>0</v>
      </c>
      <c r="J371" s="58"/>
      <c r="K371" s="58"/>
      <c r="L371" s="58"/>
      <c r="M371" s="58"/>
      <c r="N371" s="58"/>
      <c r="O371" s="58"/>
      <c r="P371" s="58">
        <f>P370*10.9/89.1</f>
        <v>1223.3445566778901</v>
      </c>
    </row>
    <row r="372" spans="1:16" s="10" customFormat="1" ht="20.100000000000001" customHeight="1" x14ac:dyDescent="0.25">
      <c r="A372" s="38">
        <v>4</v>
      </c>
      <c r="B372" s="41" t="s">
        <v>253</v>
      </c>
      <c r="C372" s="35" t="s">
        <v>138</v>
      </c>
      <c r="D372" s="57" t="s">
        <v>133</v>
      </c>
      <c r="E372" s="58">
        <f>SUM(F372:P372)</f>
        <v>32493.8</v>
      </c>
      <c r="F372" s="58">
        <f>F373+F374+F375</f>
        <v>0</v>
      </c>
      <c r="G372" s="58">
        <f t="shared" ref="G372:I372" si="112">G373+G374+G375</f>
        <v>0</v>
      </c>
      <c r="H372" s="58">
        <f t="shared" si="112"/>
        <v>0</v>
      </c>
      <c r="I372" s="58">
        <f t="shared" si="112"/>
        <v>32493.8</v>
      </c>
      <c r="J372" s="58"/>
      <c r="K372" s="58"/>
      <c r="L372" s="58"/>
      <c r="M372" s="58"/>
      <c r="N372" s="58"/>
      <c r="O372" s="58"/>
      <c r="P372" s="58"/>
    </row>
    <row r="373" spans="1:16" s="10" customFormat="1" ht="20.100000000000001" customHeight="1" x14ac:dyDescent="0.25">
      <c r="A373" s="39"/>
      <c r="B373" s="42"/>
      <c r="C373" s="36"/>
      <c r="D373" s="57" t="s">
        <v>134</v>
      </c>
      <c r="E373" s="58">
        <f t="shared" ref="E373:E387" si="113">SUM(F373:P373)</f>
        <v>0</v>
      </c>
      <c r="F373" s="58">
        <v>0</v>
      </c>
      <c r="G373" s="58">
        <v>0</v>
      </c>
      <c r="H373" s="58">
        <v>0</v>
      </c>
      <c r="I373" s="58">
        <f>I377+I385</f>
        <v>0</v>
      </c>
      <c r="J373" s="58"/>
      <c r="K373" s="58"/>
      <c r="L373" s="58"/>
      <c r="M373" s="58"/>
      <c r="N373" s="58"/>
      <c r="O373" s="58"/>
      <c r="P373" s="58"/>
    </row>
    <row r="374" spans="1:16" s="10" customFormat="1" ht="20.100000000000001" customHeight="1" x14ac:dyDescent="0.25">
      <c r="A374" s="39"/>
      <c r="B374" s="42"/>
      <c r="C374" s="36"/>
      <c r="D374" s="57" t="s">
        <v>135</v>
      </c>
      <c r="E374" s="58">
        <f t="shared" si="113"/>
        <v>25377.599999999999</v>
      </c>
      <c r="F374" s="58">
        <v>0</v>
      </c>
      <c r="G374" s="58">
        <v>0</v>
      </c>
      <c r="H374" s="58">
        <v>0</v>
      </c>
      <c r="I374" s="58">
        <f t="shared" ref="I374:I375" si="114">I378+I386</f>
        <v>25377.599999999999</v>
      </c>
      <c r="J374" s="58"/>
      <c r="K374" s="58"/>
      <c r="L374" s="58"/>
      <c r="M374" s="58"/>
      <c r="N374" s="58"/>
      <c r="O374" s="58"/>
      <c r="P374" s="58"/>
    </row>
    <row r="375" spans="1:16" s="10" customFormat="1" ht="20.100000000000001" customHeight="1" x14ac:dyDescent="0.25">
      <c r="A375" s="40"/>
      <c r="B375" s="43"/>
      <c r="C375" s="37"/>
      <c r="D375" s="57" t="s">
        <v>136</v>
      </c>
      <c r="E375" s="58">
        <f t="shared" si="113"/>
        <v>7116.2</v>
      </c>
      <c r="F375" s="58">
        <v>0</v>
      </c>
      <c r="G375" s="58">
        <v>0</v>
      </c>
      <c r="H375" s="58">
        <v>0</v>
      </c>
      <c r="I375" s="58">
        <f t="shared" si="114"/>
        <v>7116.2</v>
      </c>
      <c r="J375" s="58"/>
      <c r="K375" s="58"/>
      <c r="L375" s="58"/>
      <c r="M375" s="58"/>
      <c r="N375" s="58"/>
      <c r="O375" s="58"/>
      <c r="P375" s="58"/>
    </row>
    <row r="376" spans="1:16" s="10" customFormat="1" ht="30" customHeight="1" x14ac:dyDescent="0.25">
      <c r="A376" s="38" t="s">
        <v>88</v>
      </c>
      <c r="B376" s="41" t="s">
        <v>254</v>
      </c>
      <c r="C376" s="35" t="s">
        <v>138</v>
      </c>
      <c r="D376" s="57" t="s">
        <v>133</v>
      </c>
      <c r="E376" s="58">
        <f t="shared" si="113"/>
        <v>32493.8</v>
      </c>
      <c r="F376" s="58">
        <v>0</v>
      </c>
      <c r="G376" s="58">
        <v>0</v>
      </c>
      <c r="H376" s="58">
        <v>0</v>
      </c>
      <c r="I376" s="58">
        <f>I377+I378+I379</f>
        <v>32493.8</v>
      </c>
      <c r="J376" s="58"/>
      <c r="K376" s="58"/>
      <c r="L376" s="58"/>
      <c r="M376" s="58"/>
      <c r="N376" s="58"/>
      <c r="O376" s="58"/>
      <c r="P376" s="58"/>
    </row>
    <row r="377" spans="1:16" s="10" customFormat="1" ht="30" customHeight="1" x14ac:dyDescent="0.25">
      <c r="A377" s="39"/>
      <c r="B377" s="42"/>
      <c r="C377" s="36"/>
      <c r="D377" s="57" t="s">
        <v>134</v>
      </c>
      <c r="E377" s="58">
        <f t="shared" si="113"/>
        <v>0</v>
      </c>
      <c r="F377" s="58">
        <v>0</v>
      </c>
      <c r="G377" s="58">
        <v>0</v>
      </c>
      <c r="H377" s="58">
        <v>0</v>
      </c>
      <c r="I377" s="58">
        <f>I381</f>
        <v>0</v>
      </c>
      <c r="J377" s="58"/>
      <c r="K377" s="58"/>
      <c r="L377" s="58"/>
      <c r="M377" s="58"/>
      <c r="N377" s="58"/>
      <c r="O377" s="58"/>
      <c r="P377" s="58"/>
    </row>
    <row r="378" spans="1:16" s="10" customFormat="1" ht="30" customHeight="1" x14ac:dyDescent="0.25">
      <c r="A378" s="39"/>
      <c r="B378" s="42"/>
      <c r="C378" s="36"/>
      <c r="D378" s="57" t="s">
        <v>135</v>
      </c>
      <c r="E378" s="58">
        <f t="shared" si="113"/>
        <v>25377.599999999999</v>
      </c>
      <c r="F378" s="58">
        <v>0</v>
      </c>
      <c r="G378" s="58">
        <v>0</v>
      </c>
      <c r="H378" s="58">
        <v>0</v>
      </c>
      <c r="I378" s="58">
        <f t="shared" ref="I378:I379" si="115">I382</f>
        <v>25377.599999999999</v>
      </c>
      <c r="J378" s="58"/>
      <c r="K378" s="58"/>
      <c r="L378" s="58"/>
      <c r="M378" s="58"/>
      <c r="N378" s="58"/>
      <c r="O378" s="58"/>
      <c r="P378" s="58"/>
    </row>
    <row r="379" spans="1:16" s="10" customFormat="1" ht="30" customHeight="1" x14ac:dyDescent="0.25">
      <c r="A379" s="40"/>
      <c r="B379" s="43"/>
      <c r="C379" s="37"/>
      <c r="D379" s="57" t="s">
        <v>136</v>
      </c>
      <c r="E379" s="58">
        <f t="shared" si="113"/>
        <v>7116.2</v>
      </c>
      <c r="F379" s="58">
        <v>0</v>
      </c>
      <c r="G379" s="58">
        <v>0</v>
      </c>
      <c r="H379" s="58">
        <v>0</v>
      </c>
      <c r="I379" s="58">
        <f t="shared" si="115"/>
        <v>7116.2</v>
      </c>
      <c r="J379" s="58"/>
      <c r="K379" s="58"/>
      <c r="L379" s="58"/>
      <c r="M379" s="58"/>
      <c r="N379" s="58"/>
      <c r="O379" s="58"/>
      <c r="P379" s="58"/>
    </row>
    <row r="380" spans="1:16" s="10" customFormat="1" ht="20.100000000000001" customHeight="1" x14ac:dyDescent="0.25">
      <c r="A380" s="38" t="s">
        <v>255</v>
      </c>
      <c r="B380" s="41" t="s">
        <v>256</v>
      </c>
      <c r="C380" s="35" t="s">
        <v>138</v>
      </c>
      <c r="D380" s="57" t="s">
        <v>133</v>
      </c>
      <c r="E380" s="58">
        <f t="shared" si="113"/>
        <v>32493.8</v>
      </c>
      <c r="F380" s="58">
        <v>0</v>
      </c>
      <c r="G380" s="58">
        <v>0</v>
      </c>
      <c r="H380" s="58">
        <v>0</v>
      </c>
      <c r="I380" s="58">
        <f>I381+I382+I383</f>
        <v>32493.8</v>
      </c>
      <c r="J380" s="58"/>
      <c r="K380" s="58"/>
      <c r="L380" s="58"/>
      <c r="M380" s="58"/>
      <c r="N380" s="58"/>
      <c r="O380" s="58"/>
      <c r="P380" s="58"/>
    </row>
    <row r="381" spans="1:16" s="10" customFormat="1" ht="20.100000000000001" customHeight="1" x14ac:dyDescent="0.25">
      <c r="A381" s="39"/>
      <c r="B381" s="42"/>
      <c r="C381" s="36"/>
      <c r="D381" s="57" t="s">
        <v>134</v>
      </c>
      <c r="E381" s="58">
        <f t="shared" si="113"/>
        <v>0</v>
      </c>
      <c r="F381" s="58">
        <v>0</v>
      </c>
      <c r="G381" s="58">
        <v>0</v>
      </c>
      <c r="H381" s="58">
        <v>0</v>
      </c>
      <c r="I381" s="58">
        <v>0</v>
      </c>
      <c r="J381" s="58"/>
      <c r="K381" s="58"/>
      <c r="L381" s="58"/>
      <c r="M381" s="58"/>
      <c r="N381" s="58"/>
      <c r="O381" s="58"/>
      <c r="P381" s="58"/>
    </row>
    <row r="382" spans="1:16" s="10" customFormat="1" ht="20.100000000000001" customHeight="1" x14ac:dyDescent="0.25">
      <c r="A382" s="39"/>
      <c r="B382" s="42"/>
      <c r="C382" s="36"/>
      <c r="D382" s="57" t="s">
        <v>135</v>
      </c>
      <c r="E382" s="58">
        <f t="shared" si="113"/>
        <v>25377.599999999999</v>
      </c>
      <c r="F382" s="58">
        <v>0</v>
      </c>
      <c r="G382" s="58">
        <v>0</v>
      </c>
      <c r="H382" s="58">
        <v>0</v>
      </c>
      <c r="I382" s="58">
        <v>25377.599999999999</v>
      </c>
      <c r="J382" s="58"/>
      <c r="K382" s="58"/>
      <c r="L382" s="58"/>
      <c r="M382" s="58"/>
      <c r="N382" s="58"/>
      <c r="O382" s="58"/>
      <c r="P382" s="58"/>
    </row>
    <row r="383" spans="1:16" s="10" customFormat="1" ht="20.100000000000001" customHeight="1" x14ac:dyDescent="0.25">
      <c r="A383" s="40"/>
      <c r="B383" s="43"/>
      <c r="C383" s="37"/>
      <c r="D383" s="57" t="s">
        <v>136</v>
      </c>
      <c r="E383" s="58">
        <f t="shared" si="113"/>
        <v>7116.2</v>
      </c>
      <c r="F383" s="58">
        <v>0</v>
      </c>
      <c r="G383" s="58">
        <v>0</v>
      </c>
      <c r="H383" s="58">
        <v>0</v>
      </c>
      <c r="I383" s="58">
        <v>7116.2</v>
      </c>
      <c r="J383" s="58"/>
      <c r="K383" s="58"/>
      <c r="L383" s="58"/>
      <c r="M383" s="58"/>
      <c r="N383" s="58"/>
      <c r="O383" s="58"/>
      <c r="P383" s="58"/>
    </row>
    <row r="384" spans="1:16" s="10" customFormat="1" ht="20.100000000000001" customHeight="1" x14ac:dyDescent="0.25">
      <c r="A384" s="38" t="s">
        <v>89</v>
      </c>
      <c r="B384" s="41" t="s">
        <v>257</v>
      </c>
      <c r="C384" s="35" t="s">
        <v>138</v>
      </c>
      <c r="D384" s="57" t="s">
        <v>133</v>
      </c>
      <c r="E384" s="58">
        <f t="shared" si="113"/>
        <v>0</v>
      </c>
      <c r="F384" s="58">
        <v>0</v>
      </c>
      <c r="G384" s="58">
        <v>0</v>
      </c>
      <c r="H384" s="58">
        <v>0</v>
      </c>
      <c r="I384" s="58">
        <v>0</v>
      </c>
      <c r="J384" s="58"/>
      <c r="K384" s="58"/>
      <c r="L384" s="58"/>
      <c r="M384" s="58"/>
      <c r="N384" s="58"/>
      <c r="O384" s="58"/>
      <c r="P384" s="58"/>
    </row>
    <row r="385" spans="1:16" s="10" customFormat="1" ht="20.100000000000001" customHeight="1" x14ac:dyDescent="0.25">
      <c r="A385" s="39"/>
      <c r="B385" s="42"/>
      <c r="C385" s="36"/>
      <c r="D385" s="57" t="s">
        <v>134</v>
      </c>
      <c r="E385" s="58">
        <f t="shared" si="113"/>
        <v>0</v>
      </c>
      <c r="F385" s="58">
        <v>0</v>
      </c>
      <c r="G385" s="58">
        <v>0</v>
      </c>
      <c r="H385" s="58">
        <v>0</v>
      </c>
      <c r="I385" s="58">
        <v>0</v>
      </c>
      <c r="J385" s="58"/>
      <c r="K385" s="58"/>
      <c r="L385" s="58"/>
      <c r="M385" s="58"/>
      <c r="N385" s="58"/>
      <c r="O385" s="58"/>
      <c r="P385" s="58"/>
    </row>
    <row r="386" spans="1:16" s="10" customFormat="1" ht="20.100000000000001" customHeight="1" x14ac:dyDescent="0.25">
      <c r="A386" s="39"/>
      <c r="B386" s="42"/>
      <c r="C386" s="36"/>
      <c r="D386" s="57" t="s">
        <v>135</v>
      </c>
      <c r="E386" s="58">
        <f t="shared" si="113"/>
        <v>0</v>
      </c>
      <c r="F386" s="58">
        <v>0</v>
      </c>
      <c r="G386" s="58">
        <v>0</v>
      </c>
      <c r="H386" s="58">
        <v>0</v>
      </c>
      <c r="I386" s="58">
        <v>0</v>
      </c>
      <c r="J386" s="58"/>
      <c r="K386" s="58"/>
      <c r="L386" s="58"/>
      <c r="M386" s="58"/>
      <c r="N386" s="58"/>
      <c r="O386" s="58"/>
      <c r="P386" s="58"/>
    </row>
    <row r="387" spans="1:16" s="10" customFormat="1" ht="20.100000000000001" customHeight="1" x14ac:dyDescent="0.25">
      <c r="A387" s="40"/>
      <c r="B387" s="43"/>
      <c r="C387" s="37"/>
      <c r="D387" s="57" t="s">
        <v>136</v>
      </c>
      <c r="E387" s="58">
        <f t="shared" si="113"/>
        <v>0</v>
      </c>
      <c r="F387" s="58">
        <v>0</v>
      </c>
      <c r="G387" s="58">
        <v>0</v>
      </c>
      <c r="H387" s="58">
        <v>0</v>
      </c>
      <c r="I387" s="58">
        <v>0</v>
      </c>
      <c r="J387" s="58"/>
      <c r="K387" s="58"/>
      <c r="L387" s="58"/>
      <c r="M387" s="58"/>
      <c r="N387" s="58"/>
      <c r="O387" s="58"/>
      <c r="P387" s="58"/>
    </row>
    <row r="388" spans="1:16" s="10" customFormat="1" ht="20.100000000000001" customHeight="1" x14ac:dyDescent="0.25">
      <c r="A388" s="38">
        <v>5</v>
      </c>
      <c r="B388" s="41" t="s">
        <v>258</v>
      </c>
      <c r="C388" s="35" t="s">
        <v>259</v>
      </c>
      <c r="D388" s="57" t="s">
        <v>133</v>
      </c>
      <c r="E388" s="58">
        <f>SUM(F388:P388)</f>
        <v>29421.7</v>
      </c>
      <c r="F388" s="58">
        <f>F389+F390+F391</f>
        <v>5298.5</v>
      </c>
      <c r="G388" s="58">
        <f t="shared" ref="G388:I388" si="116">G389+G390+G391</f>
        <v>3025.2</v>
      </c>
      <c r="H388" s="58">
        <f t="shared" si="116"/>
        <v>0</v>
      </c>
      <c r="I388" s="58">
        <f t="shared" si="116"/>
        <v>1794</v>
      </c>
      <c r="J388" s="58">
        <f>SUM(J389:J391)</f>
        <v>2894</v>
      </c>
      <c r="K388" s="58">
        <f t="shared" ref="K388:L388" si="117">SUM(K389:K391)</f>
        <v>2451.5</v>
      </c>
      <c r="L388" s="58">
        <f t="shared" si="117"/>
        <v>3958.5</v>
      </c>
      <c r="M388" s="58">
        <f t="shared" ref="M388" si="118">SUM(M389:M391)</f>
        <v>2500</v>
      </c>
      <c r="N388" s="58">
        <f t="shared" ref="N388" si="119">SUM(N389:N391)</f>
        <v>2500</v>
      </c>
      <c r="O388" s="58">
        <f t="shared" ref="O388" si="120">SUM(O389:O391)</f>
        <v>2500</v>
      </c>
      <c r="P388" s="58">
        <f t="shared" ref="P388" si="121">SUM(P389:P391)</f>
        <v>2500</v>
      </c>
    </row>
    <row r="389" spans="1:16" s="10" customFormat="1" ht="20.100000000000001" customHeight="1" x14ac:dyDescent="0.25">
      <c r="A389" s="39"/>
      <c r="B389" s="42"/>
      <c r="C389" s="36"/>
      <c r="D389" s="57" t="s">
        <v>134</v>
      </c>
      <c r="E389" s="58">
        <f t="shared" ref="E389:E391" si="122">SUM(F389:P389)</f>
        <v>0</v>
      </c>
      <c r="F389" s="58">
        <v>0</v>
      </c>
      <c r="G389" s="58">
        <v>0</v>
      </c>
      <c r="H389" s="58">
        <v>0</v>
      </c>
      <c r="I389" s="58">
        <f>I393+I397+I401+I405+I409+I413+I417+I422+I426+I430+I434+I438+I442</f>
        <v>0</v>
      </c>
      <c r="J389" s="58">
        <f>J442</f>
        <v>0</v>
      </c>
      <c r="K389" s="58">
        <f t="shared" ref="K389:L389" si="123">K442</f>
        <v>0</v>
      </c>
      <c r="L389" s="58">
        <f t="shared" si="123"/>
        <v>0</v>
      </c>
      <c r="M389" s="58">
        <f t="shared" ref="M389:P389" si="124">M442</f>
        <v>0</v>
      </c>
      <c r="N389" s="58">
        <f t="shared" si="124"/>
        <v>0</v>
      </c>
      <c r="O389" s="58">
        <f t="shared" si="124"/>
        <v>0</v>
      </c>
      <c r="P389" s="58">
        <f t="shared" si="124"/>
        <v>0</v>
      </c>
    </row>
    <row r="390" spans="1:16" s="10" customFormat="1" ht="34.5" customHeight="1" x14ac:dyDescent="0.25">
      <c r="A390" s="39"/>
      <c r="B390" s="42"/>
      <c r="C390" s="36"/>
      <c r="D390" s="57" t="s">
        <v>135</v>
      </c>
      <c r="E390" s="58">
        <f t="shared" si="122"/>
        <v>6581.4</v>
      </c>
      <c r="F390" s="58">
        <v>4081.4</v>
      </c>
      <c r="G390" s="58">
        <v>2500</v>
      </c>
      <c r="H390" s="58">
        <v>0</v>
      </c>
      <c r="I390" s="58">
        <f t="shared" ref="I390:I391" si="125">I394+I398+I402+I406+I410+I414+I418+I423+I427+I431+I435+I439+I443</f>
        <v>0</v>
      </c>
      <c r="J390" s="58">
        <f t="shared" ref="J390:L391" si="126">J443</f>
        <v>0</v>
      </c>
      <c r="K390" s="58">
        <f t="shared" si="126"/>
        <v>0</v>
      </c>
      <c r="L390" s="58">
        <f t="shared" si="126"/>
        <v>0</v>
      </c>
      <c r="M390" s="58">
        <f t="shared" ref="M390:P390" si="127">M443</f>
        <v>0</v>
      </c>
      <c r="N390" s="58">
        <f t="shared" si="127"/>
        <v>0</v>
      </c>
      <c r="O390" s="58">
        <f t="shared" si="127"/>
        <v>0</v>
      </c>
      <c r="P390" s="58">
        <f t="shared" si="127"/>
        <v>0</v>
      </c>
    </row>
    <row r="391" spans="1:16" s="10" customFormat="1" ht="20.100000000000001" customHeight="1" x14ac:dyDescent="0.25">
      <c r="A391" s="40"/>
      <c r="B391" s="43"/>
      <c r="C391" s="37"/>
      <c r="D391" s="57" t="s">
        <v>136</v>
      </c>
      <c r="E391" s="58">
        <f t="shared" si="122"/>
        <v>22840.3</v>
      </c>
      <c r="F391" s="58">
        <v>1217.0999999999999</v>
      </c>
      <c r="G391" s="58">
        <v>525.20000000000005</v>
      </c>
      <c r="H391" s="58">
        <v>0</v>
      </c>
      <c r="I391" s="58">
        <f t="shared" si="125"/>
        <v>1794</v>
      </c>
      <c r="J391" s="58">
        <f>J444+J419</f>
        <v>2894</v>
      </c>
      <c r="K391" s="58">
        <f t="shared" si="126"/>
        <v>2451.5</v>
      </c>
      <c r="L391" s="58">
        <f t="shared" si="126"/>
        <v>3958.5</v>
      </c>
      <c r="M391" s="58">
        <f t="shared" ref="M391:P391" si="128">M444</f>
        <v>2500</v>
      </c>
      <c r="N391" s="58">
        <f t="shared" si="128"/>
        <v>2500</v>
      </c>
      <c r="O391" s="58">
        <f t="shared" si="128"/>
        <v>2500</v>
      </c>
      <c r="P391" s="58">
        <f t="shared" si="128"/>
        <v>2500</v>
      </c>
    </row>
    <row r="392" spans="1:16" s="10" customFormat="1" ht="20.100000000000001" customHeight="1" x14ac:dyDescent="0.25">
      <c r="A392" s="38" t="s">
        <v>90</v>
      </c>
      <c r="B392" s="41" t="s">
        <v>260</v>
      </c>
      <c r="C392" s="35" t="s">
        <v>259</v>
      </c>
      <c r="D392" s="57" t="s">
        <v>133</v>
      </c>
      <c r="E392" s="58">
        <f t="shared" ref="E392:E444" si="129">SUM(F392:P392)</f>
        <v>200</v>
      </c>
      <c r="F392" s="58">
        <v>200</v>
      </c>
      <c r="G392" s="58">
        <v>0</v>
      </c>
      <c r="H392" s="58">
        <v>0</v>
      </c>
      <c r="I392" s="58">
        <v>0</v>
      </c>
      <c r="J392" s="58"/>
      <c r="K392" s="58"/>
      <c r="L392" s="58"/>
      <c r="M392" s="58"/>
      <c r="N392" s="58"/>
      <c r="O392" s="58"/>
      <c r="P392" s="58"/>
    </row>
    <row r="393" spans="1:16" s="10" customFormat="1" ht="20.100000000000001" customHeight="1" x14ac:dyDescent="0.25">
      <c r="A393" s="39"/>
      <c r="B393" s="42"/>
      <c r="C393" s="36"/>
      <c r="D393" s="57" t="s">
        <v>134</v>
      </c>
      <c r="E393" s="58">
        <f t="shared" si="129"/>
        <v>0</v>
      </c>
      <c r="F393" s="58">
        <v>0</v>
      </c>
      <c r="G393" s="58">
        <v>0</v>
      </c>
      <c r="H393" s="58">
        <v>0</v>
      </c>
      <c r="I393" s="58">
        <v>0</v>
      </c>
      <c r="J393" s="58"/>
      <c r="K393" s="58"/>
      <c r="L393" s="58"/>
      <c r="M393" s="58"/>
      <c r="N393" s="58"/>
      <c r="O393" s="58"/>
      <c r="P393" s="58"/>
    </row>
    <row r="394" spans="1:16" s="10" customFormat="1" ht="20.100000000000001" customHeight="1" x14ac:dyDescent="0.25">
      <c r="A394" s="39"/>
      <c r="B394" s="42"/>
      <c r="C394" s="36"/>
      <c r="D394" s="57" t="s">
        <v>135</v>
      </c>
      <c r="E394" s="58">
        <f t="shared" si="129"/>
        <v>198</v>
      </c>
      <c r="F394" s="58">
        <v>198</v>
      </c>
      <c r="G394" s="58">
        <v>0</v>
      </c>
      <c r="H394" s="58">
        <v>0</v>
      </c>
      <c r="I394" s="58">
        <v>0</v>
      </c>
      <c r="J394" s="58"/>
      <c r="K394" s="58"/>
      <c r="L394" s="58"/>
      <c r="M394" s="58"/>
      <c r="N394" s="58"/>
      <c r="O394" s="58"/>
      <c r="P394" s="58"/>
    </row>
    <row r="395" spans="1:16" s="10" customFormat="1" ht="20.100000000000001" customHeight="1" x14ac:dyDescent="0.25">
      <c r="A395" s="40"/>
      <c r="B395" s="43"/>
      <c r="C395" s="37"/>
      <c r="D395" s="57" t="s">
        <v>136</v>
      </c>
      <c r="E395" s="58">
        <f t="shared" si="129"/>
        <v>2</v>
      </c>
      <c r="F395" s="58">
        <v>2</v>
      </c>
      <c r="G395" s="58">
        <v>0</v>
      </c>
      <c r="H395" s="58">
        <v>0</v>
      </c>
      <c r="I395" s="58">
        <v>0</v>
      </c>
      <c r="J395" s="58"/>
      <c r="K395" s="58"/>
      <c r="L395" s="58"/>
      <c r="M395" s="58"/>
      <c r="N395" s="58"/>
      <c r="O395" s="58"/>
      <c r="P395" s="58"/>
    </row>
    <row r="396" spans="1:16" s="10" customFormat="1" ht="20.100000000000001" customHeight="1" x14ac:dyDescent="0.25">
      <c r="A396" s="38" t="s">
        <v>92</v>
      </c>
      <c r="B396" s="41" t="s">
        <v>261</v>
      </c>
      <c r="C396" s="35" t="s">
        <v>259</v>
      </c>
      <c r="D396" s="57" t="s">
        <v>133</v>
      </c>
      <c r="E396" s="58">
        <f t="shared" si="129"/>
        <v>100</v>
      </c>
      <c r="F396" s="58">
        <v>100</v>
      </c>
      <c r="G396" s="58">
        <v>0</v>
      </c>
      <c r="H396" s="58">
        <v>0</v>
      </c>
      <c r="I396" s="58">
        <v>0</v>
      </c>
      <c r="J396" s="58"/>
      <c r="K396" s="58"/>
      <c r="L396" s="58"/>
      <c r="M396" s="58"/>
      <c r="N396" s="58"/>
      <c r="O396" s="58"/>
      <c r="P396" s="58"/>
    </row>
    <row r="397" spans="1:16" s="10" customFormat="1" ht="20.100000000000001" customHeight="1" x14ac:dyDescent="0.25">
      <c r="A397" s="39"/>
      <c r="B397" s="42"/>
      <c r="C397" s="36"/>
      <c r="D397" s="57" t="s">
        <v>134</v>
      </c>
      <c r="E397" s="58">
        <f t="shared" si="129"/>
        <v>0</v>
      </c>
      <c r="F397" s="58">
        <v>0</v>
      </c>
      <c r="G397" s="58">
        <v>0</v>
      </c>
      <c r="H397" s="58">
        <v>0</v>
      </c>
      <c r="I397" s="58">
        <v>0</v>
      </c>
      <c r="J397" s="58"/>
      <c r="K397" s="58"/>
      <c r="L397" s="58"/>
      <c r="M397" s="58"/>
      <c r="N397" s="58"/>
      <c r="O397" s="58"/>
      <c r="P397" s="58"/>
    </row>
    <row r="398" spans="1:16" s="10" customFormat="1" ht="20.100000000000001" customHeight="1" x14ac:dyDescent="0.25">
      <c r="A398" s="39"/>
      <c r="B398" s="42"/>
      <c r="C398" s="36"/>
      <c r="D398" s="57" t="s">
        <v>135</v>
      </c>
      <c r="E398" s="58">
        <f t="shared" si="129"/>
        <v>99</v>
      </c>
      <c r="F398" s="58">
        <v>99</v>
      </c>
      <c r="G398" s="58">
        <v>0</v>
      </c>
      <c r="H398" s="58">
        <v>0</v>
      </c>
      <c r="I398" s="58">
        <v>0</v>
      </c>
      <c r="J398" s="58"/>
      <c r="K398" s="58"/>
      <c r="L398" s="58"/>
      <c r="M398" s="58"/>
      <c r="N398" s="58"/>
      <c r="O398" s="58"/>
      <c r="P398" s="58"/>
    </row>
    <row r="399" spans="1:16" s="10" customFormat="1" ht="20.100000000000001" customHeight="1" x14ac:dyDescent="0.25">
      <c r="A399" s="40"/>
      <c r="B399" s="43"/>
      <c r="C399" s="37"/>
      <c r="D399" s="57" t="s">
        <v>136</v>
      </c>
      <c r="E399" s="58">
        <f t="shared" si="129"/>
        <v>1</v>
      </c>
      <c r="F399" s="58">
        <v>1</v>
      </c>
      <c r="G399" s="58">
        <v>0</v>
      </c>
      <c r="H399" s="58">
        <v>0</v>
      </c>
      <c r="I399" s="58">
        <v>0</v>
      </c>
      <c r="J399" s="58"/>
      <c r="K399" s="58"/>
      <c r="L399" s="58"/>
      <c r="M399" s="58"/>
      <c r="N399" s="58"/>
      <c r="O399" s="58"/>
      <c r="P399" s="58"/>
    </row>
    <row r="400" spans="1:16" s="10" customFormat="1" ht="20.100000000000001" customHeight="1" x14ac:dyDescent="0.25">
      <c r="A400" s="38" t="s">
        <v>93</v>
      </c>
      <c r="B400" s="41" t="s">
        <v>262</v>
      </c>
      <c r="C400" s="35" t="s">
        <v>259</v>
      </c>
      <c r="D400" s="57" t="s">
        <v>133</v>
      </c>
      <c r="E400" s="58">
        <f t="shared" si="129"/>
        <v>100</v>
      </c>
      <c r="F400" s="58">
        <v>100</v>
      </c>
      <c r="G400" s="58">
        <v>0</v>
      </c>
      <c r="H400" s="58">
        <v>0</v>
      </c>
      <c r="I400" s="58">
        <v>0</v>
      </c>
      <c r="J400" s="58"/>
      <c r="K400" s="58"/>
      <c r="L400" s="58"/>
      <c r="M400" s="58"/>
      <c r="N400" s="58"/>
      <c r="O400" s="58"/>
      <c r="P400" s="58"/>
    </row>
    <row r="401" spans="1:16" s="10" customFormat="1" ht="20.100000000000001" customHeight="1" x14ac:dyDescent="0.25">
      <c r="A401" s="39"/>
      <c r="B401" s="42"/>
      <c r="C401" s="36"/>
      <c r="D401" s="57" t="s">
        <v>134</v>
      </c>
      <c r="E401" s="58">
        <f t="shared" si="129"/>
        <v>0</v>
      </c>
      <c r="F401" s="58">
        <v>0</v>
      </c>
      <c r="G401" s="58">
        <v>0</v>
      </c>
      <c r="H401" s="58">
        <v>0</v>
      </c>
      <c r="I401" s="58">
        <v>0</v>
      </c>
      <c r="J401" s="58"/>
      <c r="K401" s="58"/>
      <c r="L401" s="58"/>
      <c r="M401" s="58"/>
      <c r="N401" s="58"/>
      <c r="O401" s="58"/>
      <c r="P401" s="58"/>
    </row>
    <row r="402" spans="1:16" s="10" customFormat="1" ht="20.100000000000001" customHeight="1" x14ac:dyDescent="0.25">
      <c r="A402" s="39"/>
      <c r="B402" s="42"/>
      <c r="C402" s="36"/>
      <c r="D402" s="57" t="s">
        <v>135</v>
      </c>
      <c r="E402" s="58">
        <f t="shared" si="129"/>
        <v>99</v>
      </c>
      <c r="F402" s="58">
        <v>99</v>
      </c>
      <c r="G402" s="58">
        <v>0</v>
      </c>
      <c r="H402" s="58">
        <v>0</v>
      </c>
      <c r="I402" s="58">
        <v>0</v>
      </c>
      <c r="J402" s="58"/>
      <c r="K402" s="58"/>
      <c r="L402" s="58"/>
      <c r="M402" s="58"/>
      <c r="N402" s="58"/>
      <c r="O402" s="58"/>
      <c r="P402" s="58"/>
    </row>
    <row r="403" spans="1:16" s="10" customFormat="1" ht="20.100000000000001" customHeight="1" x14ac:dyDescent="0.25">
      <c r="A403" s="40"/>
      <c r="B403" s="43"/>
      <c r="C403" s="37"/>
      <c r="D403" s="57" t="s">
        <v>136</v>
      </c>
      <c r="E403" s="58">
        <f t="shared" si="129"/>
        <v>1</v>
      </c>
      <c r="F403" s="58">
        <v>1</v>
      </c>
      <c r="G403" s="58">
        <v>0</v>
      </c>
      <c r="H403" s="58">
        <v>0</v>
      </c>
      <c r="I403" s="58">
        <v>0</v>
      </c>
      <c r="J403" s="58"/>
      <c r="K403" s="58"/>
      <c r="L403" s="58"/>
      <c r="M403" s="58"/>
      <c r="N403" s="58"/>
      <c r="O403" s="58"/>
      <c r="P403" s="58"/>
    </row>
    <row r="404" spans="1:16" s="10" customFormat="1" ht="20.100000000000001" customHeight="1" x14ac:dyDescent="0.25">
      <c r="A404" s="38" t="s">
        <v>91</v>
      </c>
      <c r="B404" s="41" t="s">
        <v>263</v>
      </c>
      <c r="C404" s="35" t="s">
        <v>259</v>
      </c>
      <c r="D404" s="57" t="s">
        <v>133</v>
      </c>
      <c r="E404" s="58">
        <f t="shared" si="129"/>
        <v>100</v>
      </c>
      <c r="F404" s="58">
        <v>100</v>
      </c>
      <c r="G404" s="58">
        <v>0</v>
      </c>
      <c r="H404" s="58">
        <v>0</v>
      </c>
      <c r="I404" s="58">
        <v>0</v>
      </c>
      <c r="J404" s="58"/>
      <c r="K404" s="58"/>
      <c r="L404" s="58"/>
      <c r="M404" s="58"/>
      <c r="N404" s="58"/>
      <c r="O404" s="58"/>
      <c r="P404" s="58"/>
    </row>
    <row r="405" spans="1:16" s="10" customFormat="1" ht="20.100000000000001" customHeight="1" x14ac:dyDescent="0.25">
      <c r="A405" s="39"/>
      <c r="B405" s="42"/>
      <c r="C405" s="36"/>
      <c r="D405" s="57" t="s">
        <v>134</v>
      </c>
      <c r="E405" s="58">
        <f t="shared" si="129"/>
        <v>0</v>
      </c>
      <c r="F405" s="58">
        <v>0</v>
      </c>
      <c r="G405" s="58">
        <v>0</v>
      </c>
      <c r="H405" s="58">
        <v>0</v>
      </c>
      <c r="I405" s="58">
        <v>0</v>
      </c>
      <c r="J405" s="58"/>
      <c r="K405" s="58"/>
      <c r="L405" s="58"/>
      <c r="M405" s="58"/>
      <c r="N405" s="58"/>
      <c r="O405" s="58"/>
      <c r="P405" s="58"/>
    </row>
    <row r="406" spans="1:16" s="10" customFormat="1" ht="20.100000000000001" customHeight="1" x14ac:dyDescent="0.25">
      <c r="A406" s="39"/>
      <c r="B406" s="42"/>
      <c r="C406" s="36"/>
      <c r="D406" s="57" t="s">
        <v>135</v>
      </c>
      <c r="E406" s="58">
        <f t="shared" si="129"/>
        <v>99</v>
      </c>
      <c r="F406" s="58">
        <v>99</v>
      </c>
      <c r="G406" s="58">
        <v>0</v>
      </c>
      <c r="H406" s="58">
        <v>0</v>
      </c>
      <c r="I406" s="58">
        <v>0</v>
      </c>
      <c r="J406" s="58"/>
      <c r="K406" s="58"/>
      <c r="L406" s="58"/>
      <c r="M406" s="58"/>
      <c r="N406" s="58"/>
      <c r="O406" s="58"/>
      <c r="P406" s="58"/>
    </row>
    <row r="407" spans="1:16" s="10" customFormat="1" ht="20.100000000000001" customHeight="1" x14ac:dyDescent="0.25">
      <c r="A407" s="40"/>
      <c r="B407" s="43"/>
      <c r="C407" s="37"/>
      <c r="D407" s="57" t="s">
        <v>136</v>
      </c>
      <c r="E407" s="58">
        <f t="shared" si="129"/>
        <v>1</v>
      </c>
      <c r="F407" s="58">
        <v>1</v>
      </c>
      <c r="G407" s="58">
        <v>0</v>
      </c>
      <c r="H407" s="58">
        <v>0</v>
      </c>
      <c r="I407" s="58">
        <v>0</v>
      </c>
      <c r="J407" s="58"/>
      <c r="K407" s="58"/>
      <c r="L407" s="58"/>
      <c r="M407" s="58"/>
      <c r="N407" s="58"/>
      <c r="O407" s="58"/>
      <c r="P407" s="58"/>
    </row>
    <row r="408" spans="1:16" s="10" customFormat="1" ht="20.100000000000001" customHeight="1" x14ac:dyDescent="0.25">
      <c r="A408" s="38" t="s">
        <v>264</v>
      </c>
      <c r="B408" s="41" t="s">
        <v>265</v>
      </c>
      <c r="C408" s="35" t="s">
        <v>259</v>
      </c>
      <c r="D408" s="57" t="s">
        <v>133</v>
      </c>
      <c r="E408" s="58">
        <f t="shared" si="129"/>
        <v>983.2</v>
      </c>
      <c r="F408" s="58">
        <v>983.2</v>
      </c>
      <c r="G408" s="58">
        <v>0</v>
      </c>
      <c r="H408" s="58">
        <v>0</v>
      </c>
      <c r="I408" s="58">
        <v>0</v>
      </c>
      <c r="J408" s="58"/>
      <c r="K408" s="58"/>
      <c r="L408" s="58"/>
      <c r="M408" s="58"/>
      <c r="N408" s="58"/>
      <c r="O408" s="58"/>
      <c r="P408" s="58"/>
    </row>
    <row r="409" spans="1:16" s="10" customFormat="1" ht="20.100000000000001" customHeight="1" x14ac:dyDescent="0.25">
      <c r="A409" s="39"/>
      <c r="B409" s="42"/>
      <c r="C409" s="36"/>
      <c r="D409" s="57" t="s">
        <v>134</v>
      </c>
      <c r="E409" s="58">
        <f t="shared" si="129"/>
        <v>0</v>
      </c>
      <c r="F409" s="58">
        <v>0</v>
      </c>
      <c r="G409" s="58">
        <v>0</v>
      </c>
      <c r="H409" s="58">
        <v>0</v>
      </c>
      <c r="I409" s="58">
        <v>0</v>
      </c>
      <c r="J409" s="58"/>
      <c r="K409" s="58"/>
      <c r="L409" s="58"/>
      <c r="M409" s="58"/>
      <c r="N409" s="58"/>
      <c r="O409" s="58"/>
      <c r="P409" s="58"/>
    </row>
    <row r="410" spans="1:16" s="10" customFormat="1" ht="20.100000000000001" customHeight="1" x14ac:dyDescent="0.25">
      <c r="A410" s="39"/>
      <c r="B410" s="42"/>
      <c r="C410" s="36"/>
      <c r="D410" s="57" t="s">
        <v>135</v>
      </c>
      <c r="E410" s="58">
        <f t="shared" si="129"/>
        <v>488</v>
      </c>
      <c r="F410" s="58">
        <v>488</v>
      </c>
      <c r="G410" s="58">
        <v>0</v>
      </c>
      <c r="H410" s="58">
        <v>0</v>
      </c>
      <c r="I410" s="58">
        <v>0</v>
      </c>
      <c r="J410" s="58"/>
      <c r="K410" s="58"/>
      <c r="L410" s="58"/>
      <c r="M410" s="58"/>
      <c r="N410" s="58"/>
      <c r="O410" s="58"/>
      <c r="P410" s="58"/>
    </row>
    <row r="411" spans="1:16" s="10" customFormat="1" ht="20.100000000000001" customHeight="1" x14ac:dyDescent="0.25">
      <c r="A411" s="40"/>
      <c r="B411" s="43"/>
      <c r="C411" s="37"/>
      <c r="D411" s="57" t="s">
        <v>136</v>
      </c>
      <c r="E411" s="58">
        <f t="shared" si="129"/>
        <v>495.2</v>
      </c>
      <c r="F411" s="58">
        <v>495.2</v>
      </c>
      <c r="G411" s="58">
        <v>0</v>
      </c>
      <c r="H411" s="58">
        <v>0</v>
      </c>
      <c r="I411" s="58">
        <v>0</v>
      </c>
      <c r="J411" s="58"/>
      <c r="K411" s="58"/>
      <c r="L411" s="58"/>
      <c r="M411" s="58"/>
      <c r="N411" s="58"/>
      <c r="O411" s="58"/>
      <c r="P411" s="58"/>
    </row>
    <row r="412" spans="1:16" s="10" customFormat="1" ht="20.100000000000001" customHeight="1" x14ac:dyDescent="0.25">
      <c r="A412" s="38" t="s">
        <v>266</v>
      </c>
      <c r="B412" s="41" t="s">
        <v>267</v>
      </c>
      <c r="C412" s="35" t="s">
        <v>259</v>
      </c>
      <c r="D412" s="57" t="s">
        <v>133</v>
      </c>
      <c r="E412" s="58">
        <f t="shared" si="129"/>
        <v>3137.8</v>
      </c>
      <c r="F412" s="58">
        <v>3129.5</v>
      </c>
      <c r="G412" s="58">
        <v>8.3000000000000007</v>
      </c>
      <c r="H412" s="58">
        <v>0</v>
      </c>
      <c r="I412" s="58">
        <v>0</v>
      </c>
      <c r="J412" s="58"/>
      <c r="K412" s="58"/>
      <c r="L412" s="58"/>
      <c r="M412" s="58"/>
      <c r="N412" s="58"/>
      <c r="O412" s="58"/>
      <c r="P412" s="58"/>
    </row>
    <row r="413" spans="1:16" s="10" customFormat="1" ht="20.100000000000001" customHeight="1" x14ac:dyDescent="0.25">
      <c r="A413" s="39"/>
      <c r="B413" s="42"/>
      <c r="C413" s="36"/>
      <c r="D413" s="57" t="s">
        <v>134</v>
      </c>
      <c r="E413" s="58">
        <f t="shared" si="129"/>
        <v>0</v>
      </c>
      <c r="F413" s="58">
        <v>0</v>
      </c>
      <c r="G413" s="58">
        <v>0</v>
      </c>
      <c r="H413" s="58">
        <v>0</v>
      </c>
      <c r="I413" s="58">
        <v>0</v>
      </c>
      <c r="J413" s="58"/>
      <c r="K413" s="58"/>
      <c r="L413" s="58"/>
      <c r="M413" s="58"/>
      <c r="N413" s="58"/>
      <c r="O413" s="58"/>
      <c r="P413" s="58"/>
    </row>
    <row r="414" spans="1:16" s="10" customFormat="1" ht="20.100000000000001" customHeight="1" x14ac:dyDescent="0.25">
      <c r="A414" s="39"/>
      <c r="B414" s="42"/>
      <c r="C414" s="36"/>
      <c r="D414" s="57" t="s">
        <v>135</v>
      </c>
      <c r="E414" s="58">
        <f t="shared" si="129"/>
        <v>3098.4</v>
      </c>
      <c r="F414" s="58">
        <v>3098.4</v>
      </c>
      <c r="G414" s="58">
        <v>0</v>
      </c>
      <c r="H414" s="58">
        <v>0</v>
      </c>
      <c r="I414" s="58">
        <v>0</v>
      </c>
      <c r="J414" s="58"/>
      <c r="K414" s="58"/>
      <c r="L414" s="58"/>
      <c r="M414" s="58"/>
      <c r="N414" s="58"/>
      <c r="O414" s="58"/>
      <c r="P414" s="58"/>
    </row>
    <row r="415" spans="1:16" s="10" customFormat="1" ht="20.100000000000001" customHeight="1" x14ac:dyDescent="0.25">
      <c r="A415" s="40"/>
      <c r="B415" s="43"/>
      <c r="C415" s="37"/>
      <c r="D415" s="57" t="s">
        <v>136</v>
      </c>
      <c r="E415" s="58">
        <f t="shared" si="129"/>
        <v>39.400000000000006</v>
      </c>
      <c r="F415" s="58">
        <v>31.1</v>
      </c>
      <c r="G415" s="58">
        <v>8.3000000000000007</v>
      </c>
      <c r="H415" s="58">
        <v>0</v>
      </c>
      <c r="I415" s="58">
        <v>0</v>
      </c>
      <c r="J415" s="58"/>
      <c r="K415" s="58"/>
      <c r="L415" s="58"/>
      <c r="M415" s="58"/>
      <c r="N415" s="58"/>
      <c r="O415" s="58"/>
      <c r="P415" s="58"/>
    </row>
    <row r="416" spans="1:16" s="10" customFormat="1" ht="20.100000000000001" customHeight="1" x14ac:dyDescent="0.25">
      <c r="A416" s="38" t="s">
        <v>268</v>
      </c>
      <c r="B416" s="41" t="s">
        <v>269</v>
      </c>
      <c r="C416" s="35" t="s">
        <v>259</v>
      </c>
      <c r="D416" s="57" t="s">
        <v>133</v>
      </c>
      <c r="E416" s="58">
        <f t="shared" si="129"/>
        <v>1775.8</v>
      </c>
      <c r="F416" s="58">
        <v>685.8</v>
      </c>
      <c r="G416" s="58">
        <v>200</v>
      </c>
      <c r="H416" s="58">
        <v>0</v>
      </c>
      <c r="I416" s="58">
        <v>0</v>
      </c>
      <c r="J416" s="58">
        <f>J417+J418+J419</f>
        <v>890</v>
      </c>
      <c r="K416" s="58"/>
      <c r="L416" s="58"/>
      <c r="M416" s="58"/>
      <c r="N416" s="58"/>
      <c r="O416" s="58"/>
      <c r="P416" s="58"/>
    </row>
    <row r="417" spans="1:16" s="10" customFormat="1" ht="20.100000000000001" customHeight="1" x14ac:dyDescent="0.25">
      <c r="A417" s="39"/>
      <c r="B417" s="42"/>
      <c r="C417" s="36"/>
      <c r="D417" s="57" t="s">
        <v>134</v>
      </c>
      <c r="E417" s="58">
        <f t="shared" si="129"/>
        <v>0</v>
      </c>
      <c r="F417" s="58">
        <v>0</v>
      </c>
      <c r="G417" s="58">
        <v>0</v>
      </c>
      <c r="H417" s="58">
        <v>0</v>
      </c>
      <c r="I417" s="58">
        <v>0</v>
      </c>
      <c r="J417" s="58"/>
      <c r="K417" s="58"/>
      <c r="L417" s="58"/>
      <c r="M417" s="58"/>
      <c r="N417" s="58"/>
      <c r="O417" s="58"/>
      <c r="P417" s="58"/>
    </row>
    <row r="418" spans="1:16" s="10" customFormat="1" ht="20.100000000000001" customHeight="1" x14ac:dyDescent="0.25">
      <c r="A418" s="39"/>
      <c r="B418" s="42"/>
      <c r="C418" s="36"/>
      <c r="D418" s="57" t="s">
        <v>135</v>
      </c>
      <c r="E418" s="58">
        <f t="shared" si="129"/>
        <v>0</v>
      </c>
      <c r="F418" s="58">
        <v>0</v>
      </c>
      <c r="G418" s="58">
        <v>0</v>
      </c>
      <c r="H418" s="58">
        <v>0</v>
      </c>
      <c r="I418" s="58">
        <v>0</v>
      </c>
      <c r="J418" s="58"/>
      <c r="K418" s="58"/>
      <c r="L418" s="58"/>
      <c r="M418" s="58"/>
      <c r="N418" s="58"/>
      <c r="O418" s="58"/>
      <c r="P418" s="58"/>
    </row>
    <row r="419" spans="1:16" s="10" customFormat="1" ht="20.100000000000001" customHeight="1" x14ac:dyDescent="0.25">
      <c r="A419" s="40"/>
      <c r="B419" s="43"/>
      <c r="C419" s="37"/>
      <c r="D419" s="57" t="s">
        <v>136</v>
      </c>
      <c r="E419" s="58">
        <f t="shared" si="129"/>
        <v>1775.8</v>
      </c>
      <c r="F419" s="58">
        <v>685.8</v>
      </c>
      <c r="G419" s="58">
        <v>200</v>
      </c>
      <c r="H419" s="58">
        <v>0</v>
      </c>
      <c r="I419" s="58">
        <v>0</v>
      </c>
      <c r="J419" s="58">
        <v>890</v>
      </c>
      <c r="K419" s="58"/>
      <c r="L419" s="58"/>
      <c r="M419" s="58"/>
      <c r="N419" s="58"/>
      <c r="O419" s="58"/>
      <c r="P419" s="58"/>
    </row>
    <row r="420" spans="1:16" s="10" customFormat="1" ht="39.950000000000003" customHeight="1" x14ac:dyDescent="0.25">
      <c r="A420" s="38" t="s">
        <v>270</v>
      </c>
      <c r="B420" s="61" t="s">
        <v>271</v>
      </c>
      <c r="C420" s="57"/>
      <c r="D420" s="62" t="s">
        <v>133</v>
      </c>
      <c r="E420" s="58">
        <f t="shared" si="129"/>
        <v>2625.2</v>
      </c>
      <c r="F420" s="63">
        <v>0</v>
      </c>
      <c r="G420" s="63">
        <v>2625.2</v>
      </c>
      <c r="H420" s="63">
        <v>0</v>
      </c>
      <c r="I420" s="63">
        <v>0</v>
      </c>
      <c r="J420" s="63"/>
      <c r="K420" s="63"/>
      <c r="L420" s="64"/>
      <c r="M420" s="64"/>
      <c r="N420" s="64"/>
      <c r="O420" s="64"/>
      <c r="P420" s="64"/>
    </row>
    <row r="421" spans="1:16" s="10" customFormat="1" ht="39.950000000000003" customHeight="1" x14ac:dyDescent="0.25">
      <c r="A421" s="39"/>
      <c r="B421" s="41" t="s">
        <v>272</v>
      </c>
      <c r="C421" s="35" t="s">
        <v>259</v>
      </c>
      <c r="D421" s="62"/>
      <c r="E421" s="58">
        <f t="shared" si="129"/>
        <v>0</v>
      </c>
      <c r="F421" s="63"/>
      <c r="G421" s="63"/>
      <c r="H421" s="63"/>
      <c r="I421" s="63"/>
      <c r="J421" s="63"/>
      <c r="K421" s="63"/>
      <c r="L421" s="65"/>
      <c r="M421" s="65"/>
      <c r="N421" s="65"/>
      <c r="O421" s="65"/>
      <c r="P421" s="65"/>
    </row>
    <row r="422" spans="1:16" s="10" customFormat="1" ht="39.950000000000003" customHeight="1" x14ac:dyDescent="0.25">
      <c r="A422" s="39"/>
      <c r="B422" s="42"/>
      <c r="C422" s="36"/>
      <c r="D422" s="57" t="s">
        <v>134</v>
      </c>
      <c r="E422" s="58">
        <f t="shared" si="129"/>
        <v>0</v>
      </c>
      <c r="F422" s="58">
        <v>0</v>
      </c>
      <c r="G422" s="58">
        <v>0</v>
      </c>
      <c r="H422" s="58">
        <v>0</v>
      </c>
      <c r="I422" s="58">
        <v>0</v>
      </c>
      <c r="J422" s="58"/>
      <c r="K422" s="58"/>
      <c r="L422" s="58"/>
      <c r="M422" s="58"/>
      <c r="N422" s="58"/>
      <c r="O422" s="58"/>
      <c r="P422" s="58"/>
    </row>
    <row r="423" spans="1:16" s="10" customFormat="1" ht="39.950000000000003" customHeight="1" x14ac:dyDescent="0.25">
      <c r="A423" s="39"/>
      <c r="B423" s="42"/>
      <c r="C423" s="36"/>
      <c r="D423" s="57" t="s">
        <v>135</v>
      </c>
      <c r="E423" s="58">
        <f t="shared" si="129"/>
        <v>2500</v>
      </c>
      <c r="F423" s="58">
        <v>0</v>
      </c>
      <c r="G423" s="58">
        <v>2500</v>
      </c>
      <c r="H423" s="58">
        <v>0</v>
      </c>
      <c r="I423" s="58">
        <v>0</v>
      </c>
      <c r="J423" s="58"/>
      <c r="K423" s="58"/>
      <c r="L423" s="58"/>
      <c r="M423" s="58"/>
      <c r="N423" s="58"/>
      <c r="O423" s="58"/>
      <c r="P423" s="58"/>
    </row>
    <row r="424" spans="1:16" s="10" customFormat="1" ht="39.950000000000003" customHeight="1" x14ac:dyDescent="0.25">
      <c r="A424" s="40"/>
      <c r="B424" s="43"/>
      <c r="C424" s="37"/>
      <c r="D424" s="57" t="s">
        <v>136</v>
      </c>
      <c r="E424" s="58">
        <f t="shared" si="129"/>
        <v>125.2</v>
      </c>
      <c r="F424" s="58">
        <v>0</v>
      </c>
      <c r="G424" s="58">
        <v>125.2</v>
      </c>
      <c r="H424" s="58">
        <v>0</v>
      </c>
      <c r="I424" s="58">
        <v>0</v>
      </c>
      <c r="J424" s="58"/>
      <c r="K424" s="58"/>
      <c r="L424" s="58"/>
      <c r="M424" s="58"/>
      <c r="N424" s="58"/>
      <c r="O424" s="58"/>
      <c r="P424" s="58"/>
    </row>
    <row r="425" spans="1:16" s="10" customFormat="1" ht="20.100000000000001" customHeight="1" x14ac:dyDescent="0.25">
      <c r="A425" s="38" t="s">
        <v>273</v>
      </c>
      <c r="B425" s="41" t="s">
        <v>274</v>
      </c>
      <c r="C425" s="35" t="s">
        <v>259</v>
      </c>
      <c r="D425" s="57" t="s">
        <v>133</v>
      </c>
      <c r="E425" s="58">
        <f t="shared" si="129"/>
        <v>191.7</v>
      </c>
      <c r="F425" s="58">
        <v>0</v>
      </c>
      <c r="G425" s="58">
        <v>191.7</v>
      </c>
      <c r="H425" s="58">
        <v>0</v>
      </c>
      <c r="I425" s="58">
        <v>0</v>
      </c>
      <c r="J425" s="58"/>
      <c r="K425" s="58"/>
      <c r="L425" s="58"/>
      <c r="M425" s="58"/>
      <c r="N425" s="58"/>
      <c r="O425" s="58"/>
      <c r="P425" s="58"/>
    </row>
    <row r="426" spans="1:16" s="10" customFormat="1" ht="20.100000000000001" customHeight="1" x14ac:dyDescent="0.25">
      <c r="A426" s="39"/>
      <c r="B426" s="42"/>
      <c r="C426" s="36"/>
      <c r="D426" s="57" t="s">
        <v>134</v>
      </c>
      <c r="E426" s="58">
        <f t="shared" si="129"/>
        <v>0</v>
      </c>
      <c r="F426" s="58">
        <v>0</v>
      </c>
      <c r="G426" s="58">
        <v>0</v>
      </c>
      <c r="H426" s="58">
        <v>0</v>
      </c>
      <c r="I426" s="58">
        <v>0</v>
      </c>
      <c r="J426" s="58"/>
      <c r="K426" s="58"/>
      <c r="L426" s="58"/>
      <c r="M426" s="58"/>
      <c r="N426" s="58"/>
      <c r="O426" s="58"/>
      <c r="P426" s="58"/>
    </row>
    <row r="427" spans="1:16" s="10" customFormat="1" ht="20.100000000000001" customHeight="1" x14ac:dyDescent="0.25">
      <c r="A427" s="39"/>
      <c r="B427" s="42"/>
      <c r="C427" s="36"/>
      <c r="D427" s="57" t="s">
        <v>135</v>
      </c>
      <c r="E427" s="58">
        <f t="shared" si="129"/>
        <v>0</v>
      </c>
      <c r="F427" s="58">
        <v>0</v>
      </c>
      <c r="G427" s="58">
        <v>0</v>
      </c>
      <c r="H427" s="58">
        <v>0</v>
      </c>
      <c r="I427" s="58">
        <v>0</v>
      </c>
      <c r="J427" s="58"/>
      <c r="K427" s="58"/>
      <c r="L427" s="58"/>
      <c r="M427" s="58"/>
      <c r="N427" s="58"/>
      <c r="O427" s="58"/>
      <c r="P427" s="58"/>
    </row>
    <row r="428" spans="1:16" s="10" customFormat="1" ht="20.100000000000001" customHeight="1" x14ac:dyDescent="0.25">
      <c r="A428" s="40"/>
      <c r="B428" s="43"/>
      <c r="C428" s="37"/>
      <c r="D428" s="57" t="s">
        <v>136</v>
      </c>
      <c r="E428" s="58">
        <f t="shared" si="129"/>
        <v>191.7</v>
      </c>
      <c r="F428" s="58">
        <v>0</v>
      </c>
      <c r="G428" s="58">
        <v>191.7</v>
      </c>
      <c r="H428" s="58">
        <v>0</v>
      </c>
      <c r="I428" s="58">
        <v>0</v>
      </c>
      <c r="J428" s="58"/>
      <c r="K428" s="58"/>
      <c r="L428" s="58"/>
      <c r="M428" s="58"/>
      <c r="N428" s="58"/>
      <c r="O428" s="58"/>
      <c r="P428" s="58"/>
    </row>
    <row r="429" spans="1:16" s="10" customFormat="1" ht="20.100000000000001" customHeight="1" x14ac:dyDescent="0.25">
      <c r="A429" s="38" t="s">
        <v>275</v>
      </c>
      <c r="B429" s="41" t="s">
        <v>276</v>
      </c>
      <c r="C429" s="35" t="s">
        <v>259</v>
      </c>
      <c r="D429" s="57" t="s">
        <v>133</v>
      </c>
      <c r="E429" s="58">
        <f t="shared" si="129"/>
        <v>0</v>
      </c>
      <c r="F429" s="58">
        <v>0</v>
      </c>
      <c r="G429" s="58">
        <v>0</v>
      </c>
      <c r="H429" s="58">
        <v>0</v>
      </c>
      <c r="I429" s="58">
        <v>0</v>
      </c>
      <c r="J429" s="58"/>
      <c r="K429" s="58"/>
      <c r="L429" s="58"/>
      <c r="M429" s="58"/>
      <c r="N429" s="58"/>
      <c r="O429" s="58"/>
      <c r="P429" s="58"/>
    </row>
    <row r="430" spans="1:16" s="10" customFormat="1" ht="20.100000000000001" customHeight="1" x14ac:dyDescent="0.25">
      <c r="A430" s="39"/>
      <c r="B430" s="42"/>
      <c r="C430" s="36"/>
      <c r="D430" s="57" t="s">
        <v>134</v>
      </c>
      <c r="E430" s="58">
        <f t="shared" si="129"/>
        <v>0</v>
      </c>
      <c r="F430" s="58">
        <v>0</v>
      </c>
      <c r="G430" s="58">
        <v>0</v>
      </c>
      <c r="H430" s="58">
        <v>0</v>
      </c>
      <c r="I430" s="58">
        <v>0</v>
      </c>
      <c r="J430" s="58"/>
      <c r="K430" s="58"/>
      <c r="L430" s="58"/>
      <c r="M430" s="58"/>
      <c r="N430" s="58"/>
      <c r="O430" s="58"/>
      <c r="P430" s="58"/>
    </row>
    <row r="431" spans="1:16" s="10" customFormat="1" ht="71.25" customHeight="1" x14ac:dyDescent="0.25">
      <c r="A431" s="39"/>
      <c r="B431" s="42"/>
      <c r="C431" s="36"/>
      <c r="D431" s="57" t="s">
        <v>135</v>
      </c>
      <c r="E431" s="58">
        <f t="shared" si="129"/>
        <v>0</v>
      </c>
      <c r="F431" s="58">
        <v>0</v>
      </c>
      <c r="G431" s="58">
        <v>0</v>
      </c>
      <c r="H431" s="58">
        <v>0</v>
      </c>
      <c r="I431" s="58">
        <v>0</v>
      </c>
      <c r="J431" s="58"/>
      <c r="K431" s="58"/>
      <c r="L431" s="58"/>
      <c r="M431" s="58"/>
      <c r="N431" s="58"/>
      <c r="O431" s="58"/>
      <c r="P431" s="58"/>
    </row>
    <row r="432" spans="1:16" s="10" customFormat="1" ht="20.100000000000001" customHeight="1" x14ac:dyDescent="0.25">
      <c r="A432" s="40"/>
      <c r="B432" s="43"/>
      <c r="C432" s="37"/>
      <c r="D432" s="57" t="s">
        <v>136</v>
      </c>
      <c r="E432" s="58">
        <f t="shared" si="129"/>
        <v>0</v>
      </c>
      <c r="F432" s="58">
        <v>0</v>
      </c>
      <c r="G432" s="58">
        <v>0</v>
      </c>
      <c r="H432" s="58">
        <v>0</v>
      </c>
      <c r="I432" s="58">
        <v>0</v>
      </c>
      <c r="J432" s="58"/>
      <c r="K432" s="58"/>
      <c r="L432" s="58"/>
      <c r="M432" s="58"/>
      <c r="N432" s="58"/>
      <c r="O432" s="58"/>
      <c r="P432" s="58"/>
    </row>
    <row r="433" spans="1:16" s="10" customFormat="1" ht="20.100000000000001" customHeight="1" x14ac:dyDescent="0.25">
      <c r="A433" s="38" t="s">
        <v>277</v>
      </c>
      <c r="B433" s="41" t="s">
        <v>278</v>
      </c>
      <c r="C433" s="35" t="s">
        <v>259</v>
      </c>
      <c r="D433" s="57" t="s">
        <v>133</v>
      </c>
      <c r="E433" s="58">
        <f t="shared" si="129"/>
        <v>0</v>
      </c>
      <c r="F433" s="58">
        <v>0</v>
      </c>
      <c r="G433" s="58">
        <v>0</v>
      </c>
      <c r="H433" s="58">
        <v>0</v>
      </c>
      <c r="I433" s="58">
        <v>0</v>
      </c>
      <c r="J433" s="58"/>
      <c r="K433" s="58"/>
      <c r="L433" s="58"/>
      <c r="M433" s="58"/>
      <c r="N433" s="58"/>
      <c r="O433" s="58"/>
      <c r="P433" s="58"/>
    </row>
    <row r="434" spans="1:16" s="10" customFormat="1" ht="20.100000000000001" customHeight="1" x14ac:dyDescent="0.25">
      <c r="A434" s="39"/>
      <c r="B434" s="42"/>
      <c r="C434" s="36"/>
      <c r="D434" s="57" t="s">
        <v>134</v>
      </c>
      <c r="E434" s="58">
        <f t="shared" si="129"/>
        <v>0</v>
      </c>
      <c r="F434" s="58">
        <v>0</v>
      </c>
      <c r="G434" s="58">
        <v>0</v>
      </c>
      <c r="H434" s="58">
        <v>0</v>
      </c>
      <c r="I434" s="58">
        <v>0</v>
      </c>
      <c r="J434" s="58"/>
      <c r="K434" s="58"/>
      <c r="L434" s="58"/>
      <c r="M434" s="58"/>
      <c r="N434" s="58"/>
      <c r="O434" s="58"/>
      <c r="P434" s="58"/>
    </row>
    <row r="435" spans="1:16" s="10" customFormat="1" ht="20.100000000000001" customHeight="1" x14ac:dyDescent="0.25">
      <c r="A435" s="39"/>
      <c r="B435" s="42"/>
      <c r="C435" s="36"/>
      <c r="D435" s="57" t="s">
        <v>135</v>
      </c>
      <c r="E435" s="58">
        <f t="shared" si="129"/>
        <v>0</v>
      </c>
      <c r="F435" s="58">
        <v>0</v>
      </c>
      <c r="G435" s="58">
        <v>0</v>
      </c>
      <c r="H435" s="58">
        <v>0</v>
      </c>
      <c r="I435" s="58">
        <v>0</v>
      </c>
      <c r="J435" s="58"/>
      <c r="K435" s="58"/>
      <c r="L435" s="58"/>
      <c r="M435" s="58"/>
      <c r="N435" s="58"/>
      <c r="O435" s="58"/>
      <c r="P435" s="58"/>
    </row>
    <row r="436" spans="1:16" s="10" customFormat="1" ht="20.100000000000001" customHeight="1" x14ac:dyDescent="0.25">
      <c r="A436" s="40"/>
      <c r="B436" s="43"/>
      <c r="C436" s="37"/>
      <c r="D436" s="57" t="s">
        <v>136</v>
      </c>
      <c r="E436" s="58">
        <f t="shared" si="129"/>
        <v>0</v>
      </c>
      <c r="F436" s="58">
        <v>0</v>
      </c>
      <c r="G436" s="58">
        <v>0</v>
      </c>
      <c r="H436" s="58">
        <v>0</v>
      </c>
      <c r="I436" s="58">
        <v>0</v>
      </c>
      <c r="J436" s="58"/>
      <c r="K436" s="58"/>
      <c r="L436" s="58"/>
      <c r="M436" s="58"/>
      <c r="N436" s="58"/>
      <c r="O436" s="58"/>
      <c r="P436" s="58"/>
    </row>
    <row r="437" spans="1:16" s="10" customFormat="1" ht="20.100000000000001" customHeight="1" x14ac:dyDescent="0.25">
      <c r="A437" s="38" t="s">
        <v>279</v>
      </c>
      <c r="B437" s="41" t="s">
        <v>280</v>
      </c>
      <c r="C437" s="35" t="s">
        <v>259</v>
      </c>
      <c r="D437" s="57" t="s">
        <v>133</v>
      </c>
      <c r="E437" s="58">
        <f t="shared" si="129"/>
        <v>0</v>
      </c>
      <c r="F437" s="58">
        <v>0</v>
      </c>
      <c r="G437" s="58">
        <v>0</v>
      </c>
      <c r="H437" s="58">
        <v>0</v>
      </c>
      <c r="I437" s="58">
        <v>0</v>
      </c>
      <c r="J437" s="58"/>
      <c r="K437" s="58"/>
      <c r="L437" s="58"/>
      <c r="M437" s="58"/>
      <c r="N437" s="58"/>
      <c r="O437" s="58"/>
      <c r="P437" s="58"/>
    </row>
    <row r="438" spans="1:16" s="10" customFormat="1" ht="20.100000000000001" customHeight="1" x14ac:dyDescent="0.25">
      <c r="A438" s="39"/>
      <c r="B438" s="42"/>
      <c r="C438" s="36"/>
      <c r="D438" s="57" t="s">
        <v>134</v>
      </c>
      <c r="E438" s="58">
        <f t="shared" si="129"/>
        <v>0</v>
      </c>
      <c r="F438" s="58">
        <v>0</v>
      </c>
      <c r="G438" s="58">
        <v>0</v>
      </c>
      <c r="H438" s="58">
        <v>0</v>
      </c>
      <c r="I438" s="58">
        <v>0</v>
      </c>
      <c r="J438" s="58"/>
      <c r="K438" s="58"/>
      <c r="L438" s="58"/>
      <c r="M438" s="58"/>
      <c r="N438" s="58"/>
      <c r="O438" s="58"/>
      <c r="P438" s="58"/>
    </row>
    <row r="439" spans="1:16" s="10" customFormat="1" ht="20.100000000000001" customHeight="1" x14ac:dyDescent="0.25">
      <c r="A439" s="39"/>
      <c r="B439" s="42"/>
      <c r="C439" s="36"/>
      <c r="D439" s="57" t="s">
        <v>135</v>
      </c>
      <c r="E439" s="58">
        <f t="shared" si="129"/>
        <v>0</v>
      </c>
      <c r="F439" s="58">
        <v>0</v>
      </c>
      <c r="G439" s="58">
        <v>0</v>
      </c>
      <c r="H439" s="58">
        <v>0</v>
      </c>
      <c r="I439" s="58">
        <v>0</v>
      </c>
      <c r="J439" s="58"/>
      <c r="K439" s="58"/>
      <c r="L439" s="58"/>
      <c r="M439" s="58"/>
      <c r="N439" s="58"/>
      <c r="O439" s="58"/>
      <c r="P439" s="58"/>
    </row>
    <row r="440" spans="1:16" s="10" customFormat="1" ht="20.100000000000001" customHeight="1" x14ac:dyDescent="0.25">
      <c r="A440" s="40"/>
      <c r="B440" s="43"/>
      <c r="C440" s="37"/>
      <c r="D440" s="57" t="s">
        <v>136</v>
      </c>
      <c r="E440" s="58">
        <f t="shared" si="129"/>
        <v>0</v>
      </c>
      <c r="F440" s="58">
        <v>0</v>
      </c>
      <c r="G440" s="58">
        <v>0</v>
      </c>
      <c r="H440" s="58">
        <v>0</v>
      </c>
      <c r="I440" s="58">
        <v>0</v>
      </c>
      <c r="J440" s="58"/>
      <c r="K440" s="58"/>
      <c r="L440" s="58"/>
      <c r="M440" s="58"/>
      <c r="N440" s="58"/>
      <c r="O440" s="58"/>
      <c r="P440" s="58"/>
    </row>
    <row r="441" spans="1:16" s="10" customFormat="1" ht="20.100000000000001" customHeight="1" x14ac:dyDescent="0.25">
      <c r="A441" s="38" t="s">
        <v>281</v>
      </c>
      <c r="B441" s="41" t="s">
        <v>282</v>
      </c>
      <c r="C441" s="35" t="s">
        <v>259</v>
      </c>
      <c r="D441" s="57" t="s">
        <v>133</v>
      </c>
      <c r="E441" s="58">
        <f t="shared" si="129"/>
        <v>20208</v>
      </c>
      <c r="F441" s="58">
        <v>0</v>
      </c>
      <c r="G441" s="58">
        <v>0</v>
      </c>
      <c r="H441" s="58">
        <v>0</v>
      </c>
      <c r="I441" s="58">
        <f>I442+I443+I444</f>
        <v>1794</v>
      </c>
      <c r="J441" s="58">
        <f>SUM(J442:J444)</f>
        <v>2004</v>
      </c>
      <c r="K441" s="58">
        <f t="shared" ref="K441:L441" si="130">SUM(K442:K444)</f>
        <v>2451.5</v>
      </c>
      <c r="L441" s="58">
        <f t="shared" si="130"/>
        <v>3958.5</v>
      </c>
      <c r="M441" s="58">
        <f t="shared" ref="M441" si="131">SUM(M442:M444)</f>
        <v>2500</v>
      </c>
      <c r="N441" s="58">
        <f t="shared" ref="N441" si="132">SUM(N442:N444)</f>
        <v>2500</v>
      </c>
      <c r="O441" s="58">
        <f t="shared" ref="O441" si="133">SUM(O442:O444)</f>
        <v>2500</v>
      </c>
      <c r="P441" s="58">
        <f t="shared" ref="P441" si="134">SUM(P442:P444)</f>
        <v>2500</v>
      </c>
    </row>
    <row r="442" spans="1:16" s="10" customFormat="1" ht="20.100000000000001" customHeight="1" x14ac:dyDescent="0.25">
      <c r="A442" s="39"/>
      <c r="B442" s="42"/>
      <c r="C442" s="36"/>
      <c r="D442" s="57" t="s">
        <v>134</v>
      </c>
      <c r="E442" s="58">
        <f t="shared" si="129"/>
        <v>0</v>
      </c>
      <c r="F442" s="58">
        <v>0</v>
      </c>
      <c r="G442" s="58">
        <v>0</v>
      </c>
      <c r="H442" s="58">
        <v>0</v>
      </c>
      <c r="I442" s="58">
        <v>0</v>
      </c>
      <c r="J442" s="58"/>
      <c r="K442" s="58"/>
      <c r="L442" s="58"/>
      <c r="M442" s="58"/>
      <c r="N442" s="58"/>
      <c r="O442" s="58"/>
      <c r="P442" s="58"/>
    </row>
    <row r="443" spans="1:16" s="10" customFormat="1" ht="20.100000000000001" customHeight="1" x14ac:dyDescent="0.25">
      <c r="A443" s="39"/>
      <c r="B443" s="42"/>
      <c r="C443" s="36"/>
      <c r="D443" s="57" t="s">
        <v>135</v>
      </c>
      <c r="E443" s="58">
        <f t="shared" si="129"/>
        <v>0</v>
      </c>
      <c r="F443" s="58">
        <v>0</v>
      </c>
      <c r="G443" s="58">
        <v>0</v>
      </c>
      <c r="H443" s="58">
        <v>0</v>
      </c>
      <c r="I443" s="58">
        <v>0</v>
      </c>
      <c r="J443" s="58"/>
      <c r="K443" s="58"/>
      <c r="L443" s="58"/>
      <c r="M443" s="58"/>
      <c r="N443" s="58"/>
      <c r="O443" s="58"/>
      <c r="P443" s="58"/>
    </row>
    <row r="444" spans="1:16" s="10" customFormat="1" ht="20.100000000000001" customHeight="1" x14ac:dyDescent="0.25">
      <c r="A444" s="40"/>
      <c r="B444" s="43"/>
      <c r="C444" s="37"/>
      <c r="D444" s="57" t="s">
        <v>136</v>
      </c>
      <c r="E444" s="58">
        <f t="shared" si="129"/>
        <v>20208</v>
      </c>
      <c r="F444" s="58">
        <v>0</v>
      </c>
      <c r="G444" s="58">
        <v>0</v>
      </c>
      <c r="H444" s="58">
        <v>0</v>
      </c>
      <c r="I444" s="58">
        <v>1794</v>
      </c>
      <c r="J444" s="58">
        <v>2004</v>
      </c>
      <c r="K444" s="58">
        <v>2451.5</v>
      </c>
      <c r="L444" s="58">
        <v>3958.5</v>
      </c>
      <c r="M444" s="58">
        <v>2500</v>
      </c>
      <c r="N444" s="58">
        <v>2500</v>
      </c>
      <c r="O444" s="58">
        <v>2500</v>
      </c>
      <c r="P444" s="58">
        <v>2500</v>
      </c>
    </row>
    <row r="445" spans="1:16" s="10" customFormat="1" ht="20.100000000000001" customHeight="1" x14ac:dyDescent="0.25">
      <c r="A445" s="38">
        <v>6</v>
      </c>
      <c r="B445" s="41" t="s">
        <v>283</v>
      </c>
      <c r="C445" s="35" t="s">
        <v>284</v>
      </c>
      <c r="D445" s="57" t="s">
        <v>133</v>
      </c>
      <c r="E445" s="58">
        <f>SUM(F445:P445)</f>
        <v>25725.499999999993</v>
      </c>
      <c r="F445" s="58">
        <f>F446+F447+F448</f>
        <v>1824</v>
      </c>
      <c r="G445" s="58">
        <f t="shared" ref="G445:I445" si="135">G446+G447+G448</f>
        <v>4320</v>
      </c>
      <c r="H445" s="58">
        <f t="shared" si="135"/>
        <v>4260.5</v>
      </c>
      <c r="I445" s="58">
        <f t="shared" si="135"/>
        <v>4428</v>
      </c>
      <c r="J445" s="58">
        <f>J446+J447+J448</f>
        <v>2178.6000000000004</v>
      </c>
      <c r="K445" s="58"/>
      <c r="L445" s="58"/>
      <c r="M445" s="58">
        <f t="shared" ref="M445:P445" si="136">M446+M447+M448</f>
        <v>2178.6000000000004</v>
      </c>
      <c r="N445" s="58">
        <f t="shared" si="136"/>
        <v>2178.6000000000004</v>
      </c>
      <c r="O445" s="58">
        <f t="shared" si="136"/>
        <v>2178.6000000000004</v>
      </c>
      <c r="P445" s="58">
        <f t="shared" si="136"/>
        <v>2178.6000000000004</v>
      </c>
    </row>
    <row r="446" spans="1:16" s="10" customFormat="1" ht="20.100000000000001" customHeight="1" x14ac:dyDescent="0.25">
      <c r="A446" s="39"/>
      <c r="B446" s="42"/>
      <c r="C446" s="36"/>
      <c r="D446" s="57" t="s">
        <v>134</v>
      </c>
      <c r="E446" s="58">
        <f t="shared" ref="E446:E448" si="137">SUM(F446:P446)</f>
        <v>2736</v>
      </c>
      <c r="F446" s="58">
        <v>1008</v>
      </c>
      <c r="G446" s="58">
        <v>1512</v>
      </c>
      <c r="H446" s="58">
        <v>0</v>
      </c>
      <c r="I446" s="58">
        <v>0</v>
      </c>
      <c r="J446" s="58"/>
      <c r="K446" s="58"/>
      <c r="L446" s="58"/>
      <c r="M446" s="58">
        <v>54</v>
      </c>
      <c r="N446" s="58">
        <v>54</v>
      </c>
      <c r="O446" s="58">
        <v>54</v>
      </c>
      <c r="P446" s="58">
        <v>54</v>
      </c>
    </row>
    <row r="447" spans="1:16" s="10" customFormat="1" ht="20.100000000000001" customHeight="1" x14ac:dyDescent="0.25">
      <c r="A447" s="39"/>
      <c r="B447" s="42"/>
      <c r="C447" s="36"/>
      <c r="D447" s="57" t="s">
        <v>135</v>
      </c>
      <c r="E447" s="58">
        <f t="shared" si="137"/>
        <v>21053.399999999998</v>
      </c>
      <c r="F447" s="58">
        <v>516</v>
      </c>
      <c r="G447" s="58">
        <v>1986</v>
      </c>
      <c r="H447" s="58">
        <v>3599.7</v>
      </c>
      <c r="I447" s="58">
        <v>4383.7</v>
      </c>
      <c r="J447" s="58">
        <f>2102.8+54</f>
        <v>2156.8000000000002</v>
      </c>
      <c r="K447" s="58"/>
      <c r="L447" s="58"/>
      <c r="M447" s="58">
        <v>2102.8000000000002</v>
      </c>
      <c r="N447" s="58">
        <v>2102.8000000000002</v>
      </c>
      <c r="O447" s="58">
        <v>2102.8000000000002</v>
      </c>
      <c r="P447" s="58">
        <v>2102.8000000000002</v>
      </c>
    </row>
    <row r="448" spans="1:16" s="10" customFormat="1" ht="20.100000000000001" customHeight="1" x14ac:dyDescent="0.25">
      <c r="A448" s="40"/>
      <c r="B448" s="43"/>
      <c r="C448" s="37"/>
      <c r="D448" s="57" t="s">
        <v>136</v>
      </c>
      <c r="E448" s="58">
        <f t="shared" si="137"/>
        <v>1936.0999999999997</v>
      </c>
      <c r="F448" s="58">
        <v>300</v>
      </c>
      <c r="G448" s="58">
        <v>822</v>
      </c>
      <c r="H448" s="58">
        <v>660.8</v>
      </c>
      <c r="I448" s="58">
        <v>44.3</v>
      </c>
      <c r="J448" s="58">
        <v>21.8</v>
      </c>
      <c r="K448" s="58"/>
      <c r="L448" s="58"/>
      <c r="M448" s="58">
        <v>21.8</v>
      </c>
      <c r="N448" s="58">
        <v>21.8</v>
      </c>
      <c r="O448" s="58">
        <v>21.8</v>
      </c>
      <c r="P448" s="58">
        <v>21.8</v>
      </c>
    </row>
    <row r="449" spans="1:16" s="10" customFormat="1" ht="20.100000000000001" customHeight="1" x14ac:dyDescent="0.25">
      <c r="A449" s="38">
        <v>7</v>
      </c>
      <c r="B449" s="41" t="s">
        <v>116</v>
      </c>
      <c r="C449" s="35" t="s">
        <v>285</v>
      </c>
      <c r="D449" s="57" t="s">
        <v>133</v>
      </c>
      <c r="E449" s="58">
        <f>SUM(F449:P449)</f>
        <v>5140</v>
      </c>
      <c r="F449" s="58">
        <f>F450+F451+F452</f>
        <v>0</v>
      </c>
      <c r="G449" s="58">
        <f t="shared" ref="G449:I449" si="138">G450+G451+G452</f>
        <v>3100</v>
      </c>
      <c r="H449" s="58">
        <f t="shared" si="138"/>
        <v>2040</v>
      </c>
      <c r="I449" s="58">
        <f t="shared" si="138"/>
        <v>0</v>
      </c>
      <c r="J449" s="58"/>
      <c r="K449" s="58"/>
      <c r="L449" s="58"/>
      <c r="M449" s="58"/>
      <c r="N449" s="58"/>
      <c r="O449" s="58"/>
      <c r="P449" s="58"/>
    </row>
    <row r="450" spans="1:16" s="10" customFormat="1" ht="20.100000000000001" customHeight="1" x14ac:dyDescent="0.25">
      <c r="A450" s="39"/>
      <c r="B450" s="42"/>
      <c r="C450" s="36"/>
      <c r="D450" s="57" t="s">
        <v>134</v>
      </c>
      <c r="E450" s="58">
        <f t="shared" ref="E450:E452" si="139">SUM(F450:P450)</f>
        <v>0</v>
      </c>
      <c r="F450" s="58">
        <v>0</v>
      </c>
      <c r="G450" s="58">
        <v>0</v>
      </c>
      <c r="H450" s="58">
        <v>0</v>
      </c>
      <c r="I450" s="58">
        <v>0</v>
      </c>
      <c r="J450" s="58"/>
      <c r="K450" s="58"/>
      <c r="L450" s="58"/>
      <c r="M450" s="58"/>
      <c r="N450" s="58"/>
      <c r="O450" s="58"/>
      <c r="P450" s="58"/>
    </row>
    <row r="451" spans="1:16" s="10" customFormat="1" ht="20.100000000000001" customHeight="1" x14ac:dyDescent="0.25">
      <c r="A451" s="39"/>
      <c r="B451" s="42"/>
      <c r="C451" s="36"/>
      <c r="D451" s="57" t="s">
        <v>135</v>
      </c>
      <c r="E451" s="58">
        <f t="shared" si="139"/>
        <v>3824</v>
      </c>
      <c r="F451" s="58">
        <v>0</v>
      </c>
      <c r="G451" s="58">
        <v>2480</v>
      </c>
      <c r="H451" s="58">
        <v>1344</v>
      </c>
      <c r="I451" s="58">
        <v>0</v>
      </c>
      <c r="J451" s="58"/>
      <c r="K451" s="58"/>
      <c r="L451" s="58"/>
      <c r="M451" s="58"/>
      <c r="N451" s="58"/>
      <c r="O451" s="58"/>
      <c r="P451" s="58"/>
    </row>
    <row r="452" spans="1:16" s="10" customFormat="1" ht="20.100000000000001" customHeight="1" x14ac:dyDescent="0.25">
      <c r="A452" s="40"/>
      <c r="B452" s="43"/>
      <c r="C452" s="37"/>
      <c r="D452" s="57" t="s">
        <v>136</v>
      </c>
      <c r="E452" s="58">
        <f t="shared" si="139"/>
        <v>1316</v>
      </c>
      <c r="F452" s="58">
        <v>0</v>
      </c>
      <c r="G452" s="58">
        <v>620</v>
      </c>
      <c r="H452" s="58">
        <v>696</v>
      </c>
      <c r="I452" s="58">
        <v>0</v>
      </c>
      <c r="J452" s="58"/>
      <c r="K452" s="58"/>
      <c r="L452" s="58"/>
      <c r="M452" s="58"/>
      <c r="N452" s="58"/>
      <c r="O452" s="58"/>
      <c r="P452" s="58"/>
    </row>
    <row r="453" spans="1:16" s="10" customFormat="1" ht="24.95" customHeight="1" x14ac:dyDescent="0.25">
      <c r="A453" s="38" t="s">
        <v>286</v>
      </c>
      <c r="B453" s="41" t="s">
        <v>287</v>
      </c>
      <c r="C453" s="35" t="s">
        <v>285</v>
      </c>
      <c r="D453" s="57" t="s">
        <v>133</v>
      </c>
      <c r="E453" s="58">
        <f t="shared" ref="E453:E456" si="140">SUM(F453:P453)</f>
        <v>5140</v>
      </c>
      <c r="F453" s="58">
        <v>0</v>
      </c>
      <c r="G453" s="58">
        <v>3100</v>
      </c>
      <c r="H453" s="58">
        <v>2040</v>
      </c>
      <c r="I453" s="58">
        <v>0</v>
      </c>
      <c r="J453" s="58"/>
      <c r="K453" s="58"/>
      <c r="L453" s="58"/>
      <c r="M453" s="58"/>
      <c r="N453" s="58"/>
      <c r="O453" s="58"/>
      <c r="P453" s="58"/>
    </row>
    <row r="454" spans="1:16" s="10" customFormat="1" ht="24.95" customHeight="1" x14ac:dyDescent="0.25">
      <c r="A454" s="39"/>
      <c r="B454" s="42"/>
      <c r="C454" s="36"/>
      <c r="D454" s="57" t="s">
        <v>134</v>
      </c>
      <c r="E454" s="58">
        <f t="shared" si="140"/>
        <v>0</v>
      </c>
      <c r="F454" s="58">
        <v>0</v>
      </c>
      <c r="G454" s="58">
        <v>0</v>
      </c>
      <c r="H454" s="58">
        <v>0</v>
      </c>
      <c r="I454" s="58">
        <v>0</v>
      </c>
      <c r="J454" s="58"/>
      <c r="K454" s="58"/>
      <c r="L454" s="58"/>
      <c r="M454" s="58"/>
      <c r="N454" s="58"/>
      <c r="O454" s="58"/>
      <c r="P454" s="58"/>
    </row>
    <row r="455" spans="1:16" s="10" customFormat="1" ht="24.95" customHeight="1" x14ac:dyDescent="0.25">
      <c r="A455" s="39"/>
      <c r="B455" s="42"/>
      <c r="C455" s="36"/>
      <c r="D455" s="57" t="s">
        <v>135</v>
      </c>
      <c r="E455" s="58">
        <f t="shared" si="140"/>
        <v>3824</v>
      </c>
      <c r="F455" s="58">
        <v>0</v>
      </c>
      <c r="G455" s="58">
        <v>2480</v>
      </c>
      <c r="H455" s="58">
        <v>1344</v>
      </c>
      <c r="I455" s="58">
        <v>0</v>
      </c>
      <c r="J455" s="58"/>
      <c r="K455" s="58"/>
      <c r="L455" s="58"/>
      <c r="M455" s="58"/>
      <c r="N455" s="58"/>
      <c r="O455" s="58"/>
      <c r="P455" s="58"/>
    </row>
    <row r="456" spans="1:16" s="10" customFormat="1" ht="36" customHeight="1" x14ac:dyDescent="0.25">
      <c r="A456" s="40"/>
      <c r="B456" s="43"/>
      <c r="C456" s="37"/>
      <c r="D456" s="57" t="s">
        <v>136</v>
      </c>
      <c r="E456" s="58">
        <f t="shared" si="140"/>
        <v>1316</v>
      </c>
      <c r="F456" s="58">
        <v>0</v>
      </c>
      <c r="G456" s="58">
        <v>620</v>
      </c>
      <c r="H456" s="58">
        <v>696</v>
      </c>
      <c r="I456" s="58">
        <v>0</v>
      </c>
      <c r="J456" s="58"/>
      <c r="K456" s="58"/>
      <c r="L456" s="58"/>
      <c r="M456" s="58"/>
      <c r="N456" s="58"/>
      <c r="O456" s="58"/>
      <c r="P456" s="58"/>
    </row>
    <row r="457" spans="1:16" s="10" customFormat="1" ht="20.100000000000001" customHeight="1" x14ac:dyDescent="0.25">
      <c r="A457" s="38">
        <v>8</v>
      </c>
      <c r="B457" s="41" t="s">
        <v>288</v>
      </c>
      <c r="C457" s="35" t="s">
        <v>285</v>
      </c>
      <c r="D457" s="57" t="s">
        <v>133</v>
      </c>
      <c r="E457" s="58">
        <f>SUM(F457:P457)</f>
        <v>2000</v>
      </c>
      <c r="F457" s="58">
        <f>F458+F459+F460</f>
        <v>0</v>
      </c>
      <c r="G457" s="58">
        <f t="shared" ref="G457:I457" si="141">G458+G459+G460</f>
        <v>0</v>
      </c>
      <c r="H457" s="58">
        <f t="shared" si="141"/>
        <v>2000</v>
      </c>
      <c r="I457" s="58">
        <f t="shared" si="141"/>
        <v>0</v>
      </c>
      <c r="J457" s="58"/>
      <c r="K457" s="58"/>
      <c r="L457" s="58"/>
      <c r="M457" s="58"/>
      <c r="N457" s="58"/>
      <c r="O457" s="58"/>
      <c r="P457" s="58"/>
    </row>
    <row r="458" spans="1:16" s="10" customFormat="1" ht="20.100000000000001" customHeight="1" x14ac:dyDescent="0.25">
      <c r="A458" s="39"/>
      <c r="B458" s="42"/>
      <c r="C458" s="36"/>
      <c r="D458" s="57" t="s">
        <v>134</v>
      </c>
      <c r="E458" s="58">
        <f t="shared" ref="E458:E460" si="142">SUM(F458:P458)</f>
        <v>0</v>
      </c>
      <c r="F458" s="58">
        <v>0</v>
      </c>
      <c r="G458" s="58">
        <v>0</v>
      </c>
      <c r="H458" s="58">
        <v>0</v>
      </c>
      <c r="I458" s="58">
        <v>0</v>
      </c>
      <c r="J458" s="58"/>
      <c r="K458" s="58"/>
      <c r="L458" s="58"/>
      <c r="M458" s="58"/>
      <c r="N458" s="58"/>
      <c r="O458" s="58"/>
      <c r="P458" s="58"/>
    </row>
    <row r="459" spans="1:16" s="10" customFormat="1" ht="20.100000000000001" customHeight="1" x14ac:dyDescent="0.25">
      <c r="A459" s="39"/>
      <c r="B459" s="42"/>
      <c r="C459" s="36"/>
      <c r="D459" s="57" t="s">
        <v>135</v>
      </c>
      <c r="E459" s="58">
        <f t="shared" si="142"/>
        <v>0</v>
      </c>
      <c r="F459" s="58">
        <v>0</v>
      </c>
      <c r="G459" s="58">
        <v>0</v>
      </c>
      <c r="H459" s="58">
        <v>0</v>
      </c>
      <c r="I459" s="58">
        <v>0</v>
      </c>
      <c r="J459" s="58"/>
      <c r="K459" s="58"/>
      <c r="L459" s="58"/>
      <c r="M459" s="58"/>
      <c r="N459" s="58"/>
      <c r="O459" s="58"/>
      <c r="P459" s="58"/>
    </row>
    <row r="460" spans="1:16" s="10" customFormat="1" ht="20.100000000000001" customHeight="1" x14ac:dyDescent="0.25">
      <c r="A460" s="40"/>
      <c r="B460" s="43"/>
      <c r="C460" s="37"/>
      <c r="D460" s="57" t="s">
        <v>136</v>
      </c>
      <c r="E460" s="58">
        <f t="shared" si="142"/>
        <v>2000</v>
      </c>
      <c r="F460" s="58">
        <v>0</v>
      </c>
      <c r="G460" s="58">
        <v>0</v>
      </c>
      <c r="H460" s="58">
        <v>2000</v>
      </c>
      <c r="I460" s="58">
        <v>0</v>
      </c>
      <c r="J460" s="58"/>
      <c r="K460" s="58"/>
      <c r="L460" s="58"/>
      <c r="M460" s="58"/>
      <c r="N460" s="58"/>
      <c r="O460" s="58"/>
      <c r="P460" s="58"/>
    </row>
    <row r="461" spans="1:16" s="10" customFormat="1" ht="20.100000000000001" customHeight="1" x14ac:dyDescent="0.25">
      <c r="A461" s="38"/>
      <c r="B461" s="41" t="s">
        <v>289</v>
      </c>
      <c r="C461" s="35"/>
      <c r="D461" s="57" t="s">
        <v>133</v>
      </c>
      <c r="E461" s="58">
        <f>SUM(F461:P461)</f>
        <v>4480451.7183133559</v>
      </c>
      <c r="F461" s="58">
        <f>F462+F463+F464</f>
        <v>303538.2</v>
      </c>
      <c r="G461" s="58">
        <f t="shared" ref="G461:I461" si="143">G462+G463+G464</f>
        <v>206489.7</v>
      </c>
      <c r="H461" s="58">
        <f t="shared" si="143"/>
        <v>519138.4</v>
      </c>
      <c r="I461" s="58">
        <f t="shared" si="143"/>
        <v>209989.8</v>
      </c>
      <c r="J461" s="58">
        <f>J462+J463+J464</f>
        <v>13006.5</v>
      </c>
      <c r="K461" s="58">
        <f t="shared" ref="K461:L461" si="144">K462+K463+K464</f>
        <v>6633.4</v>
      </c>
      <c r="L461" s="58">
        <f t="shared" si="144"/>
        <v>4367.6000000000004</v>
      </c>
      <c r="M461" s="58">
        <f>M462+M463+M464</f>
        <v>798710.35730000003</v>
      </c>
      <c r="N461" s="58">
        <f t="shared" ref="N461:P461" si="145">N462+N463+N464</f>
        <v>798710.35730000003</v>
      </c>
      <c r="O461" s="58">
        <f t="shared" si="145"/>
        <v>809933.70185667789</v>
      </c>
      <c r="P461" s="58">
        <f t="shared" si="145"/>
        <v>809933.70185667789</v>
      </c>
    </row>
    <row r="462" spans="1:16" s="10" customFormat="1" ht="20.100000000000001" customHeight="1" x14ac:dyDescent="0.25">
      <c r="A462" s="39"/>
      <c r="B462" s="42"/>
      <c r="C462" s="36"/>
      <c r="D462" s="57" t="s">
        <v>134</v>
      </c>
      <c r="E462" s="58">
        <f t="shared" ref="E462:E464" si="146">SUM(F462:P462)</f>
        <v>75236.7</v>
      </c>
      <c r="F462" s="58">
        <f t="shared" ref="F462:I464" si="147">F458+F450+F446+F389+F373+F281+F201+F7</f>
        <v>11336.7</v>
      </c>
      <c r="G462" s="58">
        <f t="shared" si="147"/>
        <v>63684</v>
      </c>
      <c r="H462" s="58">
        <f t="shared" si="147"/>
        <v>0</v>
      </c>
      <c r="I462" s="58">
        <f t="shared" si="147"/>
        <v>0</v>
      </c>
      <c r="J462" s="58">
        <f>J446</f>
        <v>0</v>
      </c>
      <c r="K462" s="58">
        <f t="shared" ref="K462:L462" si="148">K446</f>
        <v>0</v>
      </c>
      <c r="L462" s="58">
        <f t="shared" si="148"/>
        <v>0</v>
      </c>
      <c r="M462" s="58">
        <f>M446</f>
        <v>54</v>
      </c>
      <c r="N462" s="58">
        <f t="shared" ref="N462:P462" si="149">N446</f>
        <v>54</v>
      </c>
      <c r="O462" s="58">
        <f t="shared" si="149"/>
        <v>54</v>
      </c>
      <c r="P462" s="58">
        <f t="shared" si="149"/>
        <v>54</v>
      </c>
    </row>
    <row r="463" spans="1:16" s="10" customFormat="1" ht="20.100000000000001" customHeight="1" x14ac:dyDescent="0.25">
      <c r="A463" s="39"/>
      <c r="B463" s="42"/>
      <c r="C463" s="36"/>
      <c r="D463" s="57" t="s">
        <v>135</v>
      </c>
      <c r="E463" s="58">
        <f t="shared" si="146"/>
        <v>3651137.7719999999</v>
      </c>
      <c r="F463" s="58">
        <f t="shared" si="147"/>
        <v>135838.5</v>
      </c>
      <c r="G463" s="58">
        <f t="shared" si="147"/>
        <v>64687.9</v>
      </c>
      <c r="H463" s="58">
        <f t="shared" si="147"/>
        <v>438772.5</v>
      </c>
      <c r="I463" s="58">
        <f t="shared" si="147"/>
        <v>149936.1</v>
      </c>
      <c r="J463" s="58">
        <f>J447+J390+J202+J8</f>
        <v>4849.8</v>
      </c>
      <c r="K463" s="58">
        <f t="shared" ref="K463:L463" si="150">K447+K390+K202+K8</f>
        <v>2000</v>
      </c>
      <c r="L463" s="58">
        <f t="shared" si="150"/>
        <v>0</v>
      </c>
      <c r="M463" s="58">
        <f>M447+M390+M282+M202+M8</f>
        <v>708763.24300000002</v>
      </c>
      <c r="N463" s="58">
        <f t="shared" ref="N463:P463" si="151">N447+N390+N282+N202+N8</f>
        <v>708763.24300000002</v>
      </c>
      <c r="O463" s="58">
        <f t="shared" si="151"/>
        <v>718763.24300000002</v>
      </c>
      <c r="P463" s="58">
        <f t="shared" si="151"/>
        <v>718763.24300000002</v>
      </c>
    </row>
    <row r="464" spans="1:16" s="10" customFormat="1" ht="20.100000000000001" customHeight="1" x14ac:dyDescent="0.25">
      <c r="A464" s="40"/>
      <c r="B464" s="43"/>
      <c r="C464" s="37"/>
      <c r="D464" s="57" t="s">
        <v>136</v>
      </c>
      <c r="E464" s="58">
        <f t="shared" si="146"/>
        <v>754077.24631335575</v>
      </c>
      <c r="F464" s="58">
        <f t="shared" si="147"/>
        <v>156363</v>
      </c>
      <c r="G464" s="58">
        <f t="shared" si="147"/>
        <v>78117.8</v>
      </c>
      <c r="H464" s="58">
        <f t="shared" si="147"/>
        <v>80365.899999999994</v>
      </c>
      <c r="I464" s="58">
        <f t="shared" si="147"/>
        <v>60053.7</v>
      </c>
      <c r="J464" s="58">
        <f>J448+J391+J203+J9</f>
        <v>8156.7000000000007</v>
      </c>
      <c r="K464" s="58">
        <f t="shared" ref="K464:L464" si="152">K448+K391+K203+K9</f>
        <v>4633.3999999999996</v>
      </c>
      <c r="L464" s="58">
        <f t="shared" si="152"/>
        <v>4367.6000000000004</v>
      </c>
      <c r="M464" s="58">
        <f>M448+M391+M283+M203+M9</f>
        <v>89893.114300000001</v>
      </c>
      <c r="N464" s="58">
        <f t="shared" ref="N464:P464" si="153">N448+N391+N283+N203+N9</f>
        <v>89893.114300000001</v>
      </c>
      <c r="O464" s="58">
        <f t="shared" si="153"/>
        <v>91116.458856677884</v>
      </c>
      <c r="P464" s="58">
        <f t="shared" si="153"/>
        <v>91116.458856677884</v>
      </c>
    </row>
    <row r="465" spans="1:16" x14ac:dyDescent="0.25">
      <c r="A465" s="66"/>
      <c r="B465" s="20"/>
      <c r="C465" s="20"/>
      <c r="D465" s="20"/>
      <c r="E465" s="20"/>
      <c r="F465" s="20"/>
      <c r="G465" s="20"/>
      <c r="H465" s="20"/>
      <c r="I465" s="20"/>
      <c r="J465" s="20"/>
      <c r="K465" s="20"/>
      <c r="L465" s="20"/>
      <c r="M465" s="20"/>
      <c r="N465" s="20"/>
      <c r="O465" s="20"/>
      <c r="P465" s="20"/>
    </row>
    <row r="466" spans="1:16" x14ac:dyDescent="0.25">
      <c r="A466" s="66"/>
      <c r="B466" s="20"/>
      <c r="C466" s="20"/>
      <c r="D466" s="20"/>
      <c r="E466" s="20"/>
      <c r="F466" s="20"/>
      <c r="G466" s="20"/>
      <c r="H466" s="20"/>
      <c r="I466" s="20"/>
      <c r="J466" s="20"/>
      <c r="K466" s="20"/>
      <c r="L466" s="20"/>
      <c r="M466" s="20"/>
      <c r="N466" s="20"/>
      <c r="O466" s="20"/>
      <c r="P466" s="20"/>
    </row>
    <row r="467" spans="1:16" x14ac:dyDescent="0.25">
      <c r="A467" s="66"/>
      <c r="B467" s="20"/>
      <c r="C467" s="20"/>
      <c r="D467" s="20"/>
      <c r="E467" s="20"/>
      <c r="F467" s="20"/>
      <c r="G467" s="20"/>
      <c r="H467" s="20"/>
      <c r="I467" s="20"/>
      <c r="J467" s="20"/>
      <c r="K467" s="20"/>
      <c r="L467" s="20"/>
      <c r="M467" s="20"/>
      <c r="N467" s="20"/>
      <c r="O467" s="20"/>
      <c r="P467" s="20"/>
    </row>
  </sheetData>
  <mergeCells count="370">
    <mergeCell ref="A461:A464"/>
    <mergeCell ref="B461:B464"/>
    <mergeCell ref="C461:C464"/>
    <mergeCell ref="A449:A452"/>
    <mergeCell ref="B449:B452"/>
    <mergeCell ref="C449:C452"/>
    <mergeCell ref="A453:A456"/>
    <mergeCell ref="B453:B456"/>
    <mergeCell ref="C453:C456"/>
    <mergeCell ref="A457:A460"/>
    <mergeCell ref="B457:B460"/>
    <mergeCell ref="C457:C460"/>
    <mergeCell ref="A437:A440"/>
    <mergeCell ref="B437:B440"/>
    <mergeCell ref="C437:C440"/>
    <mergeCell ref="A441:A444"/>
    <mergeCell ref="B441:B444"/>
    <mergeCell ref="C441:C444"/>
    <mergeCell ref="A445:A448"/>
    <mergeCell ref="B445:B448"/>
    <mergeCell ref="C445:C448"/>
    <mergeCell ref="A425:A428"/>
    <mergeCell ref="B425:B428"/>
    <mergeCell ref="C425:C428"/>
    <mergeCell ref="A429:A432"/>
    <mergeCell ref="B429:B432"/>
    <mergeCell ref="C429:C432"/>
    <mergeCell ref="A433:A436"/>
    <mergeCell ref="B433:B436"/>
    <mergeCell ref="C433:C436"/>
    <mergeCell ref="A420:A424"/>
    <mergeCell ref="B421:B424"/>
    <mergeCell ref="C421:C424"/>
    <mergeCell ref="O420:O421"/>
    <mergeCell ref="P420:P421"/>
    <mergeCell ref="F420:F421"/>
    <mergeCell ref="G420:G421"/>
    <mergeCell ref="H420:H421"/>
    <mergeCell ref="I420:I421"/>
    <mergeCell ref="J420:J421"/>
    <mergeCell ref="K420:K421"/>
    <mergeCell ref="D420:D421"/>
    <mergeCell ref="L420:L421"/>
    <mergeCell ref="M420:M421"/>
    <mergeCell ref="N420:N421"/>
    <mergeCell ref="A416:A419"/>
    <mergeCell ref="B416:B419"/>
    <mergeCell ref="C416:C419"/>
    <mergeCell ref="A408:A411"/>
    <mergeCell ref="B408:B411"/>
    <mergeCell ref="C408:C411"/>
    <mergeCell ref="A412:A415"/>
    <mergeCell ref="B412:B415"/>
    <mergeCell ref="C412:C415"/>
    <mergeCell ref="A400:A403"/>
    <mergeCell ref="B400:B403"/>
    <mergeCell ref="C400:C403"/>
    <mergeCell ref="A404:A407"/>
    <mergeCell ref="B404:B407"/>
    <mergeCell ref="C404:C407"/>
    <mergeCell ref="A392:A395"/>
    <mergeCell ref="B392:B395"/>
    <mergeCell ref="C392:C395"/>
    <mergeCell ref="A396:A399"/>
    <mergeCell ref="B396:B399"/>
    <mergeCell ref="C396:C399"/>
    <mergeCell ref="A384:A387"/>
    <mergeCell ref="B384:B387"/>
    <mergeCell ref="C384:C387"/>
    <mergeCell ref="A388:A391"/>
    <mergeCell ref="B388:B391"/>
    <mergeCell ref="C388:C391"/>
    <mergeCell ref="A376:A379"/>
    <mergeCell ref="B376:B379"/>
    <mergeCell ref="C376:C379"/>
    <mergeCell ref="A380:A383"/>
    <mergeCell ref="B380:B383"/>
    <mergeCell ref="C380:C383"/>
    <mergeCell ref="A368:A371"/>
    <mergeCell ref="B368:B371"/>
    <mergeCell ref="C368:C371"/>
    <mergeCell ref="A372:A375"/>
    <mergeCell ref="B372:B375"/>
    <mergeCell ref="C372:C375"/>
    <mergeCell ref="A360:A363"/>
    <mergeCell ref="B360:B363"/>
    <mergeCell ref="C360:C363"/>
    <mergeCell ref="A364:A367"/>
    <mergeCell ref="B364:B367"/>
    <mergeCell ref="C364:C367"/>
    <mergeCell ref="A352:A355"/>
    <mergeCell ref="B352:B355"/>
    <mergeCell ref="C352:C355"/>
    <mergeCell ref="A356:A359"/>
    <mergeCell ref="B356:B359"/>
    <mergeCell ref="C356:C359"/>
    <mergeCell ref="A344:A347"/>
    <mergeCell ref="B344:B347"/>
    <mergeCell ref="C344:C347"/>
    <mergeCell ref="A348:A351"/>
    <mergeCell ref="B348:B351"/>
    <mergeCell ref="C348:C351"/>
    <mergeCell ref="A336:A339"/>
    <mergeCell ref="B336:B339"/>
    <mergeCell ref="C336:C339"/>
    <mergeCell ref="A340:A343"/>
    <mergeCell ref="B340:B343"/>
    <mergeCell ref="C340:C343"/>
    <mergeCell ref="A328:A331"/>
    <mergeCell ref="B328:B331"/>
    <mergeCell ref="C328:C331"/>
    <mergeCell ref="A332:A335"/>
    <mergeCell ref="B332:B335"/>
    <mergeCell ref="C332:C335"/>
    <mergeCell ref="A320:A323"/>
    <mergeCell ref="B320:B323"/>
    <mergeCell ref="C320:C323"/>
    <mergeCell ref="A324:A327"/>
    <mergeCell ref="B324:B327"/>
    <mergeCell ref="C324:C327"/>
    <mergeCell ref="A312:A315"/>
    <mergeCell ref="B312:B315"/>
    <mergeCell ref="C312:C315"/>
    <mergeCell ref="A316:A319"/>
    <mergeCell ref="B316:B319"/>
    <mergeCell ref="C316:C319"/>
    <mergeCell ref="A304:A307"/>
    <mergeCell ref="B304:B307"/>
    <mergeCell ref="C304:C307"/>
    <mergeCell ref="A308:A311"/>
    <mergeCell ref="B308:B311"/>
    <mergeCell ref="C308:C311"/>
    <mergeCell ref="A296:A299"/>
    <mergeCell ref="B296:B299"/>
    <mergeCell ref="C296:C299"/>
    <mergeCell ref="A300:A303"/>
    <mergeCell ref="B300:B303"/>
    <mergeCell ref="C300:C303"/>
    <mergeCell ref="A288:A291"/>
    <mergeCell ref="B288:B291"/>
    <mergeCell ref="C288:C291"/>
    <mergeCell ref="A292:A295"/>
    <mergeCell ref="B292:B295"/>
    <mergeCell ref="C292:C295"/>
    <mergeCell ref="A280:A283"/>
    <mergeCell ref="B280:B283"/>
    <mergeCell ref="C280:C283"/>
    <mergeCell ref="A284:A287"/>
    <mergeCell ref="B284:B287"/>
    <mergeCell ref="C284:C287"/>
    <mergeCell ref="A272:A275"/>
    <mergeCell ref="B272:B275"/>
    <mergeCell ref="C272:C275"/>
    <mergeCell ref="A276:A279"/>
    <mergeCell ref="B276:B279"/>
    <mergeCell ref="C276:C279"/>
    <mergeCell ref="A260:A263"/>
    <mergeCell ref="B260:B263"/>
    <mergeCell ref="C260:C263"/>
    <mergeCell ref="A268:A271"/>
    <mergeCell ref="B268:B271"/>
    <mergeCell ref="C268:C271"/>
    <mergeCell ref="A264:A267"/>
    <mergeCell ref="B264:B267"/>
    <mergeCell ref="C264:C267"/>
    <mergeCell ref="A252:A255"/>
    <mergeCell ref="B252:B255"/>
    <mergeCell ref="C252:C255"/>
    <mergeCell ref="A256:A259"/>
    <mergeCell ref="B256:B259"/>
    <mergeCell ref="C256:C259"/>
    <mergeCell ref="A244:A247"/>
    <mergeCell ref="B244:B247"/>
    <mergeCell ref="C244:C247"/>
    <mergeCell ref="A248:A251"/>
    <mergeCell ref="B248:B251"/>
    <mergeCell ref="C248:C251"/>
    <mergeCell ref="A236:A239"/>
    <mergeCell ref="B236:B239"/>
    <mergeCell ref="C236:C239"/>
    <mergeCell ref="A240:A243"/>
    <mergeCell ref="B240:B243"/>
    <mergeCell ref="C240:C243"/>
    <mergeCell ref="A228:A231"/>
    <mergeCell ref="B228:B231"/>
    <mergeCell ref="C228:C231"/>
    <mergeCell ref="A232:A235"/>
    <mergeCell ref="B232:B235"/>
    <mergeCell ref="C232:C235"/>
    <mergeCell ref="A220:A223"/>
    <mergeCell ref="B220:B223"/>
    <mergeCell ref="C220:C223"/>
    <mergeCell ref="A224:A227"/>
    <mergeCell ref="B224:B227"/>
    <mergeCell ref="C224:C227"/>
    <mergeCell ref="A212:A215"/>
    <mergeCell ref="B212:B215"/>
    <mergeCell ref="C212:C215"/>
    <mergeCell ref="A216:A219"/>
    <mergeCell ref="B216:B219"/>
    <mergeCell ref="C216:C219"/>
    <mergeCell ref="A204:A207"/>
    <mergeCell ref="B204:B207"/>
    <mergeCell ref="C204:C207"/>
    <mergeCell ref="A208:A211"/>
    <mergeCell ref="B208:B211"/>
    <mergeCell ref="C208:C211"/>
    <mergeCell ref="A196:A199"/>
    <mergeCell ref="B196:B199"/>
    <mergeCell ref="C196:C199"/>
    <mergeCell ref="A200:A203"/>
    <mergeCell ref="B200:B203"/>
    <mergeCell ref="C200:C203"/>
    <mergeCell ref="A188:A191"/>
    <mergeCell ref="B188:B191"/>
    <mergeCell ref="C188:C191"/>
    <mergeCell ref="A192:A195"/>
    <mergeCell ref="B192:B195"/>
    <mergeCell ref="C192:C195"/>
    <mergeCell ref="A180:A183"/>
    <mergeCell ref="B180:B183"/>
    <mergeCell ref="C180:C183"/>
    <mergeCell ref="A184:A187"/>
    <mergeCell ref="B184:B187"/>
    <mergeCell ref="C184:C187"/>
    <mergeCell ref="A172:A175"/>
    <mergeCell ref="B172:B175"/>
    <mergeCell ref="C172:C175"/>
    <mergeCell ref="A176:A179"/>
    <mergeCell ref="B176:B179"/>
    <mergeCell ref="C176:C179"/>
    <mergeCell ref="A164:A167"/>
    <mergeCell ref="B164:B167"/>
    <mergeCell ref="C164:C167"/>
    <mergeCell ref="A168:A171"/>
    <mergeCell ref="B168:B171"/>
    <mergeCell ref="C168:C171"/>
    <mergeCell ref="A156:A159"/>
    <mergeCell ref="B156:B159"/>
    <mergeCell ref="C156:C159"/>
    <mergeCell ref="A160:A163"/>
    <mergeCell ref="B160:B163"/>
    <mergeCell ref="C160:C163"/>
    <mergeCell ref="A148:A151"/>
    <mergeCell ref="B148:B151"/>
    <mergeCell ref="C148:C151"/>
    <mergeCell ref="A152:A155"/>
    <mergeCell ref="B152:B155"/>
    <mergeCell ref="C152:C155"/>
    <mergeCell ref="A140:A143"/>
    <mergeCell ref="B140:B143"/>
    <mergeCell ref="C140:C143"/>
    <mergeCell ref="A144:A147"/>
    <mergeCell ref="B144:B147"/>
    <mergeCell ref="C144:C147"/>
    <mergeCell ref="A132:A135"/>
    <mergeCell ref="B132:B135"/>
    <mergeCell ref="C132:C135"/>
    <mergeCell ref="A136:A139"/>
    <mergeCell ref="B136:B139"/>
    <mergeCell ref="C136:C139"/>
    <mergeCell ref="A124:A127"/>
    <mergeCell ref="B124:B127"/>
    <mergeCell ref="C124:C127"/>
    <mergeCell ref="A128:A131"/>
    <mergeCell ref="B128:B131"/>
    <mergeCell ref="C128:C131"/>
    <mergeCell ref="A116:A119"/>
    <mergeCell ref="B116:B119"/>
    <mergeCell ref="C116:C119"/>
    <mergeCell ref="A120:A123"/>
    <mergeCell ref="B120:B123"/>
    <mergeCell ref="C120:C123"/>
    <mergeCell ref="A108:A111"/>
    <mergeCell ref="B108:B111"/>
    <mergeCell ref="C108:C111"/>
    <mergeCell ref="A112:A115"/>
    <mergeCell ref="B112:B115"/>
    <mergeCell ref="C112:C115"/>
    <mergeCell ref="A100:A103"/>
    <mergeCell ref="B100:B103"/>
    <mergeCell ref="C100:C103"/>
    <mergeCell ref="A104:A107"/>
    <mergeCell ref="B104:B107"/>
    <mergeCell ref="C104:C107"/>
    <mergeCell ref="A92:A95"/>
    <mergeCell ref="B92:B95"/>
    <mergeCell ref="C92:C95"/>
    <mergeCell ref="A96:A99"/>
    <mergeCell ref="B96:B99"/>
    <mergeCell ref="C96:C99"/>
    <mergeCell ref="M81:M87"/>
    <mergeCell ref="N81:N87"/>
    <mergeCell ref="O81:O87"/>
    <mergeCell ref="P81:P87"/>
    <mergeCell ref="A88:A91"/>
    <mergeCell ref="B88:B91"/>
    <mergeCell ref="C88:C91"/>
    <mergeCell ref="G81:G87"/>
    <mergeCell ref="H81:H87"/>
    <mergeCell ref="I81:I87"/>
    <mergeCell ref="J81:J87"/>
    <mergeCell ref="K81:K87"/>
    <mergeCell ref="L81:L87"/>
    <mergeCell ref="A78:A87"/>
    <mergeCell ref="B78:B80"/>
    <mergeCell ref="C78:C87"/>
    <mergeCell ref="D81:D87"/>
    <mergeCell ref="E81:E87"/>
    <mergeCell ref="F81:F87"/>
    <mergeCell ref="A70:A73"/>
    <mergeCell ref="B70:B73"/>
    <mergeCell ref="C70:C73"/>
    <mergeCell ref="A74:A77"/>
    <mergeCell ref="B74:B77"/>
    <mergeCell ref="C74:C77"/>
    <mergeCell ref="A62:A65"/>
    <mergeCell ref="B62:B65"/>
    <mergeCell ref="C62:C65"/>
    <mergeCell ref="A66:A69"/>
    <mergeCell ref="B66:B69"/>
    <mergeCell ref="C66:C69"/>
    <mergeCell ref="A54:A57"/>
    <mergeCell ref="B54:B57"/>
    <mergeCell ref="C54:C57"/>
    <mergeCell ref="A58:A61"/>
    <mergeCell ref="B58:B61"/>
    <mergeCell ref="C58:C61"/>
    <mergeCell ref="A46:A49"/>
    <mergeCell ref="B46:B49"/>
    <mergeCell ref="C46:C49"/>
    <mergeCell ref="A50:A53"/>
    <mergeCell ref="B50:B53"/>
    <mergeCell ref="C50:C53"/>
    <mergeCell ref="A38:A41"/>
    <mergeCell ref="B38:B41"/>
    <mergeCell ref="C38:C41"/>
    <mergeCell ref="A42:A45"/>
    <mergeCell ref="B42:B45"/>
    <mergeCell ref="C42:C45"/>
    <mergeCell ref="A30:A33"/>
    <mergeCell ref="B30:B33"/>
    <mergeCell ref="C30:C33"/>
    <mergeCell ref="A34:A37"/>
    <mergeCell ref="B34:B37"/>
    <mergeCell ref="C34:C37"/>
    <mergeCell ref="A22:A25"/>
    <mergeCell ref="B22:B25"/>
    <mergeCell ref="C22:C25"/>
    <mergeCell ref="A26:A29"/>
    <mergeCell ref="B26:B29"/>
    <mergeCell ref="C26:C29"/>
    <mergeCell ref="A14:A17"/>
    <mergeCell ref="B14:B17"/>
    <mergeCell ref="C14:C17"/>
    <mergeCell ref="A18:A21"/>
    <mergeCell ref="B18:B21"/>
    <mergeCell ref="C18:C21"/>
    <mergeCell ref="A6:A9"/>
    <mergeCell ref="B6:B9"/>
    <mergeCell ref="C6:C9"/>
    <mergeCell ref="A10:A13"/>
    <mergeCell ref="B10:B13"/>
    <mergeCell ref="C10:C13"/>
    <mergeCell ref="A1:P1"/>
    <mergeCell ref="A2:K2"/>
    <mergeCell ref="A4:A5"/>
    <mergeCell ref="B4:B5"/>
    <mergeCell ref="C4:C5"/>
    <mergeCell ref="D4:P4"/>
  </mergeCells>
  <pageMargins left="0.39370078740157483" right="0.39370078740157483" top="0.78740157480314965" bottom="0.39370078740157483" header="0.31496062992125984" footer="0.31496062992125984"/>
  <pageSetup paperSize="9" scale="52" fitToHeight="0" orientation="landscape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Индикаторы</vt:lpstr>
      <vt:lpstr>Перечень мероприятий</vt:lpstr>
      <vt:lpstr>Ресурсное обеспечение</vt:lpstr>
      <vt:lpstr>Индикаторы!Заголовки_для_печати</vt:lpstr>
      <vt:lpstr>'Ресурсное обеспечение'!Заголовки_для_печати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2019-05-28T05:48:38Z</dcterms:modified>
</cp:coreProperties>
</file>