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010" yWindow="60" windowWidth="8100" windowHeight="9180"/>
  </bookViews>
  <sheets>
    <sheet name="Приложение 2 (2)" sheetId="7" r:id="rId1"/>
  </sheets>
  <definedNames>
    <definedName name="doc_name" localSheetId="0">'Приложение 2 (2)'!$A$118</definedName>
    <definedName name="_xlnm.Print_Titles" localSheetId="0">'Приложение 2 (2)'!$17:$19</definedName>
  </definedNames>
  <calcPr calcId="114210" fullCalcOnLoad="1"/>
</workbook>
</file>

<file path=xl/calcChain.xml><?xml version="1.0" encoding="utf-8"?>
<calcChain xmlns="http://schemas.openxmlformats.org/spreadsheetml/2006/main">
  <c r="I23" i="7"/>
  <c r="I58"/>
  <c r="D23"/>
  <c r="E23"/>
  <c r="F23"/>
  <c r="G23"/>
  <c r="H23"/>
  <c r="I20"/>
  <c r="I103"/>
  <c r="I78"/>
  <c r="E78"/>
  <c r="E70"/>
  <c r="E65"/>
  <c r="E164"/>
  <c r="E159"/>
  <c r="D159"/>
  <c r="E158"/>
  <c r="E157"/>
  <c r="E120"/>
  <c r="D60"/>
  <c r="F60"/>
  <c r="G60"/>
  <c r="H60"/>
  <c r="C60"/>
  <c r="E66"/>
  <c r="I66"/>
  <c r="I60"/>
  <c r="E60"/>
  <c r="E63"/>
  <c r="H31"/>
  <c r="D186"/>
  <c r="D184"/>
  <c r="D185"/>
  <c r="I185"/>
  <c r="I203"/>
  <c r="I204"/>
  <c r="D202"/>
  <c r="I202"/>
  <c r="I197"/>
  <c r="I198"/>
  <c r="D196"/>
  <c r="I196"/>
  <c r="I182"/>
  <c r="I183"/>
  <c r="D179"/>
  <c r="I179"/>
  <c r="D180"/>
  <c r="I180"/>
  <c r="D181"/>
  <c r="I181"/>
  <c r="C159"/>
  <c r="C158"/>
  <c r="C184"/>
  <c r="D190"/>
  <c r="I190"/>
  <c r="D187"/>
  <c r="I187"/>
  <c r="I162"/>
  <c r="I168"/>
  <c r="I170"/>
  <c r="I171"/>
  <c r="I173"/>
  <c r="I174"/>
  <c r="I176"/>
  <c r="I177"/>
  <c r="I188"/>
  <c r="I189"/>
  <c r="I191"/>
  <c r="I192"/>
  <c r="I195"/>
  <c r="F159"/>
  <c r="G159"/>
  <c r="H159"/>
  <c r="E160"/>
  <c r="F160"/>
  <c r="G160"/>
  <c r="H161"/>
  <c r="H160"/>
  <c r="E163"/>
  <c r="F163"/>
  <c r="G163"/>
  <c r="H163"/>
  <c r="E166"/>
  <c r="F166"/>
  <c r="G166"/>
  <c r="H166"/>
  <c r="E169"/>
  <c r="F169"/>
  <c r="G169"/>
  <c r="H169"/>
  <c r="E172"/>
  <c r="F172"/>
  <c r="G172"/>
  <c r="H172"/>
  <c r="I210"/>
  <c r="I209"/>
  <c r="H208"/>
  <c r="G208"/>
  <c r="F208"/>
  <c r="E208"/>
  <c r="D208"/>
  <c r="C208"/>
  <c r="H207"/>
  <c r="G207"/>
  <c r="G205"/>
  <c r="F207"/>
  <c r="F205"/>
  <c r="E207"/>
  <c r="E205"/>
  <c r="D207"/>
  <c r="D205"/>
  <c r="C207"/>
  <c r="C205"/>
  <c r="I206"/>
  <c r="I200"/>
  <c r="C178"/>
  <c r="C175"/>
  <c r="I175"/>
  <c r="D172"/>
  <c r="C172"/>
  <c r="D169"/>
  <c r="C169"/>
  <c r="C167"/>
  <c r="I167"/>
  <c r="D166"/>
  <c r="C165"/>
  <c r="I165"/>
  <c r="C164"/>
  <c r="D163"/>
  <c r="C161"/>
  <c r="C160"/>
  <c r="D160"/>
  <c r="G158"/>
  <c r="F158"/>
  <c r="I156"/>
  <c r="I155"/>
  <c r="H154"/>
  <c r="G154"/>
  <c r="F154"/>
  <c r="E154"/>
  <c r="D154"/>
  <c r="C154"/>
  <c r="I153"/>
  <c r="D152"/>
  <c r="I152"/>
  <c r="H151"/>
  <c r="G151"/>
  <c r="F151"/>
  <c r="E151"/>
  <c r="C151"/>
  <c r="I150"/>
  <c r="I149"/>
  <c r="H148"/>
  <c r="G148"/>
  <c r="F148"/>
  <c r="E148"/>
  <c r="D148"/>
  <c r="C148"/>
  <c r="I147"/>
  <c r="I146"/>
  <c r="H145"/>
  <c r="G145"/>
  <c r="F145"/>
  <c r="E145"/>
  <c r="D145"/>
  <c r="C145"/>
  <c r="H144"/>
  <c r="G144"/>
  <c r="F144"/>
  <c r="E144"/>
  <c r="D144"/>
  <c r="C144"/>
  <c r="H143"/>
  <c r="G143"/>
  <c r="F143"/>
  <c r="E143"/>
  <c r="C143"/>
  <c r="D140"/>
  <c r="I140"/>
  <c r="I139"/>
  <c r="H138"/>
  <c r="G138"/>
  <c r="F138"/>
  <c r="E138"/>
  <c r="C138"/>
  <c r="I136"/>
  <c r="D134"/>
  <c r="H134"/>
  <c r="G134"/>
  <c r="F134"/>
  <c r="E134"/>
  <c r="C134"/>
  <c r="H131"/>
  <c r="H130"/>
  <c r="G131"/>
  <c r="G130"/>
  <c r="F131"/>
  <c r="E130"/>
  <c r="D130"/>
  <c r="C130"/>
  <c r="H128"/>
  <c r="G128"/>
  <c r="G127"/>
  <c r="F128"/>
  <c r="F127"/>
  <c r="E127"/>
  <c r="D127"/>
  <c r="C127"/>
  <c r="I126"/>
  <c r="I125"/>
  <c r="H124"/>
  <c r="G124"/>
  <c r="F124"/>
  <c r="E124"/>
  <c r="D124"/>
  <c r="C124"/>
  <c r="I123"/>
  <c r="I122"/>
  <c r="H121"/>
  <c r="G121"/>
  <c r="F121"/>
  <c r="E121"/>
  <c r="D121"/>
  <c r="C121"/>
  <c r="I120"/>
  <c r="I119"/>
  <c r="H118"/>
  <c r="G118"/>
  <c r="F118"/>
  <c r="E118"/>
  <c r="D118"/>
  <c r="C118"/>
  <c r="I117"/>
  <c r="I116"/>
  <c r="H115"/>
  <c r="G115"/>
  <c r="F115"/>
  <c r="E115"/>
  <c r="D115"/>
  <c r="C115"/>
  <c r="D103"/>
  <c r="I113"/>
  <c r="H112"/>
  <c r="G112"/>
  <c r="F112"/>
  <c r="E112"/>
  <c r="C112"/>
  <c r="I111"/>
  <c r="I110"/>
  <c r="H109"/>
  <c r="G109"/>
  <c r="F109"/>
  <c r="E109"/>
  <c r="D109"/>
  <c r="C109"/>
  <c r="I107"/>
  <c r="I106"/>
  <c r="H105"/>
  <c r="G105"/>
  <c r="F105"/>
  <c r="E105"/>
  <c r="D105"/>
  <c r="C105"/>
  <c r="H103"/>
  <c r="G103"/>
  <c r="F103"/>
  <c r="E103"/>
  <c r="C103"/>
  <c r="E102"/>
  <c r="D102"/>
  <c r="C102"/>
  <c r="I99"/>
  <c r="I98"/>
  <c r="H97"/>
  <c r="G97"/>
  <c r="F97"/>
  <c r="E97"/>
  <c r="D97"/>
  <c r="C97"/>
  <c r="I96"/>
  <c r="I95"/>
  <c r="H94"/>
  <c r="G94"/>
  <c r="F94"/>
  <c r="E94"/>
  <c r="D94"/>
  <c r="C94"/>
  <c r="I92"/>
  <c r="D81"/>
  <c r="H90"/>
  <c r="G90"/>
  <c r="F90"/>
  <c r="E90"/>
  <c r="C90"/>
  <c r="I89"/>
  <c r="I88"/>
  <c r="H87"/>
  <c r="G87"/>
  <c r="F87"/>
  <c r="E87"/>
  <c r="D87"/>
  <c r="C87"/>
  <c r="I86"/>
  <c r="C85"/>
  <c r="C81"/>
  <c r="H84"/>
  <c r="G84"/>
  <c r="F84"/>
  <c r="E84"/>
  <c r="D84"/>
  <c r="H82"/>
  <c r="G82"/>
  <c r="F82"/>
  <c r="E82"/>
  <c r="D82"/>
  <c r="C82"/>
  <c r="H81"/>
  <c r="G81"/>
  <c r="F81"/>
  <c r="E81"/>
  <c r="I75"/>
  <c r="C74"/>
  <c r="C59"/>
  <c r="I73"/>
  <c r="H72"/>
  <c r="G72"/>
  <c r="F72"/>
  <c r="E72"/>
  <c r="D72"/>
  <c r="I71"/>
  <c r="I70"/>
  <c r="I69"/>
  <c r="H68"/>
  <c r="G68"/>
  <c r="F68"/>
  <c r="E68"/>
  <c r="D68"/>
  <c r="C68"/>
  <c r="I67"/>
  <c r="I65"/>
  <c r="I64"/>
  <c r="H63"/>
  <c r="G63"/>
  <c r="F63"/>
  <c r="D63"/>
  <c r="C63"/>
  <c r="I62"/>
  <c r="I61"/>
  <c r="H59"/>
  <c r="G59"/>
  <c r="F59"/>
  <c r="E59"/>
  <c r="D59"/>
  <c r="I56"/>
  <c r="I55"/>
  <c r="I54"/>
  <c r="D53"/>
  <c r="I53"/>
  <c r="C53"/>
  <c r="I52"/>
  <c r="I51"/>
  <c r="I50"/>
  <c r="H49"/>
  <c r="G49"/>
  <c r="F49"/>
  <c r="E49"/>
  <c r="D49"/>
  <c r="I48"/>
  <c r="C48"/>
  <c r="H47"/>
  <c r="H45"/>
  <c r="G47"/>
  <c r="G45"/>
  <c r="F47"/>
  <c r="E47"/>
  <c r="D47"/>
  <c r="C47"/>
  <c r="F46"/>
  <c r="E46"/>
  <c r="D46"/>
  <c r="C46"/>
  <c r="C45"/>
  <c r="F45"/>
  <c r="E45"/>
  <c r="H43"/>
  <c r="G43"/>
  <c r="F43"/>
  <c r="E43"/>
  <c r="E39"/>
  <c r="D43"/>
  <c r="D39"/>
  <c r="I42"/>
  <c r="I41"/>
  <c r="I40"/>
  <c r="H39"/>
  <c r="G39"/>
  <c r="C39"/>
  <c r="H38"/>
  <c r="H30"/>
  <c r="H24"/>
  <c r="G38"/>
  <c r="G30"/>
  <c r="G24"/>
  <c r="F38"/>
  <c r="E38"/>
  <c r="E30"/>
  <c r="E24"/>
  <c r="D38"/>
  <c r="D35"/>
  <c r="I37"/>
  <c r="I36"/>
  <c r="E35"/>
  <c r="C35"/>
  <c r="I34"/>
  <c r="I33"/>
  <c r="D32"/>
  <c r="I32"/>
  <c r="G31"/>
  <c r="F31"/>
  <c r="E31"/>
  <c r="C31"/>
  <c r="C30"/>
  <c r="C24"/>
  <c r="H29"/>
  <c r="G29"/>
  <c r="F29"/>
  <c r="E29"/>
  <c r="D29"/>
  <c r="C29"/>
  <c r="H28"/>
  <c r="G28"/>
  <c r="F28"/>
  <c r="E28"/>
  <c r="C28"/>
  <c r="D57"/>
  <c r="D58"/>
  <c r="F57"/>
  <c r="F58"/>
  <c r="C58"/>
  <c r="C57"/>
  <c r="E101"/>
  <c r="H57"/>
  <c r="H58"/>
  <c r="G57"/>
  <c r="G58"/>
  <c r="E58"/>
  <c r="E57"/>
  <c r="C101"/>
  <c r="I184"/>
  <c r="E77"/>
  <c r="E22"/>
  <c r="I128"/>
  <c r="D138"/>
  <c r="I138"/>
  <c r="D158"/>
  <c r="I186"/>
  <c r="G142"/>
  <c r="C142"/>
  <c r="I159"/>
  <c r="I134"/>
  <c r="I208"/>
  <c r="D143"/>
  <c r="D77"/>
  <c r="D151"/>
  <c r="I151"/>
  <c r="C163"/>
  <c r="I163"/>
  <c r="H102"/>
  <c r="H101"/>
  <c r="D28"/>
  <c r="D30"/>
  <c r="D24"/>
  <c r="H35"/>
  <c r="C78"/>
  <c r="G80"/>
  <c r="I115"/>
  <c r="I131"/>
  <c r="H142"/>
  <c r="F142"/>
  <c r="I172"/>
  <c r="I169"/>
  <c r="I160"/>
  <c r="I38"/>
  <c r="I43"/>
  <c r="H78"/>
  <c r="I161"/>
  <c r="I63"/>
  <c r="D90"/>
  <c r="I90"/>
  <c r="I109"/>
  <c r="I154"/>
  <c r="D80"/>
  <c r="I46"/>
  <c r="I87"/>
  <c r="I114"/>
  <c r="I124"/>
  <c r="I207"/>
  <c r="I205"/>
  <c r="I164"/>
  <c r="D31"/>
  <c r="I31"/>
  <c r="G35"/>
  <c r="C72"/>
  <c r="I74"/>
  <c r="I72"/>
  <c r="G78"/>
  <c r="H80"/>
  <c r="E76"/>
  <c r="C84"/>
  <c r="I84"/>
  <c r="I91"/>
  <c r="I97"/>
  <c r="G102"/>
  <c r="I105"/>
  <c r="D112"/>
  <c r="I112"/>
  <c r="I135"/>
  <c r="I148"/>
  <c r="C166"/>
  <c r="I166"/>
  <c r="H205"/>
  <c r="F35"/>
  <c r="I85"/>
  <c r="I68"/>
  <c r="I82"/>
  <c r="I94"/>
  <c r="I118"/>
  <c r="I121"/>
  <c r="H127"/>
  <c r="I127"/>
  <c r="I145"/>
  <c r="H158"/>
  <c r="I158"/>
  <c r="C157"/>
  <c r="D178"/>
  <c r="I178"/>
  <c r="F157"/>
  <c r="H27"/>
  <c r="I49"/>
  <c r="I144"/>
  <c r="I29"/>
  <c r="E27"/>
  <c r="G27"/>
  <c r="I143"/>
  <c r="C27"/>
  <c r="C23"/>
  <c r="C80"/>
  <c r="C77"/>
  <c r="C76"/>
  <c r="D101"/>
  <c r="D78"/>
  <c r="I28"/>
  <c r="D45"/>
  <c r="I45"/>
  <c r="E80"/>
  <c r="F102"/>
  <c r="F130"/>
  <c r="I130"/>
  <c r="I47"/>
  <c r="F80"/>
  <c r="E142"/>
  <c r="G157"/>
  <c r="I81"/>
  <c r="F30"/>
  <c r="F24"/>
  <c r="F39"/>
  <c r="I39"/>
  <c r="F78"/>
  <c r="E20"/>
  <c r="D142"/>
  <c r="I24"/>
  <c r="I102"/>
  <c r="I77"/>
  <c r="D27"/>
  <c r="D76"/>
  <c r="D22"/>
  <c r="D21"/>
  <c r="C20"/>
  <c r="D157"/>
  <c r="I35"/>
  <c r="I201"/>
  <c r="D199"/>
  <c r="I199"/>
  <c r="H77"/>
  <c r="G101"/>
  <c r="G77"/>
  <c r="H157"/>
  <c r="I59"/>
  <c r="E21"/>
  <c r="I142"/>
  <c r="F27"/>
  <c r="D193"/>
  <c r="I193"/>
  <c r="I194"/>
  <c r="I30"/>
  <c r="C22"/>
  <c r="C21"/>
  <c r="F77"/>
  <c r="F101"/>
  <c r="I101"/>
  <c r="I80"/>
  <c r="D20"/>
  <c r="I57"/>
  <c r="I27"/>
  <c r="I157"/>
  <c r="H76"/>
  <c r="H20"/>
  <c r="H22"/>
  <c r="H21"/>
  <c r="G76"/>
  <c r="G20"/>
  <c r="G22"/>
  <c r="G21"/>
  <c r="I76"/>
  <c r="F76"/>
  <c r="F20"/>
  <c r="F22"/>
  <c r="F21"/>
  <c r="I22"/>
</calcChain>
</file>

<file path=xl/sharedStrings.xml><?xml version="1.0" encoding="utf-8"?>
<sst xmlns="http://schemas.openxmlformats.org/spreadsheetml/2006/main" count="350" uniqueCount="162">
  <si>
    <t>№ п/п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</si>
  <si>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</si>
  <si>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</si>
  <si>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</si>
  <si>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</si>
  <si>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</si>
  <si>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</si>
  <si>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>4.2.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</si>
  <si>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</si>
  <si>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</si>
  <si>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</si>
  <si>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</si>
  <si>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4.2.4.</t>
  </si>
  <si>
    <t>Инвентаризация и паспортизация линейных объектов коммунального хозяйства</t>
  </si>
  <si>
    <t>4.2.5.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</si>
  <si>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</si>
  <si>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</si>
  <si>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</si>
  <si>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</si>
  <si>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</si>
  <si>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регулированию численности безнадзорных животных</t>
  </si>
  <si>
    <t>5.1.</t>
  </si>
  <si>
    <t>Содержание пустующего муниципального жилого фонда</t>
  </si>
  <si>
    <t>Недополученные доходы, возникшие в результате регулирования цен на ЖКУ</t>
  </si>
  <si>
    <t xml:space="preserve"> 5.5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</si>
  <si>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</si>
  <si>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</si>
  <si>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</si>
  <si>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</si>
  <si>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</si>
  <si>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2.</t>
  </si>
  <si>
    <t>3.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</si>
  <si>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</si>
  <si>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</si>
  <si>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</si>
  <si>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</si>
  <si>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</si>
  <si>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</si>
  <si>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</si>
  <si>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</si>
  <si>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</si>
  <si>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</si>
  <si>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</si>
  <si>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</si>
  <si>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</si>
  <si>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</si>
  <si>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к муниципальной программе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</si>
  <si>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</si>
  <si>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</si>
  <si>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</si>
  <si>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</si>
  <si>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</si>
  <si>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</si>
  <si>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</si>
  <si>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</si>
  <si>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</si>
  <si>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</si>
  <si>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</si>
  <si>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</si>
  <si>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</si>
  <si>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</si>
  <si>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</si>
  <si>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</si>
  <si>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</si>
  <si>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</si>
  <si>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</si>
  <si>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</si>
  <si>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</si>
  <si>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</si>
  <si>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</si>
  <si>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</si>
  <si>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</si>
  <si>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</si>
  <si>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</si>
  <si>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</si>
  <si>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</si>
  <si>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</si>
  <si>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</si>
  <si>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</si>
  <si>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</si>
  <si>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</si>
  <si>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</si>
  <si>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</si>
  <si>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</si>
  <si>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</si>
  <si>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</si>
  <si>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</si>
  <si>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</si>
  <si>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</si>
  <si>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</si>
  <si>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</si>
  <si>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>Осуществление технического надзора за строительством объекта "Водозабор в с. Вал"</t>
  </si>
  <si>
    <t>Модернизация ТП 35/6 "Промбаза"</t>
  </si>
  <si>
    <t>Мероприятия по развитию жилищно-коммунального комплекса</t>
  </si>
  <si>
    <t>Капитальный ремонт коммунальной инфраструктуры</t>
  </si>
  <si>
    <t>Замена оборудования в бане пгт.Ноглики</t>
  </si>
  <si>
    <t>Рекультивация водозабора "Имчин"</t>
  </si>
  <si>
    <t>Финансовое обеспечение компенсации дебиторской задолженности нереальной к взысканию</t>
  </si>
  <si>
    <t>5.6.</t>
  </si>
  <si>
    <t>1.1.</t>
  </si>
  <si>
    <t>1.2.</t>
  </si>
  <si>
    <t>1.3.</t>
  </si>
  <si>
    <t>4.2.7.</t>
  </si>
  <si>
    <t>4.2.8.</t>
  </si>
  <si>
    <t>Жилишное хозяйство</t>
  </si>
  <si>
    <t>Коммунальное хозяйство</t>
  </si>
  <si>
    <t xml:space="preserve"> 5.1.</t>
  </si>
  <si>
    <t>2.1.</t>
  </si>
  <si>
    <t>2.2.</t>
  </si>
  <si>
    <t>из них средства прошлых периодов</t>
  </si>
  <si>
    <t xml:space="preserve">Всего </t>
  </si>
  <si>
    <t>5.2.2.</t>
  </si>
  <si>
    <t>Недополученные доходы, возникшие в результате регулирования цен на жилищно-коммунальные услуги</t>
  </si>
  <si>
    <t>4.4.3.</t>
  </si>
  <si>
    <t xml:space="preserve"> 4.4.4</t>
  </si>
  <si>
    <t>к постановлению администрации</t>
  </si>
  <si>
    <t>"Приложение №2</t>
  </si>
  <si>
    <t>Подпрограмма 1 «Энергосбережение и повышение энергетической эффективности"</t>
  </si>
  <si>
    <t xml:space="preserve">Подпрограмма 2 "Модернизация объектов коммунальной инфраструктуры" </t>
  </si>
  <si>
    <t>Подпрограмма 3 "Комплексный капитальный ремонт и реконструкция жилищного фонда"</t>
  </si>
  <si>
    <t>Ответственный исполнитель</t>
  </si>
  <si>
    <t xml:space="preserve">Срок реализации </t>
  </si>
  <si>
    <t xml:space="preserve">Ожидаемый результат </t>
  </si>
  <si>
    <t>отдел ЖКХ, УСП</t>
  </si>
  <si>
    <t>постоянно</t>
  </si>
  <si>
    <t>Приложение №2 к подпрограмме1</t>
  </si>
  <si>
    <t>отдел ЖКХ</t>
  </si>
  <si>
    <t xml:space="preserve">2015 год </t>
  </si>
  <si>
    <t>2015 год</t>
  </si>
  <si>
    <t>«Обеспечение населения муниципального</t>
  </si>
  <si>
    <t>образования «Городской округ Ногликский»</t>
  </si>
  <si>
    <t>качественными услугами жилищно-коммунального</t>
  </si>
  <si>
    <t>Приложение №1 к подпрограмме2</t>
  </si>
  <si>
    <t xml:space="preserve">постоянно </t>
  </si>
  <si>
    <t>Приложение №1 к подпрограмме3</t>
  </si>
  <si>
    <t>ОСиА</t>
  </si>
  <si>
    <t>2015-2016 год</t>
  </si>
  <si>
    <t>Приложение №1 к программе</t>
  </si>
  <si>
    <t>2015-2017 год</t>
  </si>
  <si>
    <t>2016-2017 год</t>
  </si>
  <si>
    <t xml:space="preserve"> отдел ЖКХ, КУМИ</t>
  </si>
  <si>
    <t>2016-2020 год</t>
  </si>
  <si>
    <t xml:space="preserve">2015-2016 год </t>
  </si>
  <si>
    <t>2017-2018 год</t>
  </si>
  <si>
    <t>2015-2017год</t>
  </si>
  <si>
    <t>2016 год</t>
  </si>
  <si>
    <t>2015-2019 год</t>
  </si>
  <si>
    <t>2020 год</t>
  </si>
  <si>
    <t>отдел ЖКХ, КУМИ</t>
  </si>
  <si>
    <t>2015-2020 год</t>
  </si>
  <si>
    <t>5.2.</t>
  </si>
  <si>
    <t xml:space="preserve">5.2.1. </t>
  </si>
  <si>
    <t>5.2.6.</t>
  </si>
  <si>
    <t>5.2.3.</t>
  </si>
  <si>
    <t>5.1.1.</t>
  </si>
  <si>
    <t>5.2.4.</t>
  </si>
  <si>
    <t>5.2.5.</t>
  </si>
  <si>
    <t>Дебиторская задолженности нереальная к взысканию</t>
  </si>
  <si>
    <t>"</t>
  </si>
  <si>
    <t>Приложение №1</t>
  </si>
  <si>
    <t>от 11.07.2017 № 458</t>
  </si>
  <si>
    <t xml:space="preserve">от 04.08.2015 № 551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</si>
</sst>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  <xf numFmtId="164" fontId="2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165" fontId="0" fillId="0" borderId="0" xfId="0" applyNumberFormat="1" applyFill="1" applyBorder="1" applyAlignment="1">
      <alignment wrapText="1"/>
    </xf>
    <xf numFmtId="1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164" fontId="1" fillId="0" borderId="4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11"/>
  <sheetViews>
    <sheetView tabSelected="1" zoomScale="89" zoomScaleNormal="89" workbookViewId="0">
      <selection activeCell="I17" sqref="I17:I18"/>
    </sheetView>
  </sheetViews>
  <sheetFormatPr defaultColWidth="20.28515625" defaultRowHeight="15"/>
  <cols>
    <col min="1" max="1" width="6.7109375" style="1" customWidth="1"/>
    <col min="2" max="2" width="40.85546875" style="1" customWidth="1"/>
    <col min="3" max="3" width="12.85546875" style="1" customWidth="1"/>
    <col min="4" max="4" width="12.85546875" style="2" customWidth="1"/>
    <col min="5" max="8" width="12.85546875" style="1" customWidth="1"/>
    <col min="9" max="9" width="15.140625" style="2" customWidth="1"/>
    <col min="10" max="10" width="12.5703125" style="1" customWidth="1"/>
    <col min="11" max="11" width="12.28515625" style="1" customWidth="1"/>
    <col min="12" max="12" width="14.140625" style="1" customWidth="1"/>
    <col min="13" max="16384" width="20.28515625" style="1"/>
  </cols>
  <sheetData>
    <row r="1" spans="1:12">
      <c r="L1" s="11" t="s">
        <v>159</v>
      </c>
    </row>
    <row r="2" spans="1:12">
      <c r="L2" s="11" t="s">
        <v>115</v>
      </c>
    </row>
    <row r="3" spans="1:12" ht="15.75">
      <c r="J3" s="41" t="s">
        <v>160</v>
      </c>
      <c r="K3" s="42"/>
      <c r="L3" s="42"/>
    </row>
    <row r="4" spans="1:12">
      <c r="L4" s="3"/>
    </row>
    <row r="5" spans="1:12" s="3" customFormat="1" ht="15.75">
      <c r="A5" s="1"/>
      <c r="B5" s="1"/>
      <c r="C5" s="1"/>
      <c r="D5" s="2"/>
      <c r="E5" s="1"/>
      <c r="F5" s="1"/>
      <c r="G5" s="1"/>
      <c r="L5" s="10" t="s">
        <v>116</v>
      </c>
    </row>
    <row r="6" spans="1:12" s="3" customFormat="1" ht="15.75">
      <c r="A6" s="1"/>
      <c r="B6" s="1"/>
      <c r="C6" s="1"/>
      <c r="D6" s="2"/>
      <c r="E6" s="1"/>
      <c r="F6" s="1"/>
      <c r="G6" s="1"/>
      <c r="L6" s="10" t="s">
        <v>46</v>
      </c>
    </row>
    <row r="7" spans="1:12" s="3" customFormat="1" ht="15.75">
      <c r="A7" s="1"/>
      <c r="B7" s="1"/>
      <c r="C7" s="1"/>
      <c r="D7" s="2"/>
      <c r="E7" s="1"/>
      <c r="F7" s="1"/>
      <c r="G7" s="1"/>
      <c r="L7" s="10" t="s">
        <v>129</v>
      </c>
    </row>
    <row r="8" spans="1:12" s="3" customFormat="1" ht="15.75">
      <c r="A8" s="1"/>
      <c r="B8" s="1"/>
      <c r="C8" s="1"/>
      <c r="D8" s="2"/>
      <c r="E8" s="1"/>
      <c r="F8" s="1"/>
      <c r="G8" s="1"/>
      <c r="L8" s="10" t="s">
        <v>130</v>
      </c>
    </row>
    <row r="9" spans="1:12" s="3" customFormat="1" ht="15.75">
      <c r="A9" s="1"/>
      <c r="B9" s="1"/>
      <c r="C9" s="1"/>
      <c r="D9" s="2"/>
      <c r="E9" s="1"/>
      <c r="F9" s="1"/>
      <c r="G9" s="1"/>
      <c r="L9" s="10" t="s">
        <v>131</v>
      </c>
    </row>
    <row r="10" spans="1:12" s="3" customFormat="1" ht="15.75">
      <c r="A10" s="1"/>
      <c r="B10" s="1"/>
      <c r="C10" s="1"/>
      <c r="D10" s="2"/>
      <c r="E10" s="1"/>
      <c r="F10" s="1"/>
      <c r="G10" s="1"/>
      <c r="L10" s="10" t="s">
        <v>47</v>
      </c>
    </row>
    <row r="11" spans="1:12" s="3" customFormat="1" ht="15.75">
      <c r="A11" s="1"/>
      <c r="B11" s="1"/>
      <c r="C11" s="1"/>
      <c r="D11" s="2"/>
      <c r="E11" s="1"/>
      <c r="F11" s="1"/>
      <c r="G11" s="1"/>
      <c r="L11" s="10" t="s">
        <v>48</v>
      </c>
    </row>
    <row r="12" spans="1:12" ht="15.75">
      <c r="L12" s="10" t="s">
        <v>49</v>
      </c>
    </row>
    <row r="13" spans="1:12" ht="15.75">
      <c r="K13" s="41" t="s">
        <v>161</v>
      </c>
      <c r="L13" s="43"/>
    </row>
    <row r="14" spans="1:12" s="3" customFormat="1" ht="14.45" customHeight="1">
      <c r="A14" s="39"/>
      <c r="B14" s="39"/>
      <c r="C14" s="39"/>
      <c r="D14" s="4"/>
      <c r="E14" s="39"/>
      <c r="F14" s="39"/>
      <c r="G14" s="39"/>
      <c r="I14" s="10"/>
    </row>
    <row r="15" spans="1:12" s="3" customFormat="1" ht="14.45" customHeight="1">
      <c r="A15" s="52" t="s">
        <v>50</v>
      </c>
      <c r="B15" s="52"/>
      <c r="C15" s="52"/>
      <c r="D15" s="52"/>
      <c r="E15" s="52"/>
      <c r="F15" s="52"/>
      <c r="G15" s="52"/>
      <c r="H15" s="52"/>
      <c r="I15" s="52"/>
    </row>
    <row r="16" spans="1:12" s="3" customFormat="1" ht="14.45" customHeight="1">
      <c r="A16" s="53" t="s">
        <v>51</v>
      </c>
      <c r="B16" s="53"/>
      <c r="C16" s="53"/>
      <c r="D16" s="53"/>
      <c r="E16" s="53"/>
      <c r="F16" s="53"/>
      <c r="G16" s="53"/>
      <c r="H16" s="53"/>
      <c r="I16" s="53"/>
    </row>
    <row r="17" spans="1:13" s="3" customFormat="1" ht="40.5" customHeight="1">
      <c r="A17" s="54" t="s">
        <v>0</v>
      </c>
      <c r="B17" s="54" t="s">
        <v>52</v>
      </c>
      <c r="C17" s="54" t="s">
        <v>53</v>
      </c>
      <c r="D17" s="54"/>
      <c r="E17" s="54"/>
      <c r="F17" s="54"/>
      <c r="G17" s="54"/>
      <c r="H17" s="54"/>
      <c r="I17" s="54" t="s">
        <v>54</v>
      </c>
      <c r="J17" s="47" t="s">
        <v>120</v>
      </c>
      <c r="K17" s="48" t="s">
        <v>121</v>
      </c>
      <c r="L17" s="48" t="s">
        <v>122</v>
      </c>
    </row>
    <row r="18" spans="1:13" s="3" customFormat="1" ht="18.600000000000001" customHeight="1">
      <c r="A18" s="54"/>
      <c r="B18" s="54"/>
      <c r="C18" s="40">
        <v>2015</v>
      </c>
      <c r="D18" s="16">
        <v>2016</v>
      </c>
      <c r="E18" s="40">
        <v>2017</v>
      </c>
      <c r="F18" s="40">
        <v>2018</v>
      </c>
      <c r="G18" s="40">
        <v>2019</v>
      </c>
      <c r="H18" s="40">
        <v>2020</v>
      </c>
      <c r="I18" s="54"/>
      <c r="J18" s="47"/>
      <c r="K18" s="49"/>
      <c r="L18" s="49"/>
    </row>
    <row r="19" spans="1:13">
      <c r="A19" s="40">
        <v>1</v>
      </c>
      <c r="B19" s="40">
        <v>2</v>
      </c>
      <c r="C19" s="40">
        <v>3</v>
      </c>
      <c r="D19" s="16">
        <v>4</v>
      </c>
      <c r="E19" s="40">
        <v>5</v>
      </c>
      <c r="F19" s="40">
        <v>6</v>
      </c>
      <c r="G19" s="40">
        <v>7</v>
      </c>
      <c r="H19" s="40">
        <v>8</v>
      </c>
      <c r="I19" s="40">
        <v>9</v>
      </c>
      <c r="J19" s="38">
        <v>10</v>
      </c>
      <c r="K19" s="38">
        <v>11</v>
      </c>
      <c r="L19" s="38">
        <v>12</v>
      </c>
    </row>
    <row r="20" spans="1:13" ht="19.149999999999999" customHeight="1">
      <c r="A20" s="5"/>
      <c r="B20" s="15" t="s">
        <v>25</v>
      </c>
      <c r="C20" s="8">
        <f t="shared" ref="C20:H20" si="0">C27+C45+C57+C76+C157+C205</f>
        <v>469499.80000000005</v>
      </c>
      <c r="D20" s="8">
        <f t="shared" si="0"/>
        <v>198790.94900000002</v>
      </c>
      <c r="E20" s="8">
        <f t="shared" si="0"/>
        <v>154316.00000000003</v>
      </c>
      <c r="F20" s="8">
        <f t="shared" si="0"/>
        <v>136999.80000000002</v>
      </c>
      <c r="G20" s="8">
        <f t="shared" si="0"/>
        <v>549139.79999999993</v>
      </c>
      <c r="H20" s="8">
        <f t="shared" si="0"/>
        <v>151562.86000000002</v>
      </c>
      <c r="I20" s="8">
        <f>H20+G20+F20+E20+D20+C20+0.01</f>
        <v>1660309.219</v>
      </c>
      <c r="J20" s="24"/>
      <c r="K20" s="24"/>
      <c r="L20" s="25"/>
      <c r="M20" s="28"/>
    </row>
    <row r="21" spans="1:13" ht="36.6" hidden="1" customHeight="1" thickBot="1">
      <c r="A21" s="5"/>
      <c r="B21" s="15"/>
      <c r="C21" s="8">
        <f t="shared" ref="C21:H21" si="1">C22+C23+C24</f>
        <v>469499.80000000005</v>
      </c>
      <c r="D21" s="8">
        <f t="shared" si="1"/>
        <v>198790.94900000002</v>
      </c>
      <c r="E21" s="8">
        <f t="shared" si="1"/>
        <v>154316</v>
      </c>
      <c r="F21" s="8">
        <f t="shared" si="1"/>
        <v>136999.79999999999</v>
      </c>
      <c r="G21" s="8">
        <f t="shared" si="1"/>
        <v>549139.80000000005</v>
      </c>
      <c r="H21" s="8">
        <f t="shared" si="1"/>
        <v>151562.85999999999</v>
      </c>
      <c r="I21" s="8"/>
      <c r="J21" s="24"/>
      <c r="K21" s="25"/>
      <c r="L21" s="25"/>
    </row>
    <row r="22" spans="1:13" ht="16.899999999999999" customHeight="1">
      <c r="A22" s="15"/>
      <c r="B22" s="15" t="s">
        <v>26</v>
      </c>
      <c r="C22" s="8">
        <f t="shared" ref="C22:H22" si="2">C28+C46+C59+C77+C158+C206</f>
        <v>52522</v>
      </c>
      <c r="D22" s="8">
        <f t="shared" si="2"/>
        <v>53286.039999999994</v>
      </c>
      <c r="E22" s="8">
        <f t="shared" si="2"/>
        <v>43364.800000000003</v>
      </c>
      <c r="F22" s="8">
        <f t="shared" si="2"/>
        <v>35788.1</v>
      </c>
      <c r="G22" s="8">
        <f t="shared" si="2"/>
        <v>40727.300000000003</v>
      </c>
      <c r="H22" s="8">
        <f t="shared" si="2"/>
        <v>37557.06</v>
      </c>
      <c r="I22" s="8">
        <f>H22+G22+F22+E22+D22+C22</f>
        <v>263245.3</v>
      </c>
      <c r="J22" s="24"/>
      <c r="K22" s="25"/>
      <c r="L22" s="25"/>
    </row>
    <row r="23" spans="1:13" ht="16.149999999999999" customHeight="1">
      <c r="A23" s="15"/>
      <c r="B23" s="15" t="s">
        <v>4</v>
      </c>
      <c r="C23" s="8">
        <f>C29+C47+C82+C159+C207+C103+C136+C144</f>
        <v>380086.60000000003</v>
      </c>
      <c r="D23" s="8">
        <f>D29+D47+D82+D159+D207+D103+D136+D144</f>
        <v>110007.90900000001</v>
      </c>
      <c r="E23" s="8">
        <f>E29+E47+E82+E159+E207+E103+E136+E144+E60</f>
        <v>72213.5</v>
      </c>
      <c r="F23" s="8">
        <f>F29+F47+F82+F159+F207+F103+F136+F144</f>
        <v>60113.5</v>
      </c>
      <c r="G23" s="8">
        <f>G29+G47+G82+G159+G207+G103+G136+G144</f>
        <v>464806.2</v>
      </c>
      <c r="H23" s="8">
        <f>H29+H47+H82+H159+H207+H103+H136+H144</f>
        <v>67734.2</v>
      </c>
      <c r="I23" s="8">
        <f>I29+I47+I82+I159+I207+I103+I136+I144+I60</f>
        <v>1154961.909</v>
      </c>
      <c r="J23" s="24"/>
      <c r="K23" s="25"/>
      <c r="L23" s="25"/>
    </row>
    <row r="24" spans="1:13" ht="18" customHeight="1">
      <c r="A24" s="15"/>
      <c r="B24" s="15" t="s">
        <v>27</v>
      </c>
      <c r="C24" s="8">
        <f t="shared" ref="C24:H24" si="3">C30+C48+C61+C62</f>
        <v>36891.199999999997</v>
      </c>
      <c r="D24" s="8">
        <f t="shared" si="3"/>
        <v>35497</v>
      </c>
      <c r="E24" s="8">
        <f t="shared" si="3"/>
        <v>38737.699999999997</v>
      </c>
      <c r="F24" s="8">
        <f t="shared" si="3"/>
        <v>41098.199999999997</v>
      </c>
      <c r="G24" s="8">
        <f t="shared" si="3"/>
        <v>43606.3</v>
      </c>
      <c r="H24" s="8">
        <f t="shared" si="3"/>
        <v>46271.600000000006</v>
      </c>
      <c r="I24" s="8">
        <f>H24+G24+F24+E24+D24+C24</f>
        <v>242102</v>
      </c>
      <c r="J24" s="24"/>
      <c r="K24" s="25"/>
      <c r="L24" s="25"/>
    </row>
    <row r="25" spans="1:13" ht="18" customHeight="1">
      <c r="A25" s="15"/>
      <c r="B25" s="15" t="s">
        <v>28</v>
      </c>
      <c r="C25" s="33"/>
      <c r="D25" s="33"/>
      <c r="E25" s="33"/>
      <c r="F25" s="33"/>
      <c r="G25" s="33"/>
      <c r="H25" s="34"/>
      <c r="I25" s="35"/>
      <c r="J25" s="24"/>
      <c r="K25" s="25"/>
      <c r="L25" s="25"/>
    </row>
    <row r="26" spans="1:13" ht="45.75" customHeight="1">
      <c r="A26" s="50" t="s">
        <v>90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3" s="6" customFormat="1" ht="45">
      <c r="A27" s="5" t="s">
        <v>29</v>
      </c>
      <c r="B27" s="5" t="s">
        <v>117</v>
      </c>
      <c r="C27" s="9">
        <f t="shared" ref="C27:H27" si="4">C28+C29+C30</f>
        <v>129423.90000000001</v>
      </c>
      <c r="D27" s="9">
        <f t="shared" si="4"/>
        <v>4703.3</v>
      </c>
      <c r="E27" s="9">
        <f t="shared" si="4"/>
        <v>6718.5</v>
      </c>
      <c r="F27" s="9">
        <f t="shared" si="4"/>
        <v>5364.7</v>
      </c>
      <c r="G27" s="9">
        <f t="shared" si="4"/>
        <v>5697.3</v>
      </c>
      <c r="H27" s="9">
        <f t="shared" si="4"/>
        <v>6016.4</v>
      </c>
      <c r="I27" s="9">
        <f t="shared" ref="I27:I43" si="5">H27+G27+F27+E27+D27+C27</f>
        <v>157924.1</v>
      </c>
      <c r="J27" s="5"/>
      <c r="K27" s="5"/>
      <c r="L27" s="5"/>
    </row>
    <row r="28" spans="1:13" s="3" customFormat="1" ht="16.149999999999999" customHeight="1">
      <c r="A28" s="5"/>
      <c r="B28" s="15" t="s">
        <v>26</v>
      </c>
      <c r="C28" s="9">
        <f t="shared" ref="C28:H30" si="6">C32+C36+C40</f>
        <v>4308.1000000000004</v>
      </c>
      <c r="D28" s="9">
        <f t="shared" si="6"/>
        <v>4703.3</v>
      </c>
      <c r="E28" s="9">
        <f t="shared" si="6"/>
        <v>6718.5</v>
      </c>
      <c r="F28" s="9">
        <f t="shared" si="6"/>
        <v>5364.7</v>
      </c>
      <c r="G28" s="9">
        <f t="shared" si="6"/>
        <v>5697.3</v>
      </c>
      <c r="H28" s="9">
        <f t="shared" si="6"/>
        <v>6016.4</v>
      </c>
      <c r="I28" s="9">
        <f t="shared" si="5"/>
        <v>32808.300000000003</v>
      </c>
      <c r="J28" s="5"/>
      <c r="K28" s="5"/>
      <c r="L28" s="5"/>
    </row>
    <row r="29" spans="1:13" s="3" customFormat="1" ht="15" customHeight="1">
      <c r="A29" s="5"/>
      <c r="B29" s="15" t="s">
        <v>4</v>
      </c>
      <c r="C29" s="9">
        <f t="shared" si="6"/>
        <v>125115.8</v>
      </c>
      <c r="D29" s="9">
        <f t="shared" si="6"/>
        <v>0</v>
      </c>
      <c r="E29" s="9">
        <f t="shared" si="6"/>
        <v>0</v>
      </c>
      <c r="F29" s="9">
        <f t="shared" si="6"/>
        <v>0</v>
      </c>
      <c r="G29" s="9">
        <f t="shared" si="6"/>
        <v>0</v>
      </c>
      <c r="H29" s="9">
        <f t="shared" si="6"/>
        <v>0</v>
      </c>
      <c r="I29" s="9">
        <f t="shared" si="5"/>
        <v>125115.8</v>
      </c>
      <c r="J29" s="5"/>
      <c r="K29" s="5"/>
      <c r="L29" s="5"/>
    </row>
    <row r="30" spans="1:13" s="3" customFormat="1" ht="18" customHeight="1">
      <c r="A30" s="5"/>
      <c r="B30" s="15" t="s">
        <v>27</v>
      </c>
      <c r="C30" s="9">
        <f t="shared" si="6"/>
        <v>0</v>
      </c>
      <c r="D30" s="9">
        <f t="shared" si="6"/>
        <v>0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9">
        <f t="shared" si="6"/>
        <v>0</v>
      </c>
      <c r="I30" s="9">
        <f t="shared" si="5"/>
        <v>0</v>
      </c>
      <c r="J30" s="5"/>
      <c r="K30" s="5"/>
      <c r="L30" s="5"/>
    </row>
    <row r="31" spans="1:13" s="3" customFormat="1" ht="60">
      <c r="A31" s="5" t="s">
        <v>99</v>
      </c>
      <c r="B31" s="15" t="s">
        <v>56</v>
      </c>
      <c r="C31" s="9">
        <f t="shared" ref="C31:H31" si="7">C32+C33+C34</f>
        <v>4308</v>
      </c>
      <c r="D31" s="9">
        <f t="shared" si="7"/>
        <v>4703.3</v>
      </c>
      <c r="E31" s="9">
        <f t="shared" si="7"/>
        <v>6718.5</v>
      </c>
      <c r="F31" s="9">
        <f t="shared" si="7"/>
        <v>5364.7</v>
      </c>
      <c r="G31" s="9">
        <f t="shared" si="7"/>
        <v>5697.3</v>
      </c>
      <c r="H31" s="9">
        <f t="shared" si="7"/>
        <v>6016.4</v>
      </c>
      <c r="I31" s="9">
        <f t="shared" si="5"/>
        <v>32808.199999999997</v>
      </c>
      <c r="J31" s="5" t="s">
        <v>123</v>
      </c>
      <c r="K31" s="5" t="s">
        <v>124</v>
      </c>
      <c r="L31" s="5" t="s">
        <v>125</v>
      </c>
    </row>
    <row r="32" spans="1:13" s="3" customFormat="1" ht="19.899999999999999" customHeight="1">
      <c r="A32" s="5"/>
      <c r="B32" s="15" t="s">
        <v>3</v>
      </c>
      <c r="C32" s="9">
        <v>4308</v>
      </c>
      <c r="D32" s="9">
        <f>61.3+570.2+2659.9+1411.9</f>
        <v>4703.3</v>
      </c>
      <c r="E32" s="9">
        <v>6718.5</v>
      </c>
      <c r="F32" s="9">
        <v>5364.7</v>
      </c>
      <c r="G32" s="9">
        <v>5697.3</v>
      </c>
      <c r="H32" s="9">
        <v>6016.4</v>
      </c>
      <c r="I32" s="9">
        <f t="shared" si="5"/>
        <v>32808.199999999997</v>
      </c>
      <c r="J32" s="5"/>
      <c r="K32" s="5"/>
      <c r="L32" s="5"/>
    </row>
    <row r="33" spans="1:12" s="3" customFormat="1" ht="16.899999999999999" customHeight="1">
      <c r="A33" s="5"/>
      <c r="B33" s="15" t="s">
        <v>4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f t="shared" si="5"/>
        <v>0</v>
      </c>
      <c r="J33" s="5"/>
      <c r="K33" s="5"/>
      <c r="L33" s="5"/>
    </row>
    <row r="34" spans="1:12" s="3" customFormat="1" ht="18.600000000000001" customHeight="1">
      <c r="A34" s="5"/>
      <c r="B34" s="15" t="s">
        <v>58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f t="shared" si="5"/>
        <v>0</v>
      </c>
      <c r="J34" s="5"/>
      <c r="K34" s="5"/>
      <c r="L34" s="5"/>
    </row>
    <row r="35" spans="1:12" s="3" customFormat="1" ht="60">
      <c r="A35" s="5" t="s">
        <v>100</v>
      </c>
      <c r="B35" s="15" t="s">
        <v>92</v>
      </c>
      <c r="C35" s="12">
        <f t="shared" ref="C35:H35" si="8">C36+C37+C38</f>
        <v>116115.90000000001</v>
      </c>
      <c r="D35" s="9">
        <f t="shared" si="8"/>
        <v>0</v>
      </c>
      <c r="E35" s="9">
        <f t="shared" si="8"/>
        <v>0</v>
      </c>
      <c r="F35" s="9">
        <f t="shared" si="8"/>
        <v>0</v>
      </c>
      <c r="G35" s="9">
        <f t="shared" si="8"/>
        <v>0</v>
      </c>
      <c r="H35" s="9">
        <f t="shared" si="8"/>
        <v>0</v>
      </c>
      <c r="I35" s="9">
        <f t="shared" si="5"/>
        <v>116115.90000000001</v>
      </c>
      <c r="J35" s="5" t="s">
        <v>126</v>
      </c>
      <c r="K35" s="5" t="s">
        <v>127</v>
      </c>
      <c r="L35" s="5" t="s">
        <v>125</v>
      </c>
    </row>
    <row r="36" spans="1:12" s="3" customFormat="1" ht="17.45" customHeight="1">
      <c r="A36" s="5"/>
      <c r="B36" s="15" t="s">
        <v>3</v>
      </c>
      <c r="C36" s="9">
        <v>0.1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f t="shared" si="5"/>
        <v>0.1</v>
      </c>
      <c r="J36" s="5"/>
      <c r="K36" s="5"/>
      <c r="L36" s="5"/>
    </row>
    <row r="37" spans="1:12" s="3" customFormat="1" ht="18.600000000000001" customHeight="1">
      <c r="A37" s="5"/>
      <c r="B37" s="15" t="s">
        <v>4</v>
      </c>
      <c r="C37" s="12">
        <v>116115.8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f t="shared" si="5"/>
        <v>116115.8</v>
      </c>
      <c r="J37" s="5"/>
      <c r="K37" s="5"/>
      <c r="L37" s="5"/>
    </row>
    <row r="38" spans="1:12" s="3" customFormat="1" ht="19.149999999999999" customHeight="1">
      <c r="A38" s="5"/>
      <c r="B38" s="15" t="s">
        <v>58</v>
      </c>
      <c r="C38" s="9">
        <v>0</v>
      </c>
      <c r="D38" s="9">
        <f>D37*5%/95%</f>
        <v>0</v>
      </c>
      <c r="E38" s="9">
        <f>E37*5%/95%</f>
        <v>0</v>
      </c>
      <c r="F38" s="9">
        <f>F37*5%/95%</f>
        <v>0</v>
      </c>
      <c r="G38" s="9">
        <f>G37*5%/95%</f>
        <v>0</v>
      </c>
      <c r="H38" s="9">
        <f>H37*5%/95%</f>
        <v>0</v>
      </c>
      <c r="I38" s="9">
        <f t="shared" si="5"/>
        <v>0</v>
      </c>
      <c r="J38" s="5"/>
      <c r="K38" s="5"/>
      <c r="L38" s="5"/>
    </row>
    <row r="39" spans="1:12" s="3" customFormat="1" ht="60">
      <c r="A39" s="5" t="s">
        <v>101</v>
      </c>
      <c r="B39" s="15" t="s">
        <v>59</v>
      </c>
      <c r="C39" s="9">
        <f t="shared" ref="C39:H39" si="9">C40+C41+C42+C43</f>
        <v>9000</v>
      </c>
      <c r="D39" s="9">
        <f t="shared" si="9"/>
        <v>0</v>
      </c>
      <c r="E39" s="9">
        <f t="shared" si="9"/>
        <v>0</v>
      </c>
      <c r="F39" s="9">
        <f t="shared" si="9"/>
        <v>0</v>
      </c>
      <c r="G39" s="9">
        <f t="shared" si="9"/>
        <v>0</v>
      </c>
      <c r="H39" s="9">
        <f t="shared" si="9"/>
        <v>0</v>
      </c>
      <c r="I39" s="9">
        <f t="shared" si="5"/>
        <v>9000</v>
      </c>
      <c r="J39" s="5" t="s">
        <v>126</v>
      </c>
      <c r="K39" s="5" t="s">
        <v>128</v>
      </c>
      <c r="L39" s="5" t="s">
        <v>125</v>
      </c>
    </row>
    <row r="40" spans="1:12" s="3" customFormat="1" ht="17.45" customHeight="1">
      <c r="A40" s="5"/>
      <c r="B40" s="15" t="s">
        <v>3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f t="shared" si="5"/>
        <v>0</v>
      </c>
      <c r="J40" s="5"/>
      <c r="K40" s="40"/>
      <c r="L40" s="40"/>
    </row>
    <row r="41" spans="1:12" s="3" customFormat="1" ht="14.45" customHeight="1">
      <c r="A41" s="5"/>
      <c r="B41" s="15" t="s">
        <v>4</v>
      </c>
      <c r="C41" s="9">
        <v>9000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f t="shared" si="5"/>
        <v>9000</v>
      </c>
      <c r="J41" s="5"/>
      <c r="K41" s="40"/>
      <c r="L41" s="40"/>
    </row>
    <row r="42" spans="1:12" s="3" customFormat="1" ht="15" customHeight="1">
      <c r="A42" s="5"/>
      <c r="B42" s="15" t="s">
        <v>57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f t="shared" si="5"/>
        <v>0</v>
      </c>
      <c r="J42" s="5"/>
      <c r="K42" s="40"/>
      <c r="L42" s="40"/>
    </row>
    <row r="43" spans="1:12" s="3" customFormat="1" ht="15" customHeight="1">
      <c r="A43" s="5"/>
      <c r="B43" s="15" t="s">
        <v>58</v>
      </c>
      <c r="C43" s="9">
        <v>0</v>
      </c>
      <c r="D43" s="9">
        <f>D41*5%/95%</f>
        <v>0</v>
      </c>
      <c r="E43" s="9">
        <f>E41*5%/95%</f>
        <v>0</v>
      </c>
      <c r="F43" s="9">
        <f>F41*5%/95%</f>
        <v>0</v>
      </c>
      <c r="G43" s="9">
        <f>G41*5%/95%</f>
        <v>0</v>
      </c>
      <c r="H43" s="9">
        <f>H41*5%/95%</f>
        <v>0</v>
      </c>
      <c r="I43" s="9">
        <f t="shared" si="5"/>
        <v>0</v>
      </c>
      <c r="J43" s="5"/>
      <c r="K43" s="40"/>
      <c r="L43" s="40"/>
    </row>
    <row r="44" spans="1:12" ht="30.75" customHeight="1">
      <c r="A44" s="50" t="s">
        <v>89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2" s="6" customFormat="1" ht="33" customHeight="1">
      <c r="A45" s="5" t="s">
        <v>30</v>
      </c>
      <c r="B45" s="5" t="s">
        <v>118</v>
      </c>
      <c r="C45" s="9">
        <f t="shared" ref="C45:H45" si="10">C46+C47+C48</f>
        <v>57565.399999999994</v>
      </c>
      <c r="D45" s="9">
        <f t="shared" si="10"/>
        <v>557.70000000000005</v>
      </c>
      <c r="E45" s="9">
        <f t="shared" si="10"/>
        <v>1800</v>
      </c>
      <c r="F45" s="9">
        <f t="shared" si="10"/>
        <v>40404</v>
      </c>
      <c r="G45" s="9">
        <f t="shared" si="10"/>
        <v>449184.5</v>
      </c>
      <c r="H45" s="9">
        <f t="shared" si="10"/>
        <v>1800</v>
      </c>
      <c r="I45" s="9">
        <f t="shared" ref="I45:I56" si="11">H45+G45+F45+E45+D45+C45</f>
        <v>551311.6</v>
      </c>
      <c r="J45" s="5" t="s">
        <v>126</v>
      </c>
      <c r="K45" s="13"/>
      <c r="L45" s="13"/>
    </row>
    <row r="46" spans="1:12" ht="15.6" customHeight="1">
      <c r="A46" s="5"/>
      <c r="B46" s="15" t="s">
        <v>26</v>
      </c>
      <c r="C46" s="9">
        <f>C55+C51</f>
        <v>593.20000000000005</v>
      </c>
      <c r="D46" s="9">
        <f>D55+D51</f>
        <v>557.70000000000005</v>
      </c>
      <c r="E46" s="9">
        <f>E55+E51</f>
        <v>1800</v>
      </c>
      <c r="F46" s="9">
        <f>F55+F51</f>
        <v>404</v>
      </c>
      <c r="G46" s="9">
        <v>4491.8</v>
      </c>
      <c r="H46" s="9">
        <v>1800</v>
      </c>
      <c r="I46" s="9">
        <f t="shared" si="11"/>
        <v>9646.7000000000007</v>
      </c>
      <c r="J46" s="26"/>
      <c r="K46" s="13"/>
      <c r="L46" s="13"/>
    </row>
    <row r="47" spans="1:12" ht="15.6" customHeight="1">
      <c r="A47" s="5"/>
      <c r="B47" s="15" t="s">
        <v>4</v>
      </c>
      <c r="C47" s="9">
        <f>C54+C50</f>
        <v>56972.2</v>
      </c>
      <c r="D47" s="9">
        <f t="shared" ref="D47:I47" si="12">D54+D50</f>
        <v>0</v>
      </c>
      <c r="E47" s="9">
        <f t="shared" si="12"/>
        <v>0</v>
      </c>
      <c r="F47" s="9">
        <f t="shared" si="12"/>
        <v>40000</v>
      </c>
      <c r="G47" s="9">
        <f t="shared" si="12"/>
        <v>444692.7</v>
      </c>
      <c r="H47" s="9">
        <f t="shared" si="12"/>
        <v>0</v>
      </c>
      <c r="I47" s="9">
        <f t="shared" si="12"/>
        <v>541664.9</v>
      </c>
      <c r="J47" s="26"/>
      <c r="K47" s="13"/>
      <c r="L47" s="13"/>
    </row>
    <row r="48" spans="1:12" ht="13.9" customHeight="1">
      <c r="A48" s="5"/>
      <c r="B48" s="15" t="s">
        <v>27</v>
      </c>
      <c r="C48" s="9">
        <f>C56+C52</f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f t="shared" si="11"/>
        <v>0</v>
      </c>
      <c r="J48" s="26"/>
      <c r="K48" s="13"/>
      <c r="L48" s="13"/>
    </row>
    <row r="49" spans="1:12" ht="60">
      <c r="A49" s="5" t="s">
        <v>107</v>
      </c>
      <c r="B49" s="15" t="s">
        <v>61</v>
      </c>
      <c r="C49" s="9">
        <v>0</v>
      </c>
      <c r="D49" s="9">
        <f t="shared" ref="D49:I49" si="13">D50+D51+D52</f>
        <v>200</v>
      </c>
      <c r="E49" s="9">
        <f t="shared" si="13"/>
        <v>1800</v>
      </c>
      <c r="F49" s="9">
        <f t="shared" si="13"/>
        <v>40404</v>
      </c>
      <c r="G49" s="9">
        <f t="shared" si="13"/>
        <v>449184.5</v>
      </c>
      <c r="H49" s="9">
        <f t="shared" si="13"/>
        <v>1800</v>
      </c>
      <c r="I49" s="9">
        <f t="shared" si="13"/>
        <v>493388.5</v>
      </c>
      <c r="J49" s="5"/>
      <c r="K49" s="5" t="s">
        <v>141</v>
      </c>
      <c r="L49" s="5" t="s">
        <v>132</v>
      </c>
    </row>
    <row r="50" spans="1:12" ht="16.899999999999999" customHeight="1">
      <c r="A50" s="17"/>
      <c r="B50" s="15" t="s">
        <v>4</v>
      </c>
      <c r="C50" s="9">
        <v>0</v>
      </c>
      <c r="D50" s="9">
        <v>0</v>
      </c>
      <c r="E50" s="9">
        <v>0</v>
      </c>
      <c r="F50" s="9">
        <v>40000</v>
      </c>
      <c r="G50" s="9">
        <v>444692.7</v>
      </c>
      <c r="H50" s="9">
        <v>0</v>
      </c>
      <c r="I50" s="9">
        <f t="shared" si="11"/>
        <v>484692.7</v>
      </c>
      <c r="J50" s="26"/>
      <c r="K50" s="13"/>
      <c r="L50" s="13"/>
    </row>
    <row r="51" spans="1:12" ht="20.45" customHeight="1">
      <c r="A51" s="17"/>
      <c r="B51" s="15" t="s">
        <v>26</v>
      </c>
      <c r="C51" s="9">
        <v>0</v>
      </c>
      <c r="D51" s="9">
        <v>200</v>
      </c>
      <c r="E51" s="9">
        <v>1800</v>
      </c>
      <c r="F51" s="9">
        <v>404</v>
      </c>
      <c r="G51" s="9">
        <v>4491.8</v>
      </c>
      <c r="H51" s="9">
        <v>1800</v>
      </c>
      <c r="I51" s="9">
        <f t="shared" si="11"/>
        <v>8695.7999999999993</v>
      </c>
      <c r="J51" s="26"/>
      <c r="K51" s="13"/>
      <c r="L51" s="13"/>
    </row>
    <row r="52" spans="1:12" ht="21.6" customHeight="1">
      <c r="A52" s="17"/>
      <c r="B52" s="15" t="s">
        <v>27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f t="shared" si="11"/>
        <v>0</v>
      </c>
      <c r="J52" s="26"/>
      <c r="K52" s="13"/>
      <c r="L52" s="13"/>
    </row>
    <row r="53" spans="1:12" ht="60">
      <c r="A53" s="5" t="s">
        <v>108</v>
      </c>
      <c r="B53" s="15" t="s">
        <v>60</v>
      </c>
      <c r="C53" s="12">
        <f>C54+C56+C55</f>
        <v>57565.399999999994</v>
      </c>
      <c r="D53" s="9">
        <f>D54+D55+D56</f>
        <v>357.7</v>
      </c>
      <c r="E53" s="9">
        <v>0</v>
      </c>
      <c r="F53" s="9">
        <v>0</v>
      </c>
      <c r="G53" s="9">
        <v>0</v>
      </c>
      <c r="H53" s="9">
        <v>0</v>
      </c>
      <c r="I53" s="9">
        <f t="shared" si="11"/>
        <v>57923.099999999991</v>
      </c>
      <c r="J53" s="5"/>
      <c r="K53" s="5" t="s">
        <v>142</v>
      </c>
      <c r="L53" s="5" t="s">
        <v>132</v>
      </c>
    </row>
    <row r="54" spans="1:12" ht="15.6" customHeight="1">
      <c r="A54" s="17"/>
      <c r="B54" s="15" t="s">
        <v>4</v>
      </c>
      <c r="C54" s="12">
        <v>56972.2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f t="shared" si="11"/>
        <v>56972.2</v>
      </c>
      <c r="J54" s="26"/>
      <c r="K54" s="13"/>
      <c r="L54" s="13"/>
    </row>
    <row r="55" spans="1:12" ht="15.6" customHeight="1">
      <c r="A55" s="17"/>
      <c r="B55" s="15" t="s">
        <v>26</v>
      </c>
      <c r="C55" s="12">
        <v>593.20000000000005</v>
      </c>
      <c r="D55" s="9">
        <v>357.7</v>
      </c>
      <c r="E55" s="9">
        <v>0</v>
      </c>
      <c r="F55" s="9">
        <v>0</v>
      </c>
      <c r="G55" s="9">
        <v>0</v>
      </c>
      <c r="H55" s="9">
        <v>0</v>
      </c>
      <c r="I55" s="9">
        <f t="shared" si="11"/>
        <v>950.90000000000009</v>
      </c>
      <c r="J55" s="26"/>
      <c r="K55" s="13"/>
      <c r="L55" s="13"/>
    </row>
    <row r="56" spans="1:12" ht="15.6" customHeight="1">
      <c r="A56" s="17"/>
      <c r="B56" s="15" t="s">
        <v>27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f t="shared" si="11"/>
        <v>0</v>
      </c>
      <c r="J56" s="26"/>
      <c r="K56" s="13"/>
      <c r="L56" s="13"/>
    </row>
    <row r="57" spans="1:12" s="6" customFormat="1" ht="60">
      <c r="A57" s="5" t="s">
        <v>31</v>
      </c>
      <c r="B57" s="5" t="s">
        <v>119</v>
      </c>
      <c r="C57" s="9">
        <f t="shared" ref="C57:I57" si="14">C59+C61+C62+C60</f>
        <v>40591.199999999997</v>
      </c>
      <c r="D57" s="9">
        <f t="shared" si="14"/>
        <v>39618.400000000001</v>
      </c>
      <c r="E57" s="9">
        <f t="shared" si="14"/>
        <v>77077.600000000006</v>
      </c>
      <c r="F57" s="9">
        <f t="shared" si="14"/>
        <v>52861.4</v>
      </c>
      <c r="G57" s="9">
        <f t="shared" si="14"/>
        <v>56120.800000000003</v>
      </c>
      <c r="H57" s="9">
        <f t="shared" si="14"/>
        <v>56272.100000000006</v>
      </c>
      <c r="I57" s="9">
        <f t="shared" si="14"/>
        <v>322541.5</v>
      </c>
      <c r="J57" s="5" t="s">
        <v>126</v>
      </c>
      <c r="K57" s="5" t="s">
        <v>133</v>
      </c>
      <c r="L57" s="5" t="s">
        <v>134</v>
      </c>
    </row>
    <row r="58" spans="1:12" s="6" customFormat="1" ht="60">
      <c r="A58" s="5" t="s">
        <v>79</v>
      </c>
      <c r="B58" s="15" t="s">
        <v>62</v>
      </c>
      <c r="C58" s="9">
        <f t="shared" ref="C58:I58" si="15">C59+C61+C62+C60</f>
        <v>40591.199999999997</v>
      </c>
      <c r="D58" s="9">
        <f t="shared" si="15"/>
        <v>39618.400000000001</v>
      </c>
      <c r="E58" s="9">
        <f t="shared" si="15"/>
        <v>77077.600000000006</v>
      </c>
      <c r="F58" s="9">
        <f t="shared" si="15"/>
        <v>52861.4</v>
      </c>
      <c r="G58" s="9">
        <f t="shared" si="15"/>
        <v>56120.800000000003</v>
      </c>
      <c r="H58" s="9">
        <f t="shared" si="15"/>
        <v>56272.100000000006</v>
      </c>
      <c r="I58" s="9">
        <f t="shared" si="15"/>
        <v>322541.5</v>
      </c>
      <c r="J58" s="5" t="s">
        <v>126</v>
      </c>
      <c r="K58" s="5" t="s">
        <v>133</v>
      </c>
      <c r="L58" s="5" t="s">
        <v>134</v>
      </c>
    </row>
    <row r="59" spans="1:12" ht="18" customHeight="1">
      <c r="A59" s="5"/>
      <c r="B59" s="15" t="s">
        <v>3</v>
      </c>
      <c r="C59" s="9">
        <f t="shared" ref="C59:I59" si="16">C65+C70+C74</f>
        <v>3700</v>
      </c>
      <c r="D59" s="9">
        <f t="shared" si="16"/>
        <v>4121.3999999999996</v>
      </c>
      <c r="E59" s="9">
        <f t="shared" si="16"/>
        <v>15239.900000000001</v>
      </c>
      <c r="F59" s="9">
        <f t="shared" si="16"/>
        <v>11763.2</v>
      </c>
      <c r="G59" s="9">
        <f t="shared" si="16"/>
        <v>12514.5</v>
      </c>
      <c r="H59" s="9">
        <f t="shared" si="16"/>
        <v>10000.5</v>
      </c>
      <c r="I59" s="9">
        <f t="shared" si="16"/>
        <v>57339.5</v>
      </c>
      <c r="J59" s="5"/>
      <c r="K59" s="13"/>
      <c r="L59" s="13"/>
    </row>
    <row r="60" spans="1:12" ht="18" customHeight="1">
      <c r="A60" s="5"/>
      <c r="B60" s="15" t="s">
        <v>4</v>
      </c>
      <c r="C60" s="9">
        <f>C66</f>
        <v>0</v>
      </c>
      <c r="D60" s="9">
        <f t="shared" ref="D60:I60" si="17">D66</f>
        <v>0</v>
      </c>
      <c r="E60" s="9">
        <f t="shared" si="17"/>
        <v>23100</v>
      </c>
      <c r="F60" s="9">
        <f t="shared" si="17"/>
        <v>0</v>
      </c>
      <c r="G60" s="9">
        <f t="shared" si="17"/>
        <v>0</v>
      </c>
      <c r="H60" s="9">
        <f t="shared" si="17"/>
        <v>0</v>
      </c>
      <c r="I60" s="9">
        <f t="shared" si="17"/>
        <v>23100</v>
      </c>
      <c r="J60" s="5"/>
      <c r="K60" s="13"/>
      <c r="L60" s="13"/>
    </row>
    <row r="61" spans="1:12" ht="48" customHeight="1">
      <c r="A61" s="5"/>
      <c r="B61" s="15" t="s">
        <v>71</v>
      </c>
      <c r="C61" s="9">
        <v>18391.2</v>
      </c>
      <c r="D61" s="9">
        <v>15702</v>
      </c>
      <c r="E61" s="9">
        <v>17557</v>
      </c>
      <c r="F61" s="9">
        <v>18434.900000000001</v>
      </c>
      <c r="G61" s="9">
        <v>19356.599999999999</v>
      </c>
      <c r="H61" s="9">
        <v>20324.400000000001</v>
      </c>
      <c r="I61" s="9">
        <f>H61+G61+F61+E61+D61+C61</f>
        <v>109766.09999999999</v>
      </c>
      <c r="J61" s="5"/>
      <c r="K61" s="13"/>
      <c r="L61" s="13"/>
    </row>
    <row r="62" spans="1:12" ht="31.15" customHeight="1">
      <c r="A62" s="5"/>
      <c r="B62" s="15" t="s">
        <v>72</v>
      </c>
      <c r="C62" s="9">
        <v>18500</v>
      </c>
      <c r="D62" s="9">
        <v>19795</v>
      </c>
      <c r="E62" s="9">
        <v>21180.7</v>
      </c>
      <c r="F62" s="9">
        <v>22663.3</v>
      </c>
      <c r="G62" s="9">
        <v>24249.7</v>
      </c>
      <c r="H62" s="9">
        <v>25947.200000000001</v>
      </c>
      <c r="I62" s="9">
        <f>H62+G62+F62+E62+D62+C62</f>
        <v>132335.9</v>
      </c>
      <c r="J62" s="5"/>
      <c r="K62" s="13"/>
      <c r="L62" s="13"/>
    </row>
    <row r="63" spans="1:12" ht="60">
      <c r="A63" s="5" t="s">
        <v>80</v>
      </c>
      <c r="B63" s="15" t="s">
        <v>65</v>
      </c>
      <c r="C63" s="9">
        <f>C65</f>
        <v>1314.4</v>
      </c>
      <c r="D63" s="9">
        <f>D65</f>
        <v>1108.0999999999999</v>
      </c>
      <c r="E63" s="9">
        <f>E65+E66</f>
        <v>29827.7</v>
      </c>
      <c r="F63" s="9">
        <f>F65</f>
        <v>6000</v>
      </c>
      <c r="G63" s="9">
        <f>G65</f>
        <v>6000</v>
      </c>
      <c r="H63" s="9">
        <f>H65</f>
        <v>6000</v>
      </c>
      <c r="I63" s="9">
        <f>C63+D63+E63+F63+G63+H63</f>
        <v>50250.2</v>
      </c>
      <c r="J63" s="5" t="s">
        <v>126</v>
      </c>
      <c r="K63" s="5" t="s">
        <v>124</v>
      </c>
      <c r="L63" s="5" t="s">
        <v>134</v>
      </c>
    </row>
    <row r="64" spans="1:12" ht="43.15" customHeight="1">
      <c r="A64" s="5"/>
      <c r="B64" s="15" t="s">
        <v>71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f>C64+D64+E64+F64+G64+H64</f>
        <v>0</v>
      </c>
      <c r="J64" s="5"/>
      <c r="K64" s="13"/>
      <c r="L64" s="13"/>
    </row>
    <row r="65" spans="1:12" ht="16.149999999999999" customHeight="1">
      <c r="A65" s="5"/>
      <c r="B65" s="15" t="s">
        <v>3</v>
      </c>
      <c r="C65" s="9">
        <v>1314.4</v>
      </c>
      <c r="D65" s="9">
        <v>1108.0999999999999</v>
      </c>
      <c r="E65" s="9">
        <f>6300+235.8-41.5+233.4</f>
        <v>6727.7</v>
      </c>
      <c r="F65" s="9">
        <v>6000</v>
      </c>
      <c r="G65" s="9">
        <v>6000</v>
      </c>
      <c r="H65" s="9">
        <v>6000</v>
      </c>
      <c r="I65" s="9">
        <f>C65+D65+E65+F65+G65+H65</f>
        <v>27150.2</v>
      </c>
      <c r="J65" s="5"/>
      <c r="K65" s="26"/>
      <c r="L65" s="26"/>
    </row>
    <row r="66" spans="1:12" ht="16.149999999999999" customHeight="1">
      <c r="A66" s="5"/>
      <c r="B66" s="15" t="s">
        <v>4</v>
      </c>
      <c r="C66" s="9">
        <v>0</v>
      </c>
      <c r="D66" s="9">
        <v>0</v>
      </c>
      <c r="E66" s="9">
        <f>4100+19000</f>
        <v>23100</v>
      </c>
      <c r="F66" s="9">
        <v>0</v>
      </c>
      <c r="G66" s="9">
        <v>0</v>
      </c>
      <c r="H66" s="9">
        <v>0</v>
      </c>
      <c r="I66" s="9">
        <f>C66+D66+E66+F66+G66+H66</f>
        <v>23100</v>
      </c>
      <c r="J66" s="5"/>
      <c r="K66" s="26"/>
      <c r="L66" s="26"/>
    </row>
    <row r="67" spans="1:12" ht="28.15" customHeight="1">
      <c r="A67" s="5"/>
      <c r="B67" s="15" t="s">
        <v>64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f>C67+D67+E67+F67+G67+H67</f>
        <v>0</v>
      </c>
      <c r="J67" s="5"/>
      <c r="K67" s="13"/>
      <c r="L67" s="13"/>
    </row>
    <row r="68" spans="1:12" ht="165">
      <c r="A68" s="5" t="s">
        <v>83</v>
      </c>
      <c r="B68" s="15" t="s">
        <v>66</v>
      </c>
      <c r="C68" s="9">
        <f>C69+C70+C71</f>
        <v>19431.600000000002</v>
      </c>
      <c r="D68" s="9">
        <f t="shared" ref="D68:I68" si="18">D69+D70+D71</f>
        <v>17756.900000000001</v>
      </c>
      <c r="E68" s="9">
        <f t="shared" si="18"/>
        <v>24824.2</v>
      </c>
      <c r="F68" s="9">
        <f t="shared" si="18"/>
        <v>22903.100000000002</v>
      </c>
      <c r="G68" s="9">
        <f t="shared" si="18"/>
        <v>24576.1</v>
      </c>
      <c r="H68" s="9">
        <f t="shared" si="18"/>
        <v>22899.9</v>
      </c>
      <c r="I68" s="9">
        <f t="shared" si="18"/>
        <v>132391.80000000002</v>
      </c>
      <c r="J68" s="5" t="s">
        <v>126</v>
      </c>
      <c r="K68" s="5" t="s">
        <v>133</v>
      </c>
      <c r="L68" s="5" t="s">
        <v>134</v>
      </c>
    </row>
    <row r="69" spans="1:12" s="3" customFormat="1" ht="45">
      <c r="A69" s="5"/>
      <c r="B69" s="15" t="s">
        <v>63</v>
      </c>
      <c r="C69" s="9">
        <v>18391.2</v>
      </c>
      <c r="D69" s="9">
        <v>15702</v>
      </c>
      <c r="E69" s="9">
        <v>17557</v>
      </c>
      <c r="F69" s="9">
        <v>18434.900000000001</v>
      </c>
      <c r="G69" s="9">
        <v>19356.599999999999</v>
      </c>
      <c r="H69" s="9">
        <v>20324.400000000001</v>
      </c>
      <c r="I69" s="9">
        <f>C69+D69+E69+F69+G69+H69</f>
        <v>109766.1</v>
      </c>
      <c r="J69" s="5"/>
      <c r="K69" s="13"/>
      <c r="L69" s="13"/>
    </row>
    <row r="70" spans="1:12" s="3" customFormat="1" ht="19.899999999999999" customHeight="1">
      <c r="A70" s="5"/>
      <c r="B70" s="15" t="s">
        <v>3</v>
      </c>
      <c r="C70" s="9">
        <v>1040.4000000000001</v>
      </c>
      <c r="D70" s="9">
        <v>2054.9</v>
      </c>
      <c r="E70" s="12">
        <f>7459.1-191.9</f>
        <v>7267.2000000000007</v>
      </c>
      <c r="F70" s="12">
        <v>4468.2</v>
      </c>
      <c r="G70" s="12">
        <v>5219.5</v>
      </c>
      <c r="H70" s="9">
        <v>2575.5</v>
      </c>
      <c r="I70" s="9">
        <f>C70+D70+E70+F70+G70+H70</f>
        <v>22625.7</v>
      </c>
      <c r="J70" s="5"/>
      <c r="K70" s="13"/>
      <c r="L70" s="13"/>
    </row>
    <row r="71" spans="1:12" s="3" customFormat="1" ht="30">
      <c r="A71" s="5"/>
      <c r="B71" s="15" t="s">
        <v>72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f>C71+D71+E71+F71+G71+H71</f>
        <v>0</v>
      </c>
      <c r="J71" s="5"/>
      <c r="K71" s="13"/>
      <c r="L71" s="13"/>
    </row>
    <row r="72" spans="1:12" s="3" customFormat="1" ht="60">
      <c r="A72" s="5" t="s">
        <v>84</v>
      </c>
      <c r="B72" s="15" t="s">
        <v>67</v>
      </c>
      <c r="C72" s="9">
        <f t="shared" ref="C72:I72" si="19">C73+C74+C75</f>
        <v>19845.2</v>
      </c>
      <c r="D72" s="9">
        <f t="shared" si="19"/>
        <v>20753.400000000001</v>
      </c>
      <c r="E72" s="9">
        <f t="shared" si="19"/>
        <v>22425.7</v>
      </c>
      <c r="F72" s="9">
        <f t="shared" si="19"/>
        <v>23958.3</v>
      </c>
      <c r="G72" s="9">
        <f t="shared" si="19"/>
        <v>25544.7</v>
      </c>
      <c r="H72" s="9">
        <f t="shared" si="19"/>
        <v>27372.2</v>
      </c>
      <c r="I72" s="9">
        <f t="shared" si="19"/>
        <v>139899.5</v>
      </c>
      <c r="J72" s="5" t="s">
        <v>148</v>
      </c>
      <c r="K72" s="5" t="s">
        <v>133</v>
      </c>
      <c r="L72" s="5" t="s">
        <v>134</v>
      </c>
    </row>
    <row r="73" spans="1:12" s="3" customFormat="1" ht="43.15" customHeight="1">
      <c r="A73" s="5"/>
      <c r="B73" s="15" t="s">
        <v>71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f>C73+D73+E73+F73+G73+H73</f>
        <v>0</v>
      </c>
      <c r="J73" s="5"/>
      <c r="K73" s="13"/>
      <c r="L73" s="13"/>
    </row>
    <row r="74" spans="1:12" s="3" customFormat="1" ht="20.45" customHeight="1">
      <c r="A74" s="5"/>
      <c r="B74" s="15" t="s">
        <v>3</v>
      </c>
      <c r="C74" s="9">
        <f>2145.2-800</f>
        <v>1345.1999999999998</v>
      </c>
      <c r="D74" s="12">
        <v>958.4</v>
      </c>
      <c r="E74" s="9">
        <v>1245</v>
      </c>
      <c r="F74" s="9">
        <v>1295</v>
      </c>
      <c r="G74" s="9">
        <v>1295</v>
      </c>
      <c r="H74" s="9">
        <v>1425</v>
      </c>
      <c r="I74" s="9">
        <f>C74+D74+E74+F74+G74+H74</f>
        <v>7563.6</v>
      </c>
      <c r="J74" s="5"/>
      <c r="K74" s="13"/>
      <c r="L74" s="13"/>
    </row>
    <row r="75" spans="1:12" s="3" customFormat="1" ht="30">
      <c r="A75" s="5"/>
      <c r="B75" s="15" t="s">
        <v>72</v>
      </c>
      <c r="C75" s="9">
        <v>18500</v>
      </c>
      <c r="D75" s="9">
        <v>19795</v>
      </c>
      <c r="E75" s="9">
        <v>21180.7</v>
      </c>
      <c r="F75" s="9">
        <v>22663.3</v>
      </c>
      <c r="G75" s="9">
        <v>24249.7</v>
      </c>
      <c r="H75" s="9">
        <v>25947.200000000001</v>
      </c>
      <c r="I75" s="9">
        <f>C75+D75+E75+F75+G75+H75</f>
        <v>132335.9</v>
      </c>
      <c r="J75" s="5"/>
      <c r="K75" s="13"/>
      <c r="L75" s="13"/>
    </row>
    <row r="76" spans="1:12" s="3" customFormat="1" ht="54.6" customHeight="1">
      <c r="A76" s="5" t="s">
        <v>1</v>
      </c>
      <c r="B76" s="15" t="s">
        <v>2</v>
      </c>
      <c r="C76" s="9">
        <f t="shared" ref="C76:I76" si="20">C77+C78</f>
        <v>188757.30000000002</v>
      </c>
      <c r="D76" s="9">
        <f t="shared" si="20"/>
        <v>90235.96</v>
      </c>
      <c r="E76" s="9">
        <f t="shared" si="20"/>
        <v>47402.8</v>
      </c>
      <c r="F76" s="9">
        <f t="shared" si="20"/>
        <v>21669.1</v>
      </c>
      <c r="G76" s="9">
        <f t="shared" si="20"/>
        <v>22080.2</v>
      </c>
      <c r="H76" s="9">
        <f t="shared" si="20"/>
        <v>72155.099999999991</v>
      </c>
      <c r="I76" s="9">
        <f t="shared" si="20"/>
        <v>442300.45999999996</v>
      </c>
      <c r="J76" s="5"/>
      <c r="K76" s="13"/>
      <c r="L76" s="13"/>
    </row>
    <row r="77" spans="1:12" s="3" customFormat="1" ht="18.600000000000001" customHeight="1">
      <c r="A77" s="5"/>
      <c r="B77" s="15" t="s">
        <v>3</v>
      </c>
      <c r="C77" s="9">
        <f t="shared" ref="C77:I78" si="21">C81+C102+C135+C143</f>
        <v>4012.1000000000004</v>
      </c>
      <c r="D77" s="9">
        <f t="shared" si="21"/>
        <v>10019.450000000001</v>
      </c>
      <c r="E77" s="9">
        <f t="shared" si="21"/>
        <v>2789.3</v>
      </c>
      <c r="F77" s="9">
        <f t="shared" si="21"/>
        <v>2055.6</v>
      </c>
      <c r="G77" s="9">
        <f t="shared" si="21"/>
        <v>2466.6999999999998</v>
      </c>
      <c r="H77" s="9">
        <f t="shared" si="21"/>
        <v>4920.8999999999996</v>
      </c>
      <c r="I77" s="9">
        <f t="shared" si="21"/>
        <v>26264.05</v>
      </c>
      <c r="J77" s="5"/>
      <c r="K77" s="13"/>
      <c r="L77" s="13"/>
    </row>
    <row r="78" spans="1:12" s="3" customFormat="1" ht="18" customHeight="1">
      <c r="A78" s="5"/>
      <c r="B78" s="15" t="s">
        <v>4</v>
      </c>
      <c r="C78" s="9">
        <f t="shared" si="21"/>
        <v>184745.2</v>
      </c>
      <c r="D78" s="9">
        <f t="shared" si="21"/>
        <v>80216.510000000009</v>
      </c>
      <c r="E78" s="9">
        <f>E82+E103+E136+E144</f>
        <v>44613.5</v>
      </c>
      <c r="F78" s="9">
        <f t="shared" si="21"/>
        <v>19613.5</v>
      </c>
      <c r="G78" s="9">
        <f t="shared" si="21"/>
        <v>19613.5</v>
      </c>
      <c r="H78" s="9">
        <f t="shared" si="21"/>
        <v>67234.2</v>
      </c>
      <c r="I78" s="9">
        <f>I82+I103+I136+I144</f>
        <v>416036.41</v>
      </c>
      <c r="J78" s="5"/>
      <c r="K78" s="13"/>
      <c r="L78" s="13"/>
    </row>
    <row r="79" spans="1:12" s="3" customFormat="1" ht="36.75" customHeight="1">
      <c r="A79" s="44" t="s">
        <v>88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s="3" customFormat="1" ht="45">
      <c r="A80" s="5" t="s">
        <v>5</v>
      </c>
      <c r="B80" s="15" t="s">
        <v>6</v>
      </c>
      <c r="C80" s="9">
        <f>C81+C82</f>
        <v>4079</v>
      </c>
      <c r="D80" s="9">
        <f t="shared" ref="D80:I80" si="22">D81+D82</f>
        <v>4540.6000000000004</v>
      </c>
      <c r="E80" s="9">
        <f t="shared" si="22"/>
        <v>982.7</v>
      </c>
      <c r="F80" s="9">
        <f t="shared" si="22"/>
        <v>0</v>
      </c>
      <c r="G80" s="9">
        <f t="shared" si="22"/>
        <v>0</v>
      </c>
      <c r="H80" s="9">
        <f t="shared" si="22"/>
        <v>0</v>
      </c>
      <c r="I80" s="9">
        <f t="shared" si="22"/>
        <v>9602.2999999999993</v>
      </c>
      <c r="J80" s="5" t="s">
        <v>135</v>
      </c>
      <c r="K80" s="5" t="s">
        <v>138</v>
      </c>
      <c r="L80" s="5" t="s">
        <v>137</v>
      </c>
    </row>
    <row r="81" spans="1:12" s="3" customFormat="1" ht="16.899999999999999" customHeight="1">
      <c r="A81" s="5"/>
      <c r="B81" s="15" t="s">
        <v>3</v>
      </c>
      <c r="C81" s="9">
        <f t="shared" ref="C81:H82" si="23">C85+C91+C88+C98</f>
        <v>416</v>
      </c>
      <c r="D81" s="9">
        <f t="shared" si="23"/>
        <v>877.6</v>
      </c>
      <c r="E81" s="9">
        <f t="shared" si="23"/>
        <v>982.7</v>
      </c>
      <c r="F81" s="9">
        <f t="shared" si="23"/>
        <v>0</v>
      </c>
      <c r="G81" s="9">
        <f t="shared" si="23"/>
        <v>0</v>
      </c>
      <c r="H81" s="9">
        <f t="shared" si="23"/>
        <v>0</v>
      </c>
      <c r="I81" s="9">
        <f>H81+G81+F81+E81+D81+C81</f>
        <v>2276.3000000000002</v>
      </c>
      <c r="J81" s="26"/>
      <c r="K81" s="13"/>
      <c r="L81" s="13"/>
    </row>
    <row r="82" spans="1:12" s="3" customFormat="1" ht="17.45" customHeight="1">
      <c r="A82" s="5"/>
      <c r="B82" s="15" t="s">
        <v>4</v>
      </c>
      <c r="C82" s="9">
        <f t="shared" si="23"/>
        <v>3663</v>
      </c>
      <c r="D82" s="9">
        <f t="shared" si="23"/>
        <v>3663</v>
      </c>
      <c r="E82" s="9">
        <f t="shared" si="23"/>
        <v>0</v>
      </c>
      <c r="F82" s="9">
        <f t="shared" si="23"/>
        <v>0</v>
      </c>
      <c r="G82" s="9">
        <f t="shared" si="23"/>
        <v>0</v>
      </c>
      <c r="H82" s="9">
        <f t="shared" si="23"/>
        <v>0</v>
      </c>
      <c r="I82" s="9">
        <f>H82+G82+F82+E82+D82+C82</f>
        <v>7326</v>
      </c>
      <c r="J82" s="26"/>
      <c r="K82" s="13"/>
      <c r="L82" s="13"/>
    </row>
    <row r="83" spans="1:12" s="3" customFormat="1" ht="16.149999999999999" customHeight="1">
      <c r="A83" s="5"/>
      <c r="B83" s="15" t="s">
        <v>32</v>
      </c>
      <c r="C83" s="9"/>
      <c r="D83" s="9"/>
      <c r="E83" s="9"/>
      <c r="F83" s="9"/>
      <c r="G83" s="9"/>
      <c r="H83" s="9"/>
      <c r="I83" s="9"/>
      <c r="J83" s="26"/>
      <c r="K83" s="13"/>
      <c r="L83" s="13"/>
    </row>
    <row r="84" spans="1:12" s="3" customFormat="1" ht="45">
      <c r="A84" s="5" t="s">
        <v>33</v>
      </c>
      <c r="B84" s="15" t="s">
        <v>70</v>
      </c>
      <c r="C84" s="9">
        <f t="shared" ref="C84:H84" si="24">C85+C86</f>
        <v>293</v>
      </c>
      <c r="D84" s="9">
        <f t="shared" si="24"/>
        <v>0</v>
      </c>
      <c r="E84" s="9">
        <f t="shared" si="24"/>
        <v>0</v>
      </c>
      <c r="F84" s="9">
        <f t="shared" si="24"/>
        <v>0</v>
      </c>
      <c r="G84" s="9">
        <f t="shared" si="24"/>
        <v>0</v>
      </c>
      <c r="H84" s="9">
        <f t="shared" si="24"/>
        <v>0</v>
      </c>
      <c r="I84" s="9">
        <f t="shared" ref="I84:I92" si="25">H84+G84+F84+E84+D84+C84</f>
        <v>293</v>
      </c>
      <c r="J84" s="5" t="s">
        <v>135</v>
      </c>
      <c r="K84" s="5" t="s">
        <v>128</v>
      </c>
      <c r="L84" s="5" t="s">
        <v>137</v>
      </c>
    </row>
    <row r="85" spans="1:12" s="3" customFormat="1" ht="14.45" customHeight="1">
      <c r="A85" s="5"/>
      <c r="B85" s="15" t="s">
        <v>3</v>
      </c>
      <c r="C85" s="9">
        <f>218+75</f>
        <v>293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f t="shared" si="25"/>
        <v>293</v>
      </c>
      <c r="J85" s="5"/>
      <c r="K85" s="18"/>
      <c r="L85" s="5"/>
    </row>
    <row r="86" spans="1:12" s="3" customFormat="1" ht="15.6" customHeight="1">
      <c r="A86" s="5"/>
      <c r="B86" s="15" t="s">
        <v>4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f t="shared" si="25"/>
        <v>0</v>
      </c>
      <c r="J86" s="5"/>
      <c r="K86" s="5"/>
      <c r="L86" s="5"/>
    </row>
    <row r="87" spans="1:12" s="3" customFormat="1" ht="43.9" customHeight="1">
      <c r="A87" s="5" t="s">
        <v>76</v>
      </c>
      <c r="B87" s="15" t="s">
        <v>75</v>
      </c>
      <c r="C87" s="9">
        <f t="shared" ref="C87:H87" si="26">C88+C89</f>
        <v>86</v>
      </c>
      <c r="D87" s="9">
        <f t="shared" si="26"/>
        <v>0</v>
      </c>
      <c r="E87" s="9">
        <f t="shared" si="26"/>
        <v>0</v>
      </c>
      <c r="F87" s="9">
        <f t="shared" si="26"/>
        <v>0</v>
      </c>
      <c r="G87" s="9">
        <f t="shared" si="26"/>
        <v>0</v>
      </c>
      <c r="H87" s="9">
        <f t="shared" si="26"/>
        <v>0</v>
      </c>
      <c r="I87" s="9">
        <f t="shared" si="25"/>
        <v>86</v>
      </c>
      <c r="J87" s="5" t="s">
        <v>135</v>
      </c>
      <c r="K87" s="5" t="s">
        <v>128</v>
      </c>
      <c r="L87" s="5" t="s">
        <v>137</v>
      </c>
    </row>
    <row r="88" spans="1:12" s="3" customFormat="1" ht="16.149999999999999" customHeight="1">
      <c r="A88" s="5"/>
      <c r="B88" s="15" t="s">
        <v>3</v>
      </c>
      <c r="C88" s="9">
        <v>86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f t="shared" si="25"/>
        <v>86</v>
      </c>
      <c r="J88" s="5"/>
      <c r="K88" s="5"/>
      <c r="L88" s="5"/>
    </row>
    <row r="89" spans="1:12" s="3" customFormat="1" ht="16.149999999999999" customHeight="1">
      <c r="A89" s="5"/>
      <c r="B89" s="15" t="s">
        <v>4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f t="shared" si="25"/>
        <v>0</v>
      </c>
      <c r="J89" s="5"/>
      <c r="K89" s="5"/>
      <c r="L89" s="5"/>
    </row>
    <row r="90" spans="1:12" s="3" customFormat="1" ht="45">
      <c r="A90" s="5" t="s">
        <v>81</v>
      </c>
      <c r="B90" s="15" t="s">
        <v>34</v>
      </c>
      <c r="C90" s="9">
        <f t="shared" ref="C90:H90" si="27">C91+C92</f>
        <v>3700</v>
      </c>
      <c r="D90" s="9">
        <f t="shared" si="27"/>
        <v>4405.6000000000004</v>
      </c>
      <c r="E90" s="9">
        <f t="shared" si="27"/>
        <v>772.7</v>
      </c>
      <c r="F90" s="9">
        <f t="shared" si="27"/>
        <v>0</v>
      </c>
      <c r="G90" s="9">
        <f t="shared" si="27"/>
        <v>0</v>
      </c>
      <c r="H90" s="9">
        <f t="shared" si="27"/>
        <v>0</v>
      </c>
      <c r="I90" s="9">
        <f t="shared" si="25"/>
        <v>8878.2999999999993</v>
      </c>
      <c r="J90" s="5" t="s">
        <v>135</v>
      </c>
      <c r="K90" s="5" t="s">
        <v>139</v>
      </c>
      <c r="L90" s="5" t="s">
        <v>137</v>
      </c>
    </row>
    <row r="91" spans="1:12" s="3" customFormat="1" ht="15.6" customHeight="1">
      <c r="A91" s="5"/>
      <c r="B91" s="15" t="s">
        <v>3</v>
      </c>
      <c r="C91" s="9">
        <v>37</v>
      </c>
      <c r="D91" s="9">
        <v>742.6</v>
      </c>
      <c r="E91" s="9">
        <v>772.7</v>
      </c>
      <c r="F91" s="9">
        <v>0</v>
      </c>
      <c r="G91" s="9">
        <v>0</v>
      </c>
      <c r="H91" s="9">
        <v>0</v>
      </c>
      <c r="I91" s="9">
        <f t="shared" si="25"/>
        <v>1552.3000000000002</v>
      </c>
      <c r="J91" s="5"/>
      <c r="K91" s="5"/>
      <c r="L91" s="5"/>
    </row>
    <row r="92" spans="1:12" s="3" customFormat="1" ht="15.6" customHeight="1">
      <c r="A92" s="5"/>
      <c r="B92" s="15" t="s">
        <v>4</v>
      </c>
      <c r="C92" s="9">
        <v>3663</v>
      </c>
      <c r="D92" s="9">
        <v>3663</v>
      </c>
      <c r="E92" s="9">
        <v>0</v>
      </c>
      <c r="F92" s="9">
        <v>0</v>
      </c>
      <c r="G92" s="9">
        <v>0</v>
      </c>
      <c r="H92" s="9">
        <v>0</v>
      </c>
      <c r="I92" s="9">
        <f t="shared" si="25"/>
        <v>7326</v>
      </c>
      <c r="J92" s="5"/>
      <c r="K92" s="5"/>
      <c r="L92" s="5"/>
    </row>
    <row r="93" spans="1:12" s="3" customFormat="1" ht="15.6" customHeight="1">
      <c r="A93" s="5"/>
      <c r="B93" s="15" t="s">
        <v>109</v>
      </c>
      <c r="C93" s="9"/>
      <c r="D93" s="9"/>
      <c r="E93" s="9"/>
      <c r="F93" s="9"/>
      <c r="G93" s="9"/>
      <c r="H93" s="9"/>
      <c r="I93" s="9"/>
      <c r="J93" s="13"/>
      <c r="K93" s="13"/>
      <c r="L93" s="13"/>
    </row>
    <row r="94" spans="1:12" s="3" customFormat="1" ht="18" customHeight="1">
      <c r="A94" s="5"/>
      <c r="B94" s="15" t="s">
        <v>110</v>
      </c>
      <c r="C94" s="9">
        <f t="shared" ref="C94:H94" si="28">C95+C96</f>
        <v>0</v>
      </c>
      <c r="D94" s="9">
        <f t="shared" si="28"/>
        <v>3663</v>
      </c>
      <c r="E94" s="9">
        <f t="shared" si="28"/>
        <v>0</v>
      </c>
      <c r="F94" s="9">
        <f t="shared" si="28"/>
        <v>0</v>
      </c>
      <c r="G94" s="9">
        <f t="shared" si="28"/>
        <v>0</v>
      </c>
      <c r="H94" s="9">
        <f t="shared" si="28"/>
        <v>0</v>
      </c>
      <c r="I94" s="9">
        <f t="shared" ref="I94:I99" si="29">H94+G94+F94+E94+D94+C94</f>
        <v>3663</v>
      </c>
      <c r="J94" s="5"/>
      <c r="K94" s="5"/>
      <c r="L94" s="5"/>
    </row>
    <row r="95" spans="1:12" s="3" customFormat="1" ht="13.9" customHeight="1">
      <c r="A95" s="5"/>
      <c r="B95" s="15" t="s">
        <v>3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f t="shared" si="29"/>
        <v>0</v>
      </c>
      <c r="J95" s="5"/>
      <c r="K95" s="5"/>
      <c r="L95" s="5"/>
    </row>
    <row r="96" spans="1:12" s="3" customFormat="1" ht="13.9" customHeight="1">
      <c r="A96" s="5"/>
      <c r="B96" s="15" t="s">
        <v>4</v>
      </c>
      <c r="C96" s="9">
        <v>0</v>
      </c>
      <c r="D96" s="9">
        <v>3663</v>
      </c>
      <c r="E96" s="9">
        <v>0</v>
      </c>
      <c r="F96" s="9">
        <v>0</v>
      </c>
      <c r="G96" s="9">
        <v>0</v>
      </c>
      <c r="H96" s="9">
        <v>0</v>
      </c>
      <c r="I96" s="9">
        <f t="shared" si="29"/>
        <v>3663</v>
      </c>
      <c r="J96" s="13"/>
      <c r="K96" s="13"/>
      <c r="L96" s="13"/>
    </row>
    <row r="97" spans="1:12" s="3" customFormat="1" ht="45">
      <c r="A97" s="5" t="s">
        <v>82</v>
      </c>
      <c r="B97" s="15" t="s">
        <v>91</v>
      </c>
      <c r="C97" s="9">
        <f t="shared" ref="C97:H97" si="30">C98+C99</f>
        <v>0</v>
      </c>
      <c r="D97" s="9">
        <f t="shared" si="30"/>
        <v>135</v>
      </c>
      <c r="E97" s="9">
        <f t="shared" si="30"/>
        <v>210</v>
      </c>
      <c r="F97" s="9">
        <f t="shared" si="30"/>
        <v>0</v>
      </c>
      <c r="G97" s="9">
        <f t="shared" si="30"/>
        <v>0</v>
      </c>
      <c r="H97" s="9">
        <f t="shared" si="30"/>
        <v>0</v>
      </c>
      <c r="I97" s="9">
        <f t="shared" si="29"/>
        <v>345</v>
      </c>
      <c r="J97" s="5" t="s">
        <v>135</v>
      </c>
      <c r="K97" s="5" t="s">
        <v>139</v>
      </c>
      <c r="L97" s="5" t="s">
        <v>137</v>
      </c>
    </row>
    <row r="98" spans="1:12" s="3" customFormat="1" ht="16.899999999999999" customHeight="1">
      <c r="A98" s="5"/>
      <c r="B98" s="15" t="s">
        <v>3</v>
      </c>
      <c r="C98" s="9">
        <v>0</v>
      </c>
      <c r="D98" s="9">
        <v>135</v>
      </c>
      <c r="E98" s="9">
        <v>210</v>
      </c>
      <c r="F98" s="9">
        <v>0</v>
      </c>
      <c r="G98" s="9">
        <v>0</v>
      </c>
      <c r="H98" s="9">
        <v>0</v>
      </c>
      <c r="I98" s="9">
        <f t="shared" si="29"/>
        <v>345</v>
      </c>
      <c r="J98" s="13"/>
      <c r="K98" s="13"/>
      <c r="L98" s="13"/>
    </row>
    <row r="99" spans="1:12" s="3" customFormat="1" ht="18" customHeight="1">
      <c r="A99" s="5"/>
      <c r="B99" s="15" t="s">
        <v>4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f t="shared" si="29"/>
        <v>0</v>
      </c>
      <c r="J99" s="13"/>
      <c r="K99" s="13"/>
      <c r="L99" s="13"/>
    </row>
    <row r="100" spans="1:12" s="3" customFormat="1" ht="30" customHeight="1">
      <c r="A100" s="44" t="s">
        <v>87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s="3" customFormat="1" ht="34.5" customHeight="1">
      <c r="A101" s="5" t="s">
        <v>7</v>
      </c>
      <c r="B101" s="15" t="s">
        <v>93</v>
      </c>
      <c r="C101" s="14">
        <f t="shared" ref="C101:H101" si="31">C102+C103</f>
        <v>36785.299999999996</v>
      </c>
      <c r="D101" s="14">
        <f t="shared" si="31"/>
        <v>28284.16</v>
      </c>
      <c r="E101" s="14">
        <f>E102+E103</f>
        <v>46015.9</v>
      </c>
      <c r="F101" s="14">
        <f t="shared" si="31"/>
        <v>21669.1</v>
      </c>
      <c r="G101" s="14">
        <f t="shared" si="31"/>
        <v>22080.2</v>
      </c>
      <c r="H101" s="14">
        <f t="shared" si="31"/>
        <v>23333.3</v>
      </c>
      <c r="I101" s="14">
        <f>H101+G101+F101+E101+D101+C101</f>
        <v>178167.96</v>
      </c>
      <c r="J101" s="5"/>
      <c r="K101" s="13"/>
      <c r="L101" s="13"/>
    </row>
    <row r="102" spans="1:12" s="3" customFormat="1" ht="19.149999999999999" customHeight="1">
      <c r="A102" s="5"/>
      <c r="B102" s="15" t="s">
        <v>3</v>
      </c>
      <c r="C102" s="14">
        <f t="shared" ref="C102:I102" si="32">C106+C113+C119+C122+C131+C116+C125+C128</f>
        <v>1440.2</v>
      </c>
      <c r="D102" s="14">
        <f t="shared" si="32"/>
        <v>1395.2</v>
      </c>
      <c r="E102" s="14">
        <f t="shared" si="32"/>
        <v>1402.4</v>
      </c>
      <c r="F102" s="14">
        <f t="shared" si="32"/>
        <v>2055.6</v>
      </c>
      <c r="G102" s="14">
        <f t="shared" si="32"/>
        <v>2466.6999999999998</v>
      </c>
      <c r="H102" s="14">
        <f t="shared" si="32"/>
        <v>2333.3000000000002</v>
      </c>
      <c r="I102" s="14">
        <f t="shared" si="32"/>
        <v>11093.4</v>
      </c>
      <c r="J102" s="5"/>
      <c r="K102" s="13"/>
      <c r="L102" s="13"/>
    </row>
    <row r="103" spans="1:12" s="3" customFormat="1" ht="19.149999999999999" customHeight="1">
      <c r="A103" s="5"/>
      <c r="B103" s="15" t="s">
        <v>4</v>
      </c>
      <c r="C103" s="14">
        <f t="shared" ref="C103:H103" si="33">C107+C114+C120+C123+C132+C117+C129+C126</f>
        <v>35345.1</v>
      </c>
      <c r="D103" s="14">
        <f t="shared" si="33"/>
        <v>26888.959999999999</v>
      </c>
      <c r="E103" s="14">
        <f t="shared" si="33"/>
        <v>44613.5</v>
      </c>
      <c r="F103" s="14">
        <f t="shared" si="33"/>
        <v>19613.5</v>
      </c>
      <c r="G103" s="14">
        <f t="shared" si="33"/>
        <v>19613.5</v>
      </c>
      <c r="H103" s="14">
        <f t="shared" si="33"/>
        <v>21000</v>
      </c>
      <c r="I103" s="14">
        <f>I107+I114+I120+I123+I132+I117+I126</f>
        <v>167074.56</v>
      </c>
      <c r="J103" s="5"/>
      <c r="K103" s="13"/>
      <c r="L103" s="13"/>
    </row>
    <row r="104" spans="1:12" s="3" customFormat="1" ht="18.600000000000001" customHeight="1">
      <c r="A104" s="5"/>
      <c r="B104" s="15" t="s">
        <v>32</v>
      </c>
      <c r="C104" s="14"/>
      <c r="D104" s="14"/>
      <c r="E104" s="14"/>
      <c r="F104" s="14"/>
      <c r="G104" s="14"/>
      <c r="H104" s="14"/>
      <c r="I104" s="14"/>
      <c r="J104" s="5"/>
      <c r="K104" s="13"/>
      <c r="L104" s="13"/>
    </row>
    <row r="105" spans="1:12" ht="45">
      <c r="A105" s="5" t="s">
        <v>43</v>
      </c>
      <c r="B105" s="15" t="s">
        <v>8</v>
      </c>
      <c r="C105" s="14">
        <f t="shared" ref="C105:H105" si="34">C106+C107</f>
        <v>24165.7</v>
      </c>
      <c r="D105" s="14">
        <f t="shared" si="34"/>
        <v>21242.559999999998</v>
      </c>
      <c r="E105" s="14">
        <f t="shared" si="34"/>
        <v>0</v>
      </c>
      <c r="F105" s="14">
        <f t="shared" si="34"/>
        <v>0</v>
      </c>
      <c r="G105" s="14">
        <f t="shared" si="34"/>
        <v>0</v>
      </c>
      <c r="H105" s="14">
        <f t="shared" si="34"/>
        <v>0</v>
      </c>
      <c r="I105" s="14">
        <f>H105+G105+F105+E105+D105+C105</f>
        <v>45408.259999999995</v>
      </c>
      <c r="J105" s="5" t="s">
        <v>126</v>
      </c>
      <c r="K105" s="5" t="s">
        <v>136</v>
      </c>
      <c r="L105" s="5" t="s">
        <v>137</v>
      </c>
    </row>
    <row r="106" spans="1:12" ht="19.149999999999999" customHeight="1">
      <c r="A106" s="5"/>
      <c r="B106" s="15" t="s">
        <v>3</v>
      </c>
      <c r="C106" s="14">
        <v>241.7</v>
      </c>
      <c r="D106" s="14">
        <v>211.6</v>
      </c>
      <c r="E106" s="14">
        <v>0</v>
      </c>
      <c r="F106" s="14">
        <v>0</v>
      </c>
      <c r="G106" s="14">
        <v>0</v>
      </c>
      <c r="H106" s="14">
        <v>0</v>
      </c>
      <c r="I106" s="14">
        <f>H106+G106+F106+E106+D106+C106</f>
        <v>453.29999999999995</v>
      </c>
      <c r="J106" s="5"/>
      <c r="K106" s="13"/>
      <c r="L106" s="13"/>
    </row>
    <row r="107" spans="1:12" ht="18" customHeight="1">
      <c r="A107" s="5"/>
      <c r="B107" s="15" t="s">
        <v>4</v>
      </c>
      <c r="C107" s="14">
        <v>23924</v>
      </c>
      <c r="D107" s="14">
        <v>21030.959999999999</v>
      </c>
      <c r="E107" s="14">
        <v>0</v>
      </c>
      <c r="F107" s="14">
        <v>0</v>
      </c>
      <c r="G107" s="14">
        <v>0</v>
      </c>
      <c r="H107" s="14">
        <v>0</v>
      </c>
      <c r="I107" s="14">
        <f>H107+G107+F107+E107+D107+C107</f>
        <v>44954.96</v>
      </c>
      <c r="J107" s="5"/>
      <c r="K107" s="13"/>
      <c r="L107" s="13"/>
    </row>
    <row r="108" spans="1:12">
      <c r="A108" s="5"/>
      <c r="B108" s="15" t="s">
        <v>109</v>
      </c>
      <c r="C108" s="14"/>
      <c r="D108" s="14"/>
      <c r="E108" s="14"/>
      <c r="F108" s="14"/>
      <c r="G108" s="14"/>
      <c r="H108" s="14"/>
      <c r="I108" s="14"/>
      <c r="J108" s="5"/>
      <c r="K108" s="5"/>
      <c r="L108" s="5"/>
    </row>
    <row r="109" spans="1:12">
      <c r="A109" s="5"/>
      <c r="B109" s="15" t="s">
        <v>110</v>
      </c>
      <c r="C109" s="14">
        <f t="shared" ref="C109:H109" si="35">C110+C111</f>
        <v>0</v>
      </c>
      <c r="D109" s="14">
        <f t="shared" si="35"/>
        <v>155.19999999999999</v>
      </c>
      <c r="E109" s="14">
        <f t="shared" si="35"/>
        <v>0</v>
      </c>
      <c r="F109" s="14">
        <f t="shared" si="35"/>
        <v>0</v>
      </c>
      <c r="G109" s="14">
        <f t="shared" si="35"/>
        <v>0</v>
      </c>
      <c r="H109" s="14">
        <f t="shared" si="35"/>
        <v>0</v>
      </c>
      <c r="I109" s="14">
        <f t="shared" ref="I109:I114" si="36">H109+G109+F109+E109+D109+C109</f>
        <v>155.19999999999999</v>
      </c>
      <c r="J109" s="5"/>
      <c r="K109" s="13"/>
      <c r="L109" s="13"/>
    </row>
    <row r="110" spans="1:12" ht="18" customHeight="1">
      <c r="A110" s="5"/>
      <c r="B110" s="15" t="s">
        <v>3</v>
      </c>
      <c r="C110" s="14">
        <v>0</v>
      </c>
      <c r="D110" s="14">
        <v>0.7</v>
      </c>
      <c r="E110" s="14">
        <v>0</v>
      </c>
      <c r="F110" s="14">
        <v>0</v>
      </c>
      <c r="G110" s="14">
        <v>0</v>
      </c>
      <c r="H110" s="14">
        <v>0</v>
      </c>
      <c r="I110" s="14">
        <f t="shared" si="36"/>
        <v>0.7</v>
      </c>
      <c r="J110" s="5"/>
      <c r="K110" s="13"/>
      <c r="L110" s="13"/>
    </row>
    <row r="111" spans="1:12">
      <c r="A111" s="5"/>
      <c r="B111" s="15" t="s">
        <v>4</v>
      </c>
      <c r="C111" s="14">
        <v>0</v>
      </c>
      <c r="D111" s="14">
        <v>154.5</v>
      </c>
      <c r="E111" s="14">
        <v>0</v>
      </c>
      <c r="F111" s="14">
        <v>0</v>
      </c>
      <c r="G111" s="14">
        <v>0</v>
      </c>
      <c r="H111" s="14">
        <v>0</v>
      </c>
      <c r="I111" s="14">
        <f t="shared" si="36"/>
        <v>154.5</v>
      </c>
      <c r="J111" s="7"/>
      <c r="K111" s="7"/>
      <c r="L111" s="7"/>
    </row>
    <row r="112" spans="1:12" ht="49.5" customHeight="1">
      <c r="A112" s="5" t="s">
        <v>9</v>
      </c>
      <c r="B112" s="15" t="s">
        <v>10</v>
      </c>
      <c r="C112" s="9">
        <f t="shared" ref="C112:H112" si="37">C113+C114</f>
        <v>450</v>
      </c>
      <c r="D112" s="9">
        <f t="shared" si="37"/>
        <v>558</v>
      </c>
      <c r="E112" s="9">
        <f t="shared" si="37"/>
        <v>558</v>
      </c>
      <c r="F112" s="9">
        <f t="shared" si="37"/>
        <v>0</v>
      </c>
      <c r="G112" s="9">
        <f t="shared" si="37"/>
        <v>0</v>
      </c>
      <c r="H112" s="9">
        <f t="shared" si="37"/>
        <v>0</v>
      </c>
      <c r="I112" s="9">
        <f t="shared" si="36"/>
        <v>1566</v>
      </c>
      <c r="J112" s="5" t="s">
        <v>135</v>
      </c>
      <c r="K112" s="5" t="s">
        <v>136</v>
      </c>
      <c r="L112" s="5" t="s">
        <v>137</v>
      </c>
    </row>
    <row r="113" spans="1:12" ht="15.6" customHeight="1">
      <c r="A113" s="5"/>
      <c r="B113" s="15" t="s">
        <v>3</v>
      </c>
      <c r="C113" s="9">
        <v>450</v>
      </c>
      <c r="D113" s="9">
        <v>0</v>
      </c>
      <c r="E113" s="9">
        <v>558</v>
      </c>
      <c r="F113" s="9">
        <v>0</v>
      </c>
      <c r="G113" s="9">
        <v>0</v>
      </c>
      <c r="H113" s="9">
        <v>0</v>
      </c>
      <c r="I113" s="9">
        <f t="shared" si="36"/>
        <v>1008</v>
      </c>
      <c r="J113" s="5"/>
      <c r="K113" s="13"/>
      <c r="L113" s="13"/>
    </row>
    <row r="114" spans="1:12" ht="16.149999999999999" customHeight="1">
      <c r="A114" s="5"/>
      <c r="B114" s="15" t="s">
        <v>4</v>
      </c>
      <c r="C114" s="9">
        <v>0</v>
      </c>
      <c r="D114" s="9">
        <v>558</v>
      </c>
      <c r="E114" s="9">
        <v>0</v>
      </c>
      <c r="F114" s="9">
        <v>0</v>
      </c>
      <c r="G114" s="9">
        <v>0</v>
      </c>
      <c r="H114" s="9">
        <v>0</v>
      </c>
      <c r="I114" s="9">
        <f t="shared" si="36"/>
        <v>558</v>
      </c>
      <c r="J114" s="5"/>
      <c r="K114" s="5"/>
      <c r="L114" s="5"/>
    </row>
    <row r="115" spans="1:12" ht="58.9" customHeight="1">
      <c r="A115" s="5" t="s">
        <v>11</v>
      </c>
      <c r="B115" s="15" t="s">
        <v>77</v>
      </c>
      <c r="C115" s="9">
        <f t="shared" ref="C115:H115" si="38">C116+C117</f>
        <v>0</v>
      </c>
      <c r="D115" s="9">
        <f t="shared" si="38"/>
        <v>0</v>
      </c>
      <c r="E115" s="9">
        <f t="shared" si="38"/>
        <v>0</v>
      </c>
      <c r="F115" s="9">
        <f t="shared" si="38"/>
        <v>0</v>
      </c>
      <c r="G115" s="9">
        <f t="shared" si="38"/>
        <v>0</v>
      </c>
      <c r="H115" s="9">
        <f t="shared" si="38"/>
        <v>0</v>
      </c>
      <c r="I115" s="9">
        <f t="shared" ref="I115:I128" si="39">H115+G115+F115+E115+D115+C115</f>
        <v>0</v>
      </c>
      <c r="J115" s="5" t="s">
        <v>135</v>
      </c>
      <c r="K115" s="5"/>
      <c r="L115" s="5" t="s">
        <v>137</v>
      </c>
    </row>
    <row r="116" spans="1:12" ht="16.149999999999999" customHeight="1">
      <c r="A116" s="5"/>
      <c r="B116" s="15" t="s">
        <v>3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f t="shared" si="39"/>
        <v>0</v>
      </c>
      <c r="J116" s="7"/>
      <c r="K116" s="7"/>
      <c r="L116" s="7"/>
    </row>
    <row r="117" spans="1:12" ht="15.6" customHeight="1">
      <c r="A117" s="5"/>
      <c r="B117" s="15" t="s">
        <v>4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f t="shared" si="39"/>
        <v>0</v>
      </c>
      <c r="J117" s="7"/>
      <c r="K117" s="7"/>
      <c r="L117" s="7"/>
    </row>
    <row r="118" spans="1:12" ht="45">
      <c r="A118" s="5" t="s">
        <v>12</v>
      </c>
      <c r="B118" s="15" t="s">
        <v>94</v>
      </c>
      <c r="C118" s="9">
        <f t="shared" ref="C118:H118" si="40">C119+C120</f>
        <v>11569.6</v>
      </c>
      <c r="D118" s="9">
        <f t="shared" si="40"/>
        <v>5888.9</v>
      </c>
      <c r="E118" s="9">
        <f t="shared" si="40"/>
        <v>45457.9</v>
      </c>
      <c r="F118" s="9">
        <f t="shared" si="40"/>
        <v>21669.1</v>
      </c>
      <c r="G118" s="9">
        <f t="shared" si="40"/>
        <v>22080.2</v>
      </c>
      <c r="H118" s="9">
        <f t="shared" si="40"/>
        <v>0</v>
      </c>
      <c r="I118" s="9">
        <f>H118+G118+F118+E118+D118+C118</f>
        <v>106665.70000000001</v>
      </c>
      <c r="J118" s="5" t="s">
        <v>126</v>
      </c>
      <c r="K118" s="5" t="s">
        <v>146</v>
      </c>
      <c r="L118" s="5" t="s">
        <v>137</v>
      </c>
    </row>
    <row r="119" spans="1:12" ht="15" customHeight="1">
      <c r="A119" s="5"/>
      <c r="B119" s="15" t="s">
        <v>3</v>
      </c>
      <c r="C119" s="9">
        <v>148.5</v>
      </c>
      <c r="D119" s="9">
        <v>588.9</v>
      </c>
      <c r="E119" s="9">
        <v>844.4</v>
      </c>
      <c r="F119" s="9">
        <v>2055.6</v>
      </c>
      <c r="G119" s="9">
        <v>2466.6999999999998</v>
      </c>
      <c r="H119" s="9">
        <v>0</v>
      </c>
      <c r="I119" s="9">
        <f t="shared" si="39"/>
        <v>6104.0999999999985</v>
      </c>
      <c r="J119" s="19"/>
      <c r="K119" s="19"/>
      <c r="L119" s="19"/>
    </row>
    <row r="120" spans="1:12" ht="15" customHeight="1">
      <c r="A120" s="5"/>
      <c r="B120" s="15" t="s">
        <v>4</v>
      </c>
      <c r="C120" s="9">
        <v>11421.1</v>
      </c>
      <c r="D120" s="9">
        <v>5300</v>
      </c>
      <c r="E120" s="9">
        <f>13613.5+16500+14500</f>
        <v>44613.5</v>
      </c>
      <c r="F120" s="9">
        <v>19613.5</v>
      </c>
      <c r="G120" s="9">
        <v>19613.5</v>
      </c>
      <c r="H120" s="9">
        <v>0</v>
      </c>
      <c r="I120" s="9">
        <f t="shared" si="39"/>
        <v>100561.60000000001</v>
      </c>
      <c r="J120" s="19"/>
      <c r="K120" s="19"/>
      <c r="L120" s="19"/>
    </row>
    <row r="121" spans="1:12" ht="45">
      <c r="A121" s="5" t="s">
        <v>14</v>
      </c>
      <c r="B121" s="15" t="s">
        <v>13</v>
      </c>
      <c r="C121" s="9">
        <f t="shared" ref="C121:H121" si="41">C122+C123</f>
        <v>0</v>
      </c>
      <c r="D121" s="9">
        <f t="shared" si="41"/>
        <v>0</v>
      </c>
      <c r="E121" s="9">
        <f t="shared" si="41"/>
        <v>0</v>
      </c>
      <c r="F121" s="9">
        <f t="shared" si="41"/>
        <v>0</v>
      </c>
      <c r="G121" s="9">
        <f t="shared" si="41"/>
        <v>0</v>
      </c>
      <c r="H121" s="9">
        <f t="shared" si="41"/>
        <v>0</v>
      </c>
      <c r="I121" s="9">
        <f t="shared" si="39"/>
        <v>0</v>
      </c>
      <c r="J121" s="5" t="s">
        <v>140</v>
      </c>
      <c r="K121" s="5" t="s">
        <v>143</v>
      </c>
      <c r="L121" s="5" t="s">
        <v>137</v>
      </c>
    </row>
    <row r="122" spans="1:12" ht="16.149999999999999" customHeight="1">
      <c r="A122" s="5"/>
      <c r="B122" s="15" t="s">
        <v>3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f t="shared" si="39"/>
        <v>0</v>
      </c>
      <c r="J122" s="19"/>
      <c r="K122" s="19"/>
      <c r="L122" s="19"/>
    </row>
    <row r="123" spans="1:12" ht="16.149999999999999" customHeight="1">
      <c r="A123" s="5"/>
      <c r="B123" s="15" t="s">
        <v>4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f t="shared" si="39"/>
        <v>0</v>
      </c>
      <c r="J123" s="19"/>
      <c r="K123" s="19"/>
      <c r="L123" s="19"/>
    </row>
    <row r="124" spans="1:12" ht="45">
      <c r="A124" s="5" t="s">
        <v>78</v>
      </c>
      <c r="B124" s="15" t="s">
        <v>42</v>
      </c>
      <c r="C124" s="9">
        <f t="shared" ref="C124:H124" si="42">C125+C126</f>
        <v>0</v>
      </c>
      <c r="D124" s="9">
        <f t="shared" si="42"/>
        <v>0</v>
      </c>
      <c r="E124" s="9">
        <f t="shared" si="42"/>
        <v>0</v>
      </c>
      <c r="F124" s="9">
        <f t="shared" si="42"/>
        <v>0</v>
      </c>
      <c r="G124" s="9">
        <f t="shared" si="42"/>
        <v>0</v>
      </c>
      <c r="H124" s="9">
        <f t="shared" si="42"/>
        <v>23333.3</v>
      </c>
      <c r="I124" s="9">
        <f t="shared" si="39"/>
        <v>23333.3</v>
      </c>
      <c r="J124" s="5" t="s">
        <v>126</v>
      </c>
      <c r="K124" s="5" t="s">
        <v>147</v>
      </c>
      <c r="L124" s="5" t="s">
        <v>137</v>
      </c>
    </row>
    <row r="125" spans="1:12" ht="14.45" customHeight="1">
      <c r="A125" s="5"/>
      <c r="B125" s="15" t="s">
        <v>3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2333.3000000000002</v>
      </c>
      <c r="I125" s="9">
        <f>H125+G125+F125+E125+D125+C125</f>
        <v>2333.3000000000002</v>
      </c>
      <c r="J125" s="19"/>
      <c r="K125" s="19"/>
      <c r="L125" s="19"/>
    </row>
    <row r="126" spans="1:12" ht="16.899999999999999" customHeight="1">
      <c r="A126" s="5"/>
      <c r="B126" s="15" t="s">
        <v>4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21000</v>
      </c>
      <c r="I126" s="9">
        <f t="shared" si="39"/>
        <v>21000</v>
      </c>
      <c r="J126" s="19"/>
      <c r="K126" s="19"/>
      <c r="L126" s="19"/>
    </row>
    <row r="127" spans="1:12" ht="45">
      <c r="A127" s="5" t="s">
        <v>102</v>
      </c>
      <c r="B127" s="15" t="s">
        <v>95</v>
      </c>
      <c r="C127" s="9">
        <f t="shared" ref="C127:H127" si="43">C128+C129</f>
        <v>500</v>
      </c>
      <c r="D127" s="9">
        <f t="shared" si="43"/>
        <v>495.6</v>
      </c>
      <c r="E127" s="9">
        <f t="shared" si="43"/>
        <v>0</v>
      </c>
      <c r="F127" s="9">
        <f t="shared" si="43"/>
        <v>0</v>
      </c>
      <c r="G127" s="9">
        <f t="shared" si="43"/>
        <v>0</v>
      </c>
      <c r="H127" s="9">
        <f t="shared" si="43"/>
        <v>0</v>
      </c>
      <c r="I127" s="9">
        <f t="shared" si="39"/>
        <v>995.6</v>
      </c>
      <c r="J127" s="20" t="s">
        <v>126</v>
      </c>
      <c r="K127" s="38" t="s">
        <v>147</v>
      </c>
      <c r="L127" s="20" t="s">
        <v>137</v>
      </c>
    </row>
    <row r="128" spans="1:12" ht="14.45" customHeight="1">
      <c r="A128" s="5"/>
      <c r="B128" s="15" t="s">
        <v>3</v>
      </c>
      <c r="C128" s="9">
        <v>500</v>
      </c>
      <c r="D128" s="9">
        <v>495.6</v>
      </c>
      <c r="E128" s="9">
        <v>0</v>
      </c>
      <c r="F128" s="9">
        <f>F129*10/90</f>
        <v>0</v>
      </c>
      <c r="G128" s="9">
        <f>G129*10/90</f>
        <v>0</v>
      </c>
      <c r="H128" s="9">
        <f>H129*10/90</f>
        <v>0</v>
      </c>
      <c r="I128" s="9">
        <f t="shared" si="39"/>
        <v>995.6</v>
      </c>
      <c r="J128" s="19"/>
      <c r="K128" s="19"/>
      <c r="L128" s="19"/>
    </row>
    <row r="129" spans="1:12" ht="16.899999999999999" customHeight="1">
      <c r="A129" s="5"/>
      <c r="B129" s="15" t="s">
        <v>4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19"/>
      <c r="K129" s="19"/>
      <c r="L129" s="19"/>
    </row>
    <row r="130" spans="1:12" ht="45">
      <c r="A130" s="5" t="s">
        <v>103</v>
      </c>
      <c r="B130" s="15" t="s">
        <v>96</v>
      </c>
      <c r="C130" s="9">
        <f t="shared" ref="C130:H130" si="44">C131+C132</f>
        <v>100</v>
      </c>
      <c r="D130" s="9">
        <f t="shared" si="44"/>
        <v>99.1</v>
      </c>
      <c r="E130" s="9">
        <f t="shared" si="44"/>
        <v>0</v>
      </c>
      <c r="F130" s="9">
        <f t="shared" si="44"/>
        <v>0</v>
      </c>
      <c r="G130" s="9">
        <f t="shared" si="44"/>
        <v>0</v>
      </c>
      <c r="H130" s="9">
        <f t="shared" si="44"/>
        <v>0</v>
      </c>
      <c r="I130" s="9">
        <f>H130+G130+F130+E130+D130+C130</f>
        <v>199.1</v>
      </c>
      <c r="J130" s="5" t="s">
        <v>126</v>
      </c>
      <c r="K130" s="5" t="s">
        <v>136</v>
      </c>
      <c r="L130" s="5" t="s">
        <v>137</v>
      </c>
    </row>
    <row r="131" spans="1:12" ht="14.45" customHeight="1">
      <c r="A131" s="5"/>
      <c r="B131" s="15" t="s">
        <v>3</v>
      </c>
      <c r="C131" s="9">
        <v>100</v>
      </c>
      <c r="D131" s="9">
        <v>99.1</v>
      </c>
      <c r="E131" s="9">
        <v>0</v>
      </c>
      <c r="F131" s="9">
        <f>F132*10/90</f>
        <v>0</v>
      </c>
      <c r="G131" s="9">
        <f>G132*10/90</f>
        <v>0</v>
      </c>
      <c r="H131" s="9">
        <f>H132*10/90</f>
        <v>0</v>
      </c>
      <c r="I131" s="9">
        <f>H131+G131+F131+E131+D131+C131</f>
        <v>199.1</v>
      </c>
      <c r="J131" s="19"/>
      <c r="K131" s="19"/>
      <c r="L131" s="19"/>
    </row>
    <row r="132" spans="1:12" ht="16.899999999999999" customHeight="1">
      <c r="A132" s="5"/>
      <c r="B132" s="15" t="s">
        <v>4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19"/>
      <c r="K132" s="19"/>
      <c r="L132" s="19"/>
    </row>
    <row r="133" spans="1:12" ht="33" customHeight="1">
      <c r="A133" s="44" t="s">
        <v>85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ht="45">
      <c r="A134" s="5" t="s">
        <v>15</v>
      </c>
      <c r="B134" s="15" t="s">
        <v>16</v>
      </c>
      <c r="C134" s="9">
        <f t="shared" ref="C134:H134" si="45">C135+C136</f>
        <v>90017.5</v>
      </c>
      <c r="D134" s="9">
        <f t="shared" si="45"/>
        <v>51024.15</v>
      </c>
      <c r="E134" s="9">
        <f t="shared" si="45"/>
        <v>0</v>
      </c>
      <c r="F134" s="9">
        <f t="shared" si="45"/>
        <v>0</v>
      </c>
      <c r="G134" s="9">
        <f t="shared" si="45"/>
        <v>0</v>
      </c>
      <c r="H134" s="9">
        <f t="shared" si="45"/>
        <v>48821.799999999996</v>
      </c>
      <c r="I134" s="9">
        <f>H134+G134+F134+E134+D134+C134</f>
        <v>189863.45</v>
      </c>
      <c r="J134" s="5" t="s">
        <v>126</v>
      </c>
      <c r="K134" s="5" t="s">
        <v>124</v>
      </c>
      <c r="L134" s="5" t="s">
        <v>137</v>
      </c>
    </row>
    <row r="135" spans="1:12" ht="15" customHeight="1">
      <c r="A135" s="17"/>
      <c r="B135" s="15" t="s">
        <v>3</v>
      </c>
      <c r="C135" s="9">
        <v>1489.1</v>
      </c>
      <c r="D135" s="9">
        <v>1359.6</v>
      </c>
      <c r="E135" s="9">
        <v>0</v>
      </c>
      <c r="F135" s="9">
        <v>0</v>
      </c>
      <c r="G135" s="9">
        <v>0</v>
      </c>
      <c r="H135" s="9">
        <v>2587.6</v>
      </c>
      <c r="I135" s="9">
        <f>H135+G135+F135+E135+D135+C135</f>
        <v>5436.2999999999993</v>
      </c>
      <c r="J135" s="5"/>
      <c r="K135" s="13"/>
      <c r="L135" s="13"/>
    </row>
    <row r="136" spans="1:12" ht="16.149999999999999" customHeight="1">
      <c r="A136" s="17"/>
      <c r="B136" s="15" t="s">
        <v>4</v>
      </c>
      <c r="C136" s="9">
        <v>88528.4</v>
      </c>
      <c r="D136" s="9">
        <v>49664.55</v>
      </c>
      <c r="E136" s="9">
        <v>0</v>
      </c>
      <c r="F136" s="9">
        <v>0</v>
      </c>
      <c r="G136" s="9">
        <v>0</v>
      </c>
      <c r="H136" s="9">
        <v>46234.2</v>
      </c>
      <c r="I136" s="9">
        <f>H136+G136+F136+E136+D136+C136</f>
        <v>184427.15</v>
      </c>
      <c r="J136" s="5"/>
      <c r="K136" s="13"/>
      <c r="L136" s="13"/>
    </row>
    <row r="137" spans="1:12" ht="16.149999999999999" customHeight="1">
      <c r="A137" s="17"/>
      <c r="B137" s="15" t="s">
        <v>109</v>
      </c>
      <c r="C137" s="9"/>
      <c r="D137" s="9"/>
      <c r="E137" s="9"/>
      <c r="F137" s="9"/>
      <c r="G137" s="9"/>
      <c r="H137" s="9"/>
      <c r="I137" s="9"/>
      <c r="J137" s="13"/>
      <c r="K137" s="13"/>
      <c r="L137" s="13"/>
    </row>
    <row r="138" spans="1:12" ht="16.149999999999999" customHeight="1">
      <c r="A138" s="17"/>
      <c r="B138" s="15" t="s">
        <v>110</v>
      </c>
      <c r="C138" s="9">
        <f t="shared" ref="C138:H138" si="46">C139+C140</f>
        <v>0</v>
      </c>
      <c r="D138" s="9">
        <f t="shared" si="46"/>
        <v>26696.071240000001</v>
      </c>
      <c r="E138" s="9">
        <f t="shared" si="46"/>
        <v>0</v>
      </c>
      <c r="F138" s="9">
        <f t="shared" si="46"/>
        <v>0</v>
      </c>
      <c r="G138" s="9">
        <f t="shared" si="46"/>
        <v>0</v>
      </c>
      <c r="H138" s="9">
        <f t="shared" si="46"/>
        <v>0</v>
      </c>
      <c r="I138" s="9">
        <f>H138+G138+F138+E138+D138+C138</f>
        <v>26696.071240000001</v>
      </c>
      <c r="J138" s="13"/>
      <c r="K138" s="13"/>
      <c r="L138" s="13"/>
    </row>
    <row r="139" spans="1:12">
      <c r="A139" s="21"/>
      <c r="B139" s="15" t="s">
        <v>3</v>
      </c>
      <c r="C139" s="27">
        <v>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9">
        <f>H139+G139+F139+E139+D139+C139</f>
        <v>0</v>
      </c>
      <c r="J139" s="13"/>
      <c r="K139" s="13"/>
      <c r="L139" s="13"/>
    </row>
    <row r="140" spans="1:12">
      <c r="A140" s="21"/>
      <c r="B140" s="15" t="s">
        <v>4</v>
      </c>
      <c r="C140" s="27">
        <v>0</v>
      </c>
      <c r="D140" s="27">
        <f>2346.70444+24349.3668</f>
        <v>26696.071240000001</v>
      </c>
      <c r="E140" s="27">
        <v>0</v>
      </c>
      <c r="F140" s="27">
        <v>0</v>
      </c>
      <c r="G140" s="27">
        <v>0</v>
      </c>
      <c r="H140" s="27">
        <v>0</v>
      </c>
      <c r="I140" s="9">
        <f>H140+G140+F140+E140+D140+C140</f>
        <v>26696.071240000001</v>
      </c>
      <c r="J140" s="13"/>
      <c r="K140" s="13"/>
      <c r="L140" s="13"/>
    </row>
    <row r="141" spans="1:12" ht="28.15" customHeight="1">
      <c r="A141" s="46" t="s">
        <v>86</v>
      </c>
      <c r="B141" s="46"/>
      <c r="C141" s="46"/>
      <c r="D141" s="46"/>
      <c r="E141" s="46"/>
      <c r="F141" s="46"/>
      <c r="G141" s="46"/>
      <c r="H141" s="46"/>
      <c r="I141" s="46"/>
    </row>
    <row r="142" spans="1:12">
      <c r="A142" s="5" t="s">
        <v>17</v>
      </c>
      <c r="B142" s="23" t="s">
        <v>18</v>
      </c>
      <c r="C142" s="9">
        <f t="shared" ref="C142:I142" si="47">C143+C144</f>
        <v>57875.5</v>
      </c>
      <c r="D142" s="36">
        <f t="shared" si="47"/>
        <v>6387.05</v>
      </c>
      <c r="E142" s="36">
        <f t="shared" si="47"/>
        <v>404.2</v>
      </c>
      <c r="F142" s="36">
        <f t="shared" si="47"/>
        <v>0</v>
      </c>
      <c r="G142" s="36">
        <f t="shared" si="47"/>
        <v>0</v>
      </c>
      <c r="H142" s="36">
        <f t="shared" si="47"/>
        <v>0</v>
      </c>
      <c r="I142" s="36">
        <f t="shared" si="47"/>
        <v>64666.75</v>
      </c>
      <c r="J142" s="5"/>
      <c r="K142" s="13"/>
      <c r="L142" s="13"/>
    </row>
    <row r="143" spans="1:12" ht="15" customHeight="1">
      <c r="A143" s="5"/>
      <c r="B143" s="23" t="s">
        <v>3</v>
      </c>
      <c r="C143" s="9">
        <f t="shared" ref="C143:I144" si="48">C146+C149+C152+C155</f>
        <v>666.8</v>
      </c>
      <c r="D143" s="36">
        <f t="shared" si="48"/>
        <v>6387.05</v>
      </c>
      <c r="E143" s="36">
        <f t="shared" si="48"/>
        <v>404.2</v>
      </c>
      <c r="F143" s="36">
        <f t="shared" si="48"/>
        <v>0</v>
      </c>
      <c r="G143" s="36">
        <f t="shared" si="48"/>
        <v>0</v>
      </c>
      <c r="H143" s="36">
        <f t="shared" si="48"/>
        <v>0</v>
      </c>
      <c r="I143" s="36">
        <f t="shared" si="48"/>
        <v>7458.0499999999993</v>
      </c>
      <c r="J143" s="5"/>
      <c r="K143" s="13"/>
      <c r="L143" s="13"/>
    </row>
    <row r="144" spans="1:12" ht="16.149999999999999" customHeight="1">
      <c r="A144" s="5"/>
      <c r="B144" s="23" t="s">
        <v>4</v>
      </c>
      <c r="C144" s="9">
        <f t="shared" si="48"/>
        <v>57208.7</v>
      </c>
      <c r="D144" s="36">
        <f t="shared" si="48"/>
        <v>0</v>
      </c>
      <c r="E144" s="36">
        <f t="shared" si="48"/>
        <v>0</v>
      </c>
      <c r="F144" s="36">
        <f t="shared" si="48"/>
        <v>0</v>
      </c>
      <c r="G144" s="36">
        <f t="shared" si="48"/>
        <v>0</v>
      </c>
      <c r="H144" s="36">
        <f t="shared" si="48"/>
        <v>0</v>
      </c>
      <c r="I144" s="36">
        <f t="shared" si="48"/>
        <v>57208.7</v>
      </c>
      <c r="J144" s="5"/>
      <c r="K144" s="13"/>
      <c r="L144" s="13"/>
    </row>
    <row r="145" spans="1:13" s="3" customFormat="1" ht="45">
      <c r="A145" s="5" t="s">
        <v>68</v>
      </c>
      <c r="B145" s="23" t="s">
        <v>69</v>
      </c>
      <c r="C145" s="9">
        <f t="shared" ref="C145:H145" si="49">C146+C147</f>
        <v>57786.6</v>
      </c>
      <c r="D145" s="36">
        <f t="shared" si="49"/>
        <v>5609.25</v>
      </c>
      <c r="E145" s="36">
        <f t="shared" si="49"/>
        <v>404.2</v>
      </c>
      <c r="F145" s="36">
        <f t="shared" si="49"/>
        <v>0</v>
      </c>
      <c r="G145" s="36">
        <f t="shared" si="49"/>
        <v>0</v>
      </c>
      <c r="H145" s="36">
        <f t="shared" si="49"/>
        <v>0</v>
      </c>
      <c r="I145" s="36">
        <f t="shared" ref="I145:I198" si="50">H145+G145+F145+E145+D145+C145</f>
        <v>63800.049999999996</v>
      </c>
      <c r="J145" s="5" t="s">
        <v>135</v>
      </c>
      <c r="K145" s="5" t="s">
        <v>144</v>
      </c>
      <c r="L145" s="5" t="s">
        <v>137</v>
      </c>
    </row>
    <row r="146" spans="1:13" s="3" customFormat="1" ht="16.149999999999999" customHeight="1">
      <c r="A146" s="5"/>
      <c r="B146" s="23" t="s">
        <v>3</v>
      </c>
      <c r="C146" s="9">
        <v>577.9</v>
      </c>
      <c r="D146" s="9">
        <v>5609.25</v>
      </c>
      <c r="E146" s="36">
        <v>404.2</v>
      </c>
      <c r="F146" s="36">
        <v>0</v>
      </c>
      <c r="G146" s="36">
        <v>0</v>
      </c>
      <c r="H146" s="36">
        <v>0</v>
      </c>
      <c r="I146" s="36">
        <f t="shared" si="50"/>
        <v>6591.3499999999995</v>
      </c>
      <c r="J146" s="5"/>
      <c r="K146" s="13"/>
      <c r="L146" s="13"/>
    </row>
    <row r="147" spans="1:13" s="3" customFormat="1" ht="16.149999999999999" customHeight="1">
      <c r="A147" s="5"/>
      <c r="B147" s="23" t="s">
        <v>4</v>
      </c>
      <c r="C147" s="9">
        <v>57208.7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f t="shared" si="50"/>
        <v>57208.7</v>
      </c>
      <c r="J147" s="5"/>
      <c r="K147" s="13"/>
      <c r="L147" s="13"/>
    </row>
    <row r="148" spans="1:13" s="3" customFormat="1" ht="60" customHeight="1">
      <c r="A148" s="5" t="s">
        <v>74</v>
      </c>
      <c r="B148" s="23" t="s">
        <v>73</v>
      </c>
      <c r="C148" s="9">
        <f t="shared" ref="C148:H148" si="51">C149+C150</f>
        <v>88.9</v>
      </c>
      <c r="D148" s="36">
        <f t="shared" si="51"/>
        <v>0</v>
      </c>
      <c r="E148" s="36">
        <f t="shared" si="51"/>
        <v>0</v>
      </c>
      <c r="F148" s="36">
        <f t="shared" si="51"/>
        <v>0</v>
      </c>
      <c r="G148" s="36">
        <f t="shared" si="51"/>
        <v>0</v>
      </c>
      <c r="H148" s="36">
        <f t="shared" si="51"/>
        <v>0</v>
      </c>
      <c r="I148" s="36">
        <f t="shared" si="50"/>
        <v>88.9</v>
      </c>
      <c r="J148" s="5" t="s">
        <v>135</v>
      </c>
      <c r="K148" s="5" t="s">
        <v>128</v>
      </c>
      <c r="L148" s="5" t="s">
        <v>137</v>
      </c>
    </row>
    <row r="149" spans="1:13" s="3" customFormat="1" ht="17.45" customHeight="1">
      <c r="A149" s="5"/>
      <c r="B149" s="23" t="s">
        <v>3</v>
      </c>
      <c r="C149" s="9">
        <v>88.9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f t="shared" si="50"/>
        <v>88.9</v>
      </c>
      <c r="J149" s="5"/>
      <c r="K149" s="13"/>
      <c r="L149" s="13"/>
    </row>
    <row r="150" spans="1:13" s="3" customFormat="1" ht="15.6" customHeight="1">
      <c r="A150" s="5"/>
      <c r="B150" s="23" t="s">
        <v>4</v>
      </c>
      <c r="C150" s="9">
        <v>0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f t="shared" si="50"/>
        <v>0</v>
      </c>
      <c r="J150" s="5"/>
      <c r="K150" s="13"/>
      <c r="L150" s="13"/>
    </row>
    <row r="151" spans="1:13" s="3" customFormat="1" ht="29.45" customHeight="1">
      <c r="A151" s="5" t="s">
        <v>113</v>
      </c>
      <c r="B151" s="23" t="s">
        <v>70</v>
      </c>
      <c r="C151" s="9">
        <f t="shared" ref="C151:H151" si="52">C152+C153</f>
        <v>0</v>
      </c>
      <c r="D151" s="9">
        <f t="shared" si="52"/>
        <v>777.80000000000007</v>
      </c>
      <c r="E151" s="9">
        <f t="shared" si="52"/>
        <v>0</v>
      </c>
      <c r="F151" s="9">
        <f t="shared" si="52"/>
        <v>0</v>
      </c>
      <c r="G151" s="9">
        <f t="shared" si="52"/>
        <v>0</v>
      </c>
      <c r="H151" s="9">
        <f t="shared" si="52"/>
        <v>0</v>
      </c>
      <c r="I151" s="9">
        <f t="shared" si="50"/>
        <v>777.80000000000007</v>
      </c>
      <c r="J151" s="5" t="s">
        <v>135</v>
      </c>
      <c r="K151" s="38" t="s">
        <v>145</v>
      </c>
      <c r="L151" s="38" t="s">
        <v>137</v>
      </c>
    </row>
    <row r="152" spans="1:13" s="3" customFormat="1" ht="14.45" customHeight="1">
      <c r="A152" s="5"/>
      <c r="B152" s="23" t="s">
        <v>3</v>
      </c>
      <c r="C152" s="9">
        <v>0</v>
      </c>
      <c r="D152" s="9">
        <f>747.7+30.1</f>
        <v>777.80000000000007</v>
      </c>
      <c r="E152" s="9">
        <v>0</v>
      </c>
      <c r="F152" s="9">
        <v>0</v>
      </c>
      <c r="G152" s="9">
        <v>0</v>
      </c>
      <c r="H152" s="9">
        <v>0</v>
      </c>
      <c r="I152" s="9">
        <f t="shared" si="50"/>
        <v>777.80000000000007</v>
      </c>
      <c r="J152" s="5"/>
      <c r="K152" s="13"/>
      <c r="L152" s="13"/>
    </row>
    <row r="153" spans="1:13" s="3" customFormat="1" ht="15.6" customHeight="1">
      <c r="A153" s="5"/>
      <c r="B153" s="23" t="s">
        <v>4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f t="shared" si="50"/>
        <v>0</v>
      </c>
      <c r="J153" s="5"/>
      <c r="K153" s="13"/>
      <c r="L153" s="13"/>
    </row>
    <row r="154" spans="1:13" s="3" customFormat="1" ht="43.9" customHeight="1">
      <c r="A154" s="5" t="s">
        <v>114</v>
      </c>
      <c r="B154" s="23" t="s">
        <v>75</v>
      </c>
      <c r="C154" s="9">
        <f t="shared" ref="C154:H154" si="53">C155+C156</f>
        <v>0</v>
      </c>
      <c r="D154" s="9">
        <f t="shared" si="53"/>
        <v>0</v>
      </c>
      <c r="E154" s="9">
        <f t="shared" si="53"/>
        <v>0</v>
      </c>
      <c r="F154" s="9">
        <f t="shared" si="53"/>
        <v>0</v>
      </c>
      <c r="G154" s="9">
        <f t="shared" si="53"/>
        <v>0</v>
      </c>
      <c r="H154" s="9">
        <f t="shared" si="53"/>
        <v>0</v>
      </c>
      <c r="I154" s="9">
        <f t="shared" si="50"/>
        <v>0</v>
      </c>
      <c r="J154" s="5" t="s">
        <v>135</v>
      </c>
      <c r="K154" s="5"/>
      <c r="L154" s="5" t="s">
        <v>137</v>
      </c>
    </row>
    <row r="155" spans="1:13" s="3" customFormat="1" ht="16.149999999999999" customHeight="1">
      <c r="A155" s="5"/>
      <c r="B155" s="23" t="s">
        <v>3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f t="shared" si="50"/>
        <v>0</v>
      </c>
      <c r="J155" s="21"/>
      <c r="K155" s="21"/>
      <c r="L155" s="21"/>
    </row>
    <row r="156" spans="1:13" s="3" customFormat="1" ht="16.149999999999999" customHeight="1">
      <c r="A156" s="5"/>
      <c r="B156" s="23" t="s">
        <v>4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f t="shared" si="50"/>
        <v>0</v>
      </c>
      <c r="J156" s="21"/>
      <c r="K156" s="21"/>
      <c r="L156" s="21"/>
    </row>
    <row r="157" spans="1:13" s="3" customFormat="1" ht="93" customHeight="1">
      <c r="A157" s="5" t="s">
        <v>19</v>
      </c>
      <c r="B157" s="22" t="s">
        <v>55</v>
      </c>
      <c r="C157" s="9">
        <f t="shared" ref="C157:H157" si="54">C158+C159</f>
        <v>52662</v>
      </c>
      <c r="D157" s="9">
        <f t="shared" si="54"/>
        <v>63175.589</v>
      </c>
      <c r="E157" s="9">
        <f t="shared" si="54"/>
        <v>20817.099999999999</v>
      </c>
      <c r="F157" s="9">
        <f t="shared" si="54"/>
        <v>16200.599999999999</v>
      </c>
      <c r="G157" s="9">
        <f t="shared" si="54"/>
        <v>15557</v>
      </c>
      <c r="H157" s="9">
        <f t="shared" si="54"/>
        <v>14819.259999999998</v>
      </c>
      <c r="I157" s="9">
        <f t="shared" si="50"/>
        <v>183231.549</v>
      </c>
      <c r="J157" s="5" t="s">
        <v>126</v>
      </c>
      <c r="K157" s="5" t="s">
        <v>124</v>
      </c>
      <c r="L157" s="5" t="s">
        <v>137</v>
      </c>
    </row>
    <row r="158" spans="1:13" s="3" customFormat="1" ht="19.149999999999999" customHeight="1">
      <c r="A158" s="5"/>
      <c r="B158" s="23" t="s">
        <v>3</v>
      </c>
      <c r="C158" s="9">
        <f>C179+C185</f>
        <v>39908.6</v>
      </c>
      <c r="D158" s="9">
        <f>D179+D185</f>
        <v>33884.189999999995</v>
      </c>
      <c r="E158" s="9">
        <f>E161+E164+E167+E170+E173</f>
        <v>16817.099999999999</v>
      </c>
      <c r="F158" s="9">
        <f>F161+F164+F167+F170+F173</f>
        <v>16200.599999999999</v>
      </c>
      <c r="G158" s="9">
        <f t="shared" ref="F158:H159" si="55">G161+G164+G167+G170+G173</f>
        <v>15557</v>
      </c>
      <c r="H158" s="9">
        <f t="shared" si="55"/>
        <v>14819.259999999998</v>
      </c>
      <c r="I158" s="9">
        <f>H158+G158+F158+E158+D158+C158</f>
        <v>137186.75</v>
      </c>
      <c r="J158" s="21"/>
      <c r="K158" s="21"/>
      <c r="L158" s="21"/>
      <c r="M158" s="31"/>
    </row>
    <row r="159" spans="1:13" s="3" customFormat="1" ht="19.149999999999999" customHeight="1">
      <c r="A159" s="5"/>
      <c r="B159" s="23" t="s">
        <v>4</v>
      </c>
      <c r="C159" s="9">
        <f>C180+C186</f>
        <v>12753.4</v>
      </c>
      <c r="D159" s="9">
        <f>D180+D186</f>
        <v>29291.399000000005</v>
      </c>
      <c r="E159" s="9">
        <f>E177</f>
        <v>4000</v>
      </c>
      <c r="F159" s="9">
        <f t="shared" si="55"/>
        <v>0</v>
      </c>
      <c r="G159" s="9">
        <f t="shared" si="55"/>
        <v>0</v>
      </c>
      <c r="H159" s="9">
        <f t="shared" si="55"/>
        <v>0</v>
      </c>
      <c r="I159" s="9">
        <f>H159+G159+F159+E159+D159+C159</f>
        <v>46044.799000000006</v>
      </c>
      <c r="J159" s="21"/>
      <c r="K159" s="21"/>
      <c r="L159" s="21"/>
      <c r="M159" s="31"/>
    </row>
    <row r="160" spans="1:13" s="3" customFormat="1" ht="35.450000000000003" hidden="1" customHeight="1">
      <c r="A160" s="5" t="s">
        <v>21</v>
      </c>
      <c r="B160" s="23" t="s">
        <v>35</v>
      </c>
      <c r="C160" s="9">
        <f t="shared" ref="C160:H160" si="56">C161+C162</f>
        <v>15820.420000000002</v>
      </c>
      <c r="D160" s="9">
        <f t="shared" si="56"/>
        <v>8253</v>
      </c>
      <c r="E160" s="9">
        <f t="shared" si="56"/>
        <v>7898.6</v>
      </c>
      <c r="F160" s="9">
        <f t="shared" si="56"/>
        <v>7484.4</v>
      </c>
      <c r="G160" s="9">
        <f t="shared" si="56"/>
        <v>6993.7</v>
      </c>
      <c r="H160" s="9">
        <f t="shared" si="56"/>
        <v>6433.0599999999995</v>
      </c>
      <c r="I160" s="9">
        <f t="shared" si="50"/>
        <v>52883.179999999993</v>
      </c>
      <c r="J160" s="21"/>
      <c r="K160" s="21"/>
      <c r="L160" s="21"/>
    </row>
    <row r="161" spans="1:12" s="3" customFormat="1" ht="16.149999999999999" hidden="1" customHeight="1">
      <c r="A161" s="5"/>
      <c r="B161" s="23" t="s">
        <v>3</v>
      </c>
      <c r="C161" s="9">
        <f>15007.69+2651.87+1206.04-3045.18</f>
        <v>15820.420000000002</v>
      </c>
      <c r="D161" s="9">
        <v>8253</v>
      </c>
      <c r="E161" s="9">
        <v>7898.6</v>
      </c>
      <c r="F161" s="9">
        <v>7484.4</v>
      </c>
      <c r="G161" s="9">
        <v>6993.7</v>
      </c>
      <c r="H161" s="9">
        <f>4738.4+1694.66</f>
        <v>6433.0599999999995</v>
      </c>
      <c r="I161" s="9">
        <f t="shared" si="50"/>
        <v>52883.179999999993</v>
      </c>
      <c r="J161" s="21"/>
      <c r="K161" s="21"/>
      <c r="L161" s="21"/>
    </row>
    <row r="162" spans="1:12" s="3" customFormat="1" ht="16.149999999999999" hidden="1" customHeight="1">
      <c r="A162" s="5"/>
      <c r="B162" s="23" t="s">
        <v>4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f t="shared" si="50"/>
        <v>0</v>
      </c>
      <c r="J162" s="21"/>
      <c r="K162" s="21"/>
      <c r="L162" s="21"/>
    </row>
    <row r="163" spans="1:12" s="3" customFormat="1" ht="29.45" hidden="1" customHeight="1">
      <c r="A163" s="5" t="s">
        <v>36</v>
      </c>
      <c r="B163" s="23" t="s">
        <v>22</v>
      </c>
      <c r="C163" s="9">
        <f t="shared" ref="C163:H163" si="57">C164+C165</f>
        <v>1523.61887</v>
      </c>
      <c r="D163" s="9">
        <f t="shared" si="57"/>
        <v>673</v>
      </c>
      <c r="E163" s="9">
        <f t="shared" si="57"/>
        <v>757.59999999999991</v>
      </c>
      <c r="F163" s="9">
        <f t="shared" si="57"/>
        <v>738.9</v>
      </c>
      <c r="G163" s="9">
        <f t="shared" si="57"/>
        <v>771.5</v>
      </c>
      <c r="H163" s="9">
        <f t="shared" si="57"/>
        <v>805</v>
      </c>
      <c r="I163" s="9">
        <f t="shared" si="50"/>
        <v>5269.6188700000002</v>
      </c>
      <c r="J163" s="21"/>
      <c r="K163" s="21"/>
      <c r="L163" s="21"/>
    </row>
    <row r="164" spans="1:12" s="3" customFormat="1" ht="15.6" hidden="1" customHeight="1">
      <c r="A164" s="5"/>
      <c r="B164" s="23" t="s">
        <v>3</v>
      </c>
      <c r="C164" s="9">
        <f>67.14229+208.61168</f>
        <v>275.75396999999998</v>
      </c>
      <c r="D164" s="9">
        <v>673</v>
      </c>
      <c r="E164" s="9">
        <f>705.8+51.8</f>
        <v>757.59999999999991</v>
      </c>
      <c r="F164" s="9">
        <v>738.9</v>
      </c>
      <c r="G164" s="9">
        <v>771.5</v>
      </c>
      <c r="H164" s="9">
        <v>805</v>
      </c>
      <c r="I164" s="9">
        <f t="shared" si="50"/>
        <v>4021.7539699999998</v>
      </c>
      <c r="J164" s="21"/>
      <c r="K164" s="21"/>
      <c r="L164" s="21"/>
    </row>
    <row r="165" spans="1:12" s="3" customFormat="1" ht="16.899999999999999" hidden="1" customHeight="1">
      <c r="A165" s="5"/>
      <c r="B165" s="23" t="s">
        <v>4</v>
      </c>
      <c r="C165" s="9">
        <f>747.22778+500.63712</f>
        <v>1247.8649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f t="shared" si="50"/>
        <v>1247.8649</v>
      </c>
      <c r="J165" s="21"/>
      <c r="K165" s="21"/>
      <c r="L165" s="21"/>
    </row>
    <row r="166" spans="1:12" s="3" customFormat="1" ht="34.9" hidden="1" customHeight="1">
      <c r="A166" s="5" t="s">
        <v>37</v>
      </c>
      <c r="B166" s="23" t="s">
        <v>38</v>
      </c>
      <c r="C166" s="9">
        <f t="shared" ref="C166:H166" si="58">C167+C168</f>
        <v>6953.66</v>
      </c>
      <c r="D166" s="9">
        <f t="shared" si="58"/>
        <v>262</v>
      </c>
      <c r="E166" s="9">
        <f t="shared" si="58"/>
        <v>274.5</v>
      </c>
      <c r="F166" s="9">
        <f t="shared" si="58"/>
        <v>287.39999999999998</v>
      </c>
      <c r="G166" s="9">
        <f t="shared" si="58"/>
        <v>300.10000000000002</v>
      </c>
      <c r="H166" s="9">
        <f t="shared" si="58"/>
        <v>312.7</v>
      </c>
      <c r="I166" s="9">
        <f t="shared" si="50"/>
        <v>8390.36</v>
      </c>
      <c r="J166" s="21"/>
      <c r="K166" s="21"/>
      <c r="L166" s="21"/>
    </row>
    <row r="167" spans="1:12" s="3" customFormat="1" ht="16.899999999999999" hidden="1" customHeight="1">
      <c r="A167" s="5"/>
      <c r="B167" s="23" t="s">
        <v>3</v>
      </c>
      <c r="C167" s="9">
        <f>7203.38-249.72</f>
        <v>6953.66</v>
      </c>
      <c r="D167" s="9">
        <v>262</v>
      </c>
      <c r="E167" s="9">
        <v>274.5</v>
      </c>
      <c r="F167" s="9">
        <v>287.39999999999998</v>
      </c>
      <c r="G167" s="9">
        <v>300.10000000000002</v>
      </c>
      <c r="H167" s="9">
        <v>312.7</v>
      </c>
      <c r="I167" s="9">
        <f t="shared" si="50"/>
        <v>8390.36</v>
      </c>
      <c r="J167" s="21"/>
      <c r="K167" s="21"/>
      <c r="L167" s="21"/>
    </row>
    <row r="168" spans="1:12" s="3" customFormat="1" ht="18.600000000000001" hidden="1" customHeight="1">
      <c r="A168" s="5"/>
      <c r="B168" s="23" t="s">
        <v>4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f t="shared" si="50"/>
        <v>0</v>
      </c>
      <c r="J168" s="21"/>
      <c r="K168" s="21"/>
      <c r="L168" s="21"/>
    </row>
    <row r="169" spans="1:12" s="3" customFormat="1" ht="27.6" hidden="1" customHeight="1">
      <c r="A169" s="5" t="s">
        <v>45</v>
      </c>
      <c r="B169" s="23" t="s">
        <v>23</v>
      </c>
      <c r="C169" s="9">
        <f t="shared" ref="C169:H169" si="59">C170+C171</f>
        <v>9590.7000000000007</v>
      </c>
      <c r="D169" s="9">
        <f t="shared" si="59"/>
        <v>6241</v>
      </c>
      <c r="E169" s="9">
        <f t="shared" si="59"/>
        <v>5946.4</v>
      </c>
      <c r="F169" s="9">
        <f t="shared" si="59"/>
        <v>5659.9</v>
      </c>
      <c r="G169" s="9">
        <f t="shared" si="59"/>
        <v>5371.7</v>
      </c>
      <c r="H169" s="9">
        <f t="shared" si="59"/>
        <v>5088.5</v>
      </c>
      <c r="I169" s="9">
        <f t="shared" si="50"/>
        <v>37898.199999999997</v>
      </c>
      <c r="J169" s="21"/>
      <c r="K169" s="21"/>
      <c r="L169" s="21"/>
    </row>
    <row r="170" spans="1:12" s="3" customFormat="1" ht="16.899999999999999" hidden="1" customHeight="1">
      <c r="A170" s="5"/>
      <c r="B170" s="23" t="s">
        <v>3</v>
      </c>
      <c r="C170" s="9">
        <v>9590.7000000000007</v>
      </c>
      <c r="D170" s="9">
        <v>6241</v>
      </c>
      <c r="E170" s="9">
        <v>5946.4</v>
      </c>
      <c r="F170" s="9">
        <v>5659.9</v>
      </c>
      <c r="G170" s="9">
        <v>5371.7</v>
      </c>
      <c r="H170" s="9">
        <v>5088.5</v>
      </c>
      <c r="I170" s="9">
        <f t="shared" si="50"/>
        <v>37898.199999999997</v>
      </c>
      <c r="J170" s="21"/>
      <c r="K170" s="21"/>
      <c r="L170" s="21"/>
    </row>
    <row r="171" spans="1:12" s="3" customFormat="1" ht="15.6" hidden="1" customHeight="1">
      <c r="A171" s="5"/>
      <c r="B171" s="23" t="s">
        <v>4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f t="shared" si="50"/>
        <v>0</v>
      </c>
      <c r="J171" s="21"/>
      <c r="K171" s="21"/>
      <c r="L171" s="21"/>
    </row>
    <row r="172" spans="1:12" s="3" customFormat="1" ht="42.6" hidden="1" customHeight="1">
      <c r="A172" s="5" t="s">
        <v>24</v>
      </c>
      <c r="B172" s="23" t="s">
        <v>39</v>
      </c>
      <c r="C172" s="9">
        <f t="shared" ref="C172:H172" si="60">C173+C174</f>
        <v>2916.1</v>
      </c>
      <c r="D172" s="9">
        <f t="shared" si="60"/>
        <v>1860</v>
      </c>
      <c r="E172" s="9">
        <f t="shared" si="60"/>
        <v>1940</v>
      </c>
      <c r="F172" s="9">
        <f t="shared" si="60"/>
        <v>2030</v>
      </c>
      <c r="G172" s="9">
        <f t="shared" si="60"/>
        <v>2120</v>
      </c>
      <c r="H172" s="9">
        <f t="shared" si="60"/>
        <v>2180</v>
      </c>
      <c r="I172" s="9">
        <f t="shared" si="50"/>
        <v>13046.1</v>
      </c>
      <c r="J172" s="21"/>
      <c r="K172" s="21"/>
      <c r="L172" s="21"/>
    </row>
    <row r="173" spans="1:12" s="3" customFormat="1" ht="16.899999999999999" hidden="1" customHeight="1">
      <c r="A173" s="5"/>
      <c r="B173" s="23" t="s">
        <v>3</v>
      </c>
      <c r="C173" s="9">
        <v>2916.1</v>
      </c>
      <c r="D173" s="9">
        <v>1860</v>
      </c>
      <c r="E173" s="9">
        <v>1940</v>
      </c>
      <c r="F173" s="9">
        <v>2030</v>
      </c>
      <c r="G173" s="9">
        <v>2120</v>
      </c>
      <c r="H173" s="9">
        <v>2180</v>
      </c>
      <c r="I173" s="9">
        <f t="shared" si="50"/>
        <v>13046.1</v>
      </c>
      <c r="J173" s="21"/>
      <c r="K173" s="21"/>
      <c r="L173" s="21"/>
    </row>
    <row r="174" spans="1:12" s="3" customFormat="1" ht="15.6" hidden="1" customHeight="1">
      <c r="A174" s="5"/>
      <c r="B174" s="23" t="s">
        <v>4</v>
      </c>
      <c r="C174" s="9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f t="shared" si="50"/>
        <v>0</v>
      </c>
      <c r="J174" s="21"/>
      <c r="K174" s="21"/>
      <c r="L174" s="21"/>
    </row>
    <row r="175" spans="1:12" s="3" customFormat="1" ht="42" hidden="1" customHeight="1">
      <c r="A175" s="5" t="s">
        <v>98</v>
      </c>
      <c r="B175" s="23" t="s">
        <v>97</v>
      </c>
      <c r="C175" s="12">
        <f>C176+C177</f>
        <v>11625.9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f t="shared" si="50"/>
        <v>11625.9</v>
      </c>
      <c r="J175" s="21"/>
      <c r="K175" s="21"/>
      <c r="L175" s="21"/>
    </row>
    <row r="176" spans="1:12" s="3" customFormat="1" ht="15.6" hidden="1" customHeight="1">
      <c r="A176" s="5"/>
      <c r="B176" s="23" t="s">
        <v>3</v>
      </c>
      <c r="C176" s="12">
        <v>120.4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f t="shared" si="50"/>
        <v>120.4</v>
      </c>
      <c r="J176" s="21"/>
      <c r="K176" s="21"/>
      <c r="L176" s="21"/>
    </row>
    <row r="177" spans="1:12" s="3" customFormat="1" ht="15.6" hidden="1" customHeight="1">
      <c r="A177" s="5"/>
      <c r="B177" s="23" t="s">
        <v>4</v>
      </c>
      <c r="C177" s="12">
        <v>11505.5</v>
      </c>
      <c r="D177" s="9">
        <v>0</v>
      </c>
      <c r="E177" s="9">
        <v>4000</v>
      </c>
      <c r="F177" s="9">
        <v>0</v>
      </c>
      <c r="G177" s="9">
        <v>0</v>
      </c>
      <c r="H177" s="9">
        <v>0</v>
      </c>
      <c r="I177" s="9">
        <f t="shared" si="50"/>
        <v>15505.5</v>
      </c>
      <c r="J177" s="21"/>
      <c r="K177" s="21"/>
      <c r="L177" s="21"/>
    </row>
    <row r="178" spans="1:12" s="3" customFormat="1" ht="15.6" customHeight="1">
      <c r="A178" s="5" t="s">
        <v>106</v>
      </c>
      <c r="B178" s="23" t="s">
        <v>104</v>
      </c>
      <c r="C178" s="12">
        <f>C179+C180</f>
        <v>12894.1</v>
      </c>
      <c r="D178" s="12">
        <f>D179+D180</f>
        <v>1736.5039999999999</v>
      </c>
      <c r="E178" s="12"/>
      <c r="F178" s="12"/>
      <c r="G178" s="12"/>
      <c r="H178" s="12"/>
      <c r="I178" s="9">
        <f t="shared" si="50"/>
        <v>14630.603999999999</v>
      </c>
      <c r="J178" s="21"/>
      <c r="K178" s="21"/>
      <c r="L178" s="21"/>
    </row>
    <row r="179" spans="1:12" s="3" customFormat="1" ht="15.6" customHeight="1">
      <c r="A179" s="5"/>
      <c r="B179" s="23" t="s">
        <v>3</v>
      </c>
      <c r="C179" s="12">
        <v>12894.1</v>
      </c>
      <c r="D179" s="9">
        <f>D182</f>
        <v>193.5</v>
      </c>
      <c r="E179" s="9"/>
      <c r="F179" s="9"/>
      <c r="G179" s="9"/>
      <c r="H179" s="9"/>
      <c r="I179" s="9">
        <f>H179+G179+F179+E179+D179+C179</f>
        <v>13087.6</v>
      </c>
      <c r="J179" s="21"/>
      <c r="K179" s="21"/>
      <c r="L179" s="21"/>
    </row>
    <row r="180" spans="1:12" s="3" customFormat="1" ht="15.6" customHeight="1">
      <c r="A180" s="5"/>
      <c r="B180" s="23" t="s">
        <v>4</v>
      </c>
      <c r="C180" s="12">
        <v>0</v>
      </c>
      <c r="D180" s="9">
        <f>D183</f>
        <v>1543.0039999999999</v>
      </c>
      <c r="E180" s="9"/>
      <c r="F180" s="9"/>
      <c r="G180" s="9"/>
      <c r="H180" s="9"/>
      <c r="I180" s="9">
        <f t="shared" ref="I180:I186" si="61">H180+G180+F180+E180+D180+C180</f>
        <v>1543.0039999999999</v>
      </c>
      <c r="J180" s="21"/>
      <c r="K180" s="21"/>
      <c r="L180" s="21"/>
    </row>
    <row r="181" spans="1:12" s="3" customFormat="1" ht="15.6" customHeight="1">
      <c r="A181" s="5" t="s">
        <v>154</v>
      </c>
      <c r="B181" s="23" t="s">
        <v>22</v>
      </c>
      <c r="C181" s="12"/>
      <c r="D181" s="12">
        <f>D182+D183</f>
        <v>1736.5039999999999</v>
      </c>
      <c r="E181" s="9"/>
      <c r="F181" s="9"/>
      <c r="G181" s="9"/>
      <c r="H181" s="9"/>
      <c r="I181" s="9">
        <f t="shared" si="61"/>
        <v>1736.5039999999999</v>
      </c>
      <c r="J181" s="21"/>
      <c r="K181" s="21"/>
      <c r="L181" s="21"/>
    </row>
    <row r="182" spans="1:12" s="3" customFormat="1" ht="15.6" customHeight="1">
      <c r="A182" s="5"/>
      <c r="B182" s="23" t="s">
        <v>3</v>
      </c>
      <c r="C182" s="12"/>
      <c r="D182" s="12">
        <v>193.5</v>
      </c>
      <c r="E182" s="9"/>
      <c r="F182" s="9"/>
      <c r="G182" s="9"/>
      <c r="H182" s="9"/>
      <c r="I182" s="9">
        <f t="shared" si="61"/>
        <v>193.5</v>
      </c>
      <c r="J182" s="21"/>
      <c r="K182" s="21"/>
      <c r="L182" s="21"/>
    </row>
    <row r="183" spans="1:12" s="3" customFormat="1" ht="15.6" customHeight="1">
      <c r="A183" s="5"/>
      <c r="B183" s="23" t="s">
        <v>4</v>
      </c>
      <c r="C183" s="12"/>
      <c r="D183" s="12">
        <v>1543.0039999999999</v>
      </c>
      <c r="E183" s="9"/>
      <c r="F183" s="9"/>
      <c r="G183" s="9"/>
      <c r="H183" s="9"/>
      <c r="I183" s="9">
        <f t="shared" si="61"/>
        <v>1543.0039999999999</v>
      </c>
      <c r="J183" s="21"/>
      <c r="K183" s="21"/>
      <c r="L183" s="21"/>
    </row>
    <row r="184" spans="1:12" s="3" customFormat="1" ht="15.6" customHeight="1">
      <c r="A184" s="5" t="s">
        <v>150</v>
      </c>
      <c r="B184" s="23" t="s">
        <v>105</v>
      </c>
      <c r="C184" s="12">
        <f>C185+C186</f>
        <v>39767.9</v>
      </c>
      <c r="D184" s="12">
        <f>D185+D186</f>
        <v>61439.084999999999</v>
      </c>
      <c r="E184" s="9"/>
      <c r="F184" s="9"/>
      <c r="G184" s="9"/>
      <c r="H184" s="9"/>
      <c r="I184" s="9">
        <f t="shared" si="61"/>
        <v>101206.985</v>
      </c>
      <c r="J184" s="21"/>
      <c r="K184" s="21"/>
      <c r="L184" s="21"/>
    </row>
    <row r="185" spans="1:12" s="3" customFormat="1" ht="15.6" customHeight="1">
      <c r="A185" s="5"/>
      <c r="B185" s="23" t="s">
        <v>3</v>
      </c>
      <c r="C185" s="12">
        <v>27014.5</v>
      </c>
      <c r="D185" s="9">
        <f>D188+D191+D194+D197+D200+D203</f>
        <v>33690.689999999995</v>
      </c>
      <c r="E185" s="9"/>
      <c r="F185" s="9"/>
      <c r="G185" s="9"/>
      <c r="H185" s="9"/>
      <c r="I185" s="9">
        <f t="shared" si="61"/>
        <v>60705.189999999995</v>
      </c>
      <c r="J185" s="21"/>
      <c r="K185" s="21"/>
      <c r="L185" s="21"/>
    </row>
    <row r="186" spans="1:12" s="3" customFormat="1" ht="15.6" customHeight="1">
      <c r="A186" s="5"/>
      <c r="B186" s="23" t="s">
        <v>4</v>
      </c>
      <c r="C186" s="12">
        <v>12753.4</v>
      </c>
      <c r="D186" s="9">
        <f>D189+D192+D195+D198+D201+D204</f>
        <v>27748.395000000004</v>
      </c>
      <c r="E186" s="9"/>
      <c r="F186" s="9"/>
      <c r="G186" s="9"/>
      <c r="H186" s="9"/>
      <c r="I186" s="9">
        <f t="shared" si="61"/>
        <v>40501.795000000006</v>
      </c>
      <c r="J186" s="21"/>
      <c r="K186" s="21"/>
      <c r="L186" s="21"/>
    </row>
    <row r="187" spans="1:12" s="3" customFormat="1">
      <c r="A187" s="5" t="s">
        <v>151</v>
      </c>
      <c r="B187" s="23" t="s">
        <v>35</v>
      </c>
      <c r="C187" s="12"/>
      <c r="D187" s="9">
        <f>D188+D189</f>
        <v>10422.383</v>
      </c>
      <c r="E187" s="9"/>
      <c r="F187" s="9"/>
      <c r="G187" s="9"/>
      <c r="H187" s="9"/>
      <c r="I187" s="9">
        <f t="shared" si="50"/>
        <v>10422.383</v>
      </c>
      <c r="J187" s="21"/>
      <c r="K187" s="21"/>
      <c r="L187" s="21"/>
    </row>
    <row r="188" spans="1:12" s="3" customFormat="1" ht="15.6" customHeight="1">
      <c r="A188" s="5"/>
      <c r="B188" s="23" t="s">
        <v>3</v>
      </c>
      <c r="C188" s="12"/>
      <c r="D188" s="9">
        <v>10422.383</v>
      </c>
      <c r="E188" s="9"/>
      <c r="F188" s="9"/>
      <c r="G188" s="9"/>
      <c r="H188" s="9"/>
      <c r="I188" s="9">
        <f t="shared" si="50"/>
        <v>10422.383</v>
      </c>
      <c r="J188" s="21"/>
      <c r="K188" s="21"/>
      <c r="L188" s="21"/>
    </row>
    <row r="189" spans="1:12" s="3" customFormat="1" ht="15.6" customHeight="1">
      <c r="A189" s="5"/>
      <c r="B189" s="23" t="s">
        <v>4</v>
      </c>
      <c r="C189" s="12"/>
      <c r="D189" s="9">
        <v>0</v>
      </c>
      <c r="E189" s="9"/>
      <c r="F189" s="9"/>
      <c r="G189" s="9"/>
      <c r="H189" s="9"/>
      <c r="I189" s="9">
        <f t="shared" si="50"/>
        <v>0</v>
      </c>
      <c r="J189" s="21"/>
      <c r="K189" s="21"/>
      <c r="L189" s="21"/>
    </row>
    <row r="190" spans="1:12" s="3" customFormat="1" ht="29.45" customHeight="1">
      <c r="A190" s="5" t="s">
        <v>111</v>
      </c>
      <c r="B190" s="23" t="s">
        <v>22</v>
      </c>
      <c r="C190" s="12"/>
      <c r="D190" s="9">
        <f>D191+D192</f>
        <v>961.3599999999999</v>
      </c>
      <c r="E190" s="9"/>
      <c r="F190" s="9"/>
      <c r="G190" s="9"/>
      <c r="H190" s="9"/>
      <c r="I190" s="9">
        <f t="shared" si="50"/>
        <v>961.3599999999999</v>
      </c>
      <c r="J190" s="21"/>
      <c r="K190" s="21"/>
      <c r="L190" s="21"/>
    </row>
    <row r="191" spans="1:12" s="3" customFormat="1" ht="16.149999999999999" customHeight="1">
      <c r="A191" s="5"/>
      <c r="B191" s="23" t="s">
        <v>3</v>
      </c>
      <c r="C191" s="12"/>
      <c r="D191" s="9">
        <v>417.233</v>
      </c>
      <c r="E191" s="9"/>
      <c r="F191" s="9"/>
      <c r="G191" s="9"/>
      <c r="H191" s="9"/>
      <c r="I191" s="9">
        <f t="shared" si="50"/>
        <v>417.233</v>
      </c>
      <c r="J191" s="21"/>
      <c r="K191" s="21"/>
      <c r="L191" s="21"/>
    </row>
    <row r="192" spans="1:12" s="3" customFormat="1" ht="15.6" customHeight="1">
      <c r="A192" s="5"/>
      <c r="B192" s="23" t="s">
        <v>4</v>
      </c>
      <c r="C192" s="12"/>
      <c r="D192" s="9">
        <v>544.12699999999995</v>
      </c>
      <c r="E192" s="9"/>
      <c r="F192" s="9"/>
      <c r="G192" s="9"/>
      <c r="H192" s="9"/>
      <c r="I192" s="9">
        <f t="shared" si="50"/>
        <v>544.12699999999995</v>
      </c>
      <c r="J192" s="21"/>
      <c r="K192" s="21"/>
      <c r="L192" s="21"/>
    </row>
    <row r="193" spans="1:12" s="3" customFormat="1" ht="30">
      <c r="A193" s="5" t="s">
        <v>153</v>
      </c>
      <c r="B193" s="23" t="s">
        <v>38</v>
      </c>
      <c r="C193" s="12"/>
      <c r="D193" s="12">
        <f>D194+D195</f>
        <v>365.28899999999999</v>
      </c>
      <c r="E193" s="12"/>
      <c r="F193" s="12"/>
      <c r="G193" s="12"/>
      <c r="H193" s="12"/>
      <c r="I193" s="9">
        <f t="shared" si="50"/>
        <v>365.28899999999999</v>
      </c>
      <c r="J193" s="21"/>
      <c r="K193" s="21"/>
      <c r="L193" s="21"/>
    </row>
    <row r="194" spans="1:12" s="3" customFormat="1" ht="15.6" customHeight="1">
      <c r="A194" s="5"/>
      <c r="B194" s="23" t="s">
        <v>3</v>
      </c>
      <c r="C194" s="12"/>
      <c r="D194" s="9">
        <v>262</v>
      </c>
      <c r="E194" s="9"/>
      <c r="F194" s="9"/>
      <c r="G194" s="9"/>
      <c r="H194" s="9"/>
      <c r="I194" s="9">
        <f t="shared" si="50"/>
        <v>262</v>
      </c>
      <c r="J194" s="21"/>
      <c r="K194" s="21"/>
      <c r="L194" s="21"/>
    </row>
    <row r="195" spans="1:12" s="3" customFormat="1" ht="15.6" customHeight="1">
      <c r="A195" s="5"/>
      <c r="B195" s="23" t="s">
        <v>4</v>
      </c>
      <c r="C195" s="12"/>
      <c r="D195" s="9">
        <v>103.289</v>
      </c>
      <c r="E195" s="9"/>
      <c r="F195" s="9"/>
      <c r="G195" s="9"/>
      <c r="H195" s="9"/>
      <c r="I195" s="9">
        <f t="shared" si="50"/>
        <v>103.289</v>
      </c>
      <c r="J195" s="21"/>
      <c r="K195" s="21"/>
      <c r="L195" s="21"/>
    </row>
    <row r="196" spans="1:12" s="29" customFormat="1" ht="45">
      <c r="A196" s="32" t="s">
        <v>155</v>
      </c>
      <c r="B196" s="23" t="s">
        <v>112</v>
      </c>
      <c r="C196" s="27"/>
      <c r="D196" s="27">
        <f>D197+D198</f>
        <v>37764.160000000003</v>
      </c>
      <c r="E196" s="27"/>
      <c r="F196" s="27"/>
      <c r="G196" s="27"/>
      <c r="H196" s="27"/>
      <c r="I196" s="9">
        <f t="shared" si="50"/>
        <v>37764.160000000003</v>
      </c>
      <c r="J196" s="38"/>
      <c r="K196" s="38"/>
      <c r="L196" s="38"/>
    </row>
    <row r="197" spans="1:12" s="29" customFormat="1">
      <c r="A197" s="38"/>
      <c r="B197" s="23" t="s">
        <v>3</v>
      </c>
      <c r="C197" s="27"/>
      <c r="D197" s="27">
        <v>19423.46</v>
      </c>
      <c r="E197" s="27"/>
      <c r="F197" s="27"/>
      <c r="G197" s="27"/>
      <c r="H197" s="27"/>
      <c r="I197" s="9">
        <f t="shared" si="50"/>
        <v>19423.46</v>
      </c>
      <c r="J197" s="38"/>
      <c r="K197" s="38"/>
      <c r="L197" s="38"/>
    </row>
    <row r="198" spans="1:12" s="29" customFormat="1">
      <c r="A198" s="38"/>
      <c r="B198" s="23" t="s">
        <v>4</v>
      </c>
      <c r="C198" s="27"/>
      <c r="D198" s="27">
        <v>18340.7</v>
      </c>
      <c r="E198" s="27"/>
      <c r="F198" s="27"/>
      <c r="G198" s="27"/>
      <c r="H198" s="27"/>
      <c r="I198" s="9">
        <f t="shared" si="50"/>
        <v>18340.7</v>
      </c>
      <c r="J198" s="38"/>
      <c r="K198" s="38"/>
      <c r="L198" s="38"/>
    </row>
    <row r="199" spans="1:12" s="30" customFormat="1" ht="45">
      <c r="A199" s="5" t="s">
        <v>156</v>
      </c>
      <c r="B199" s="23" t="s">
        <v>39</v>
      </c>
      <c r="C199" s="12"/>
      <c r="D199" s="9">
        <f>D200+D201</f>
        <v>4532.3999999999996</v>
      </c>
      <c r="E199" s="9"/>
      <c r="F199" s="9"/>
      <c r="G199" s="9"/>
      <c r="H199" s="9"/>
      <c r="I199" s="9">
        <f t="shared" ref="I199:I210" si="62">H199+G199+F199+E199+D199+C199</f>
        <v>4532.3999999999996</v>
      </c>
      <c r="J199" s="38"/>
      <c r="K199" s="38"/>
      <c r="L199" s="38"/>
    </row>
    <row r="200" spans="1:12" s="30" customFormat="1">
      <c r="A200" s="5"/>
      <c r="B200" s="23" t="s">
        <v>3</v>
      </c>
      <c r="C200" s="12"/>
      <c r="D200" s="9">
        <v>3097.2</v>
      </c>
      <c r="E200" s="9"/>
      <c r="F200" s="9"/>
      <c r="G200" s="9"/>
      <c r="H200" s="9"/>
      <c r="I200" s="9">
        <f t="shared" si="62"/>
        <v>3097.2</v>
      </c>
      <c r="J200" s="38"/>
      <c r="K200" s="38"/>
      <c r="L200" s="38"/>
    </row>
    <row r="201" spans="1:12" s="30" customFormat="1">
      <c r="A201" s="5"/>
      <c r="B201" s="23" t="s">
        <v>4</v>
      </c>
      <c r="C201" s="12"/>
      <c r="D201" s="9">
        <v>1435.2</v>
      </c>
      <c r="E201" s="9"/>
      <c r="F201" s="9"/>
      <c r="G201" s="9"/>
      <c r="H201" s="9"/>
      <c r="I201" s="9">
        <f t="shared" si="62"/>
        <v>1435.2</v>
      </c>
      <c r="J201" s="38"/>
      <c r="K201" s="38"/>
      <c r="L201" s="38"/>
    </row>
    <row r="202" spans="1:12" s="30" customFormat="1" ht="30" customHeight="1">
      <c r="A202" s="5" t="s">
        <v>152</v>
      </c>
      <c r="B202" s="23" t="s">
        <v>157</v>
      </c>
      <c r="C202" s="12"/>
      <c r="D202" s="9">
        <f>D203+D204</f>
        <v>7393.4929999999995</v>
      </c>
      <c r="E202" s="9"/>
      <c r="F202" s="9"/>
      <c r="G202" s="9"/>
      <c r="H202" s="9"/>
      <c r="I202" s="9">
        <f t="shared" si="62"/>
        <v>7393.4929999999995</v>
      </c>
      <c r="J202" s="38"/>
      <c r="K202" s="38"/>
      <c r="L202" s="38"/>
    </row>
    <row r="203" spans="1:12" s="30" customFormat="1">
      <c r="A203" s="5"/>
      <c r="B203" s="23" t="s">
        <v>3</v>
      </c>
      <c r="C203" s="12"/>
      <c r="D203" s="9">
        <v>68.414000000000001</v>
      </c>
      <c r="E203" s="9"/>
      <c r="F203" s="9"/>
      <c r="G203" s="9"/>
      <c r="H203" s="9"/>
      <c r="I203" s="9">
        <f t="shared" si="62"/>
        <v>68.414000000000001</v>
      </c>
      <c r="J203" s="38"/>
      <c r="K203" s="38"/>
      <c r="L203" s="38"/>
    </row>
    <row r="204" spans="1:12" s="30" customFormat="1">
      <c r="A204" s="5"/>
      <c r="B204" s="23" t="s">
        <v>4</v>
      </c>
      <c r="C204" s="12"/>
      <c r="D204" s="9">
        <v>7325.0789999999997</v>
      </c>
      <c r="E204" s="9"/>
      <c r="F204" s="9"/>
      <c r="G204" s="9"/>
      <c r="H204" s="9"/>
      <c r="I204" s="9">
        <f t="shared" si="62"/>
        <v>7325.0789999999997</v>
      </c>
      <c r="J204" s="38"/>
      <c r="K204" s="38"/>
      <c r="L204" s="38"/>
    </row>
    <row r="205" spans="1:12" s="30" customFormat="1" ht="30.6" customHeight="1">
      <c r="A205" s="5" t="s">
        <v>40</v>
      </c>
      <c r="B205" s="22" t="s">
        <v>20</v>
      </c>
      <c r="C205" s="9">
        <f>C206+C207</f>
        <v>500</v>
      </c>
      <c r="D205" s="9">
        <f t="shared" ref="D205:I205" si="63">D206+D207</f>
        <v>500</v>
      </c>
      <c r="E205" s="9">
        <f t="shared" si="63"/>
        <v>500</v>
      </c>
      <c r="F205" s="9">
        <f t="shared" si="63"/>
        <v>500</v>
      </c>
      <c r="G205" s="9">
        <f t="shared" si="63"/>
        <v>500</v>
      </c>
      <c r="H205" s="9">
        <f t="shared" si="63"/>
        <v>500</v>
      </c>
      <c r="I205" s="9">
        <f t="shared" si="63"/>
        <v>3000</v>
      </c>
      <c r="J205" s="38"/>
      <c r="K205" s="38"/>
      <c r="L205" s="38"/>
    </row>
    <row r="206" spans="1:12" s="3" customFormat="1" ht="17.45" customHeight="1">
      <c r="A206" s="5"/>
      <c r="B206" s="23" t="s">
        <v>3</v>
      </c>
      <c r="C206" s="9">
        <v>0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f t="shared" si="62"/>
        <v>0</v>
      </c>
      <c r="J206" s="21"/>
      <c r="K206" s="21"/>
      <c r="L206" s="21"/>
    </row>
    <row r="207" spans="1:12" s="3" customFormat="1" ht="16.149999999999999" customHeight="1">
      <c r="A207" s="5"/>
      <c r="B207" s="23" t="s">
        <v>4</v>
      </c>
      <c r="C207" s="9">
        <f t="shared" ref="C207:H207" si="64">C210</f>
        <v>500</v>
      </c>
      <c r="D207" s="9">
        <f t="shared" si="64"/>
        <v>500</v>
      </c>
      <c r="E207" s="9">
        <f t="shared" si="64"/>
        <v>500</v>
      </c>
      <c r="F207" s="9">
        <f t="shared" si="64"/>
        <v>500</v>
      </c>
      <c r="G207" s="9">
        <f t="shared" si="64"/>
        <v>500</v>
      </c>
      <c r="H207" s="9">
        <f t="shared" si="64"/>
        <v>500</v>
      </c>
      <c r="I207" s="9">
        <f t="shared" si="62"/>
        <v>3000</v>
      </c>
      <c r="J207" s="21"/>
      <c r="K207" s="21"/>
      <c r="L207" s="21"/>
    </row>
    <row r="208" spans="1:12" s="3" customFormat="1" ht="45">
      <c r="A208" s="5" t="s">
        <v>44</v>
      </c>
      <c r="B208" s="23" t="s">
        <v>41</v>
      </c>
      <c r="C208" s="9">
        <f>C209+C210</f>
        <v>500</v>
      </c>
      <c r="D208" s="9">
        <f t="shared" ref="D208:I208" si="65">D209+D210</f>
        <v>500</v>
      </c>
      <c r="E208" s="9">
        <f t="shared" si="65"/>
        <v>500</v>
      </c>
      <c r="F208" s="9">
        <f t="shared" si="65"/>
        <v>500</v>
      </c>
      <c r="G208" s="9">
        <f t="shared" si="65"/>
        <v>500</v>
      </c>
      <c r="H208" s="9">
        <f t="shared" si="65"/>
        <v>500</v>
      </c>
      <c r="I208" s="9">
        <f t="shared" si="65"/>
        <v>3000</v>
      </c>
      <c r="J208" s="5" t="s">
        <v>126</v>
      </c>
      <c r="K208" s="5" t="s">
        <v>149</v>
      </c>
      <c r="L208" s="5" t="s">
        <v>137</v>
      </c>
    </row>
    <row r="209" spans="1:12" s="3" customFormat="1" ht="15" customHeight="1">
      <c r="A209" s="5"/>
      <c r="B209" s="23" t="s">
        <v>3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f t="shared" si="62"/>
        <v>0</v>
      </c>
      <c r="J209" s="21"/>
      <c r="K209" s="21"/>
      <c r="L209" s="21"/>
    </row>
    <row r="210" spans="1:12" s="3" customFormat="1" ht="15" customHeight="1">
      <c r="A210" s="5"/>
      <c r="B210" s="23" t="s">
        <v>4</v>
      </c>
      <c r="C210" s="9">
        <v>500</v>
      </c>
      <c r="D210" s="9">
        <v>500</v>
      </c>
      <c r="E210" s="9">
        <v>500</v>
      </c>
      <c r="F210" s="9">
        <v>500</v>
      </c>
      <c r="G210" s="9">
        <v>500</v>
      </c>
      <c r="H210" s="9">
        <v>500</v>
      </c>
      <c r="I210" s="9">
        <f t="shared" si="62"/>
        <v>3000</v>
      </c>
      <c r="J210" s="21"/>
      <c r="K210" s="21"/>
      <c r="L210" s="21"/>
    </row>
    <row r="211" spans="1:12" ht="17.25">
      <c r="L211" s="37" t="s">
        <v>158</v>
      </c>
    </row>
  </sheetData>
  <mergeCells count="17">
    <mergeCell ref="A79:L79"/>
    <mergeCell ref="A15:I15"/>
    <mergeCell ref="A16:I16"/>
    <mergeCell ref="A17:A18"/>
    <mergeCell ref="B17:B18"/>
    <mergeCell ref="C17:H17"/>
    <mergeCell ref="I17:I18"/>
    <mergeCell ref="J3:L3"/>
    <mergeCell ref="K13:L13"/>
    <mergeCell ref="A100:L100"/>
    <mergeCell ref="A133:L133"/>
    <mergeCell ref="A141:I141"/>
    <mergeCell ref="J17:J18"/>
    <mergeCell ref="K17:K18"/>
    <mergeCell ref="L17:L18"/>
    <mergeCell ref="A26:L26"/>
    <mergeCell ref="A44:L44"/>
  </mergeCells>
  <phoneticPr fontId="7" type="noConversion"/>
  <pageMargins left="0.35433070866141736" right="0.23622047244094491" top="0.74803149606299213" bottom="0.74803149606299213" header="0.31496062992125984" footer="0.31496062992125984"/>
  <pageSetup paperSize="9" scale="79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(2)'!doc_name</vt:lpstr>
      <vt:lpstr>'Приложение 2 (2)'!Заголовки_для_печати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2017-07-11T06:07:54Z</cp:lastPrinted>
  <dcterms:created xsi:type="dcterms:W3CDTF">2014-09-25T23:54:26Z</dcterms:created>
  <dcterms:modified xsi:type="dcterms:W3CDTF">2017-07-11T06:08:53Z</dcterms:modified>
</cp:coreProperties>
</file>