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Департамент соцполитики\Культура\программа Культура июль 2019\"/>
    </mc:Choice>
  </mc:AlternateContent>
  <bookViews>
    <workbookView xWindow="-120" yWindow="-120" windowWidth="29040" windowHeight="15840"/>
  </bookViews>
  <sheets>
    <sheet name="Приложение 3" sheetId="6" r:id="rId1"/>
  </sheets>
  <definedNames>
    <definedName name="_xlnm.Print_Titles" localSheetId="0">'Приложение 3'!$10:$14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2" i="6" l="1"/>
  <c r="E109" i="6"/>
  <c r="J117" i="6" l="1"/>
  <c r="J165" i="6" l="1"/>
  <c r="J44" i="6" l="1"/>
  <c r="M158" i="6" l="1"/>
  <c r="L161" i="6" l="1"/>
  <c r="K161" i="6"/>
  <c r="K164" i="6"/>
  <c r="L164" i="6"/>
  <c r="J164" i="6"/>
  <c r="K43" i="6"/>
  <c r="L43" i="6"/>
  <c r="J43" i="6"/>
  <c r="J74" i="6"/>
  <c r="K74" i="6"/>
  <c r="P252" i="6" l="1"/>
  <c r="O252" i="6"/>
  <c r="N252" i="6"/>
  <c r="M252" i="6"/>
  <c r="L252" i="6"/>
  <c r="K252" i="6"/>
  <c r="J252" i="6"/>
  <c r="I252" i="6"/>
  <c r="H252" i="6"/>
  <c r="G252" i="6"/>
  <c r="F252" i="6"/>
  <c r="P251" i="6"/>
  <c r="P250" i="6" s="1"/>
  <c r="O251" i="6"/>
  <c r="N251" i="6"/>
  <c r="M251" i="6"/>
  <c r="L251" i="6"/>
  <c r="L250" i="6" s="1"/>
  <c r="K251" i="6"/>
  <c r="J251" i="6"/>
  <c r="I251" i="6"/>
  <c r="H251" i="6"/>
  <c r="H250" i="6" s="1"/>
  <c r="G251" i="6"/>
  <c r="F251" i="6"/>
  <c r="E249" i="6"/>
  <c r="E248" i="6"/>
  <c r="P247" i="6"/>
  <c r="O247" i="6"/>
  <c r="N247" i="6"/>
  <c r="M247" i="6"/>
  <c r="L247" i="6"/>
  <c r="K247" i="6"/>
  <c r="I247" i="6"/>
  <c r="H247" i="6"/>
  <c r="G247" i="6"/>
  <c r="F247" i="6"/>
  <c r="E246" i="6"/>
  <c r="E245" i="6"/>
  <c r="P244" i="6"/>
  <c r="O244" i="6"/>
  <c r="N244" i="6"/>
  <c r="M244" i="6"/>
  <c r="L244" i="6"/>
  <c r="K244" i="6"/>
  <c r="J244" i="6"/>
  <c r="I244" i="6"/>
  <c r="H244" i="6"/>
  <c r="G244" i="6"/>
  <c r="F244" i="6"/>
  <c r="E243" i="6"/>
  <c r="E242" i="6"/>
  <c r="P241" i="6"/>
  <c r="O241" i="6"/>
  <c r="N241" i="6"/>
  <c r="M241" i="6"/>
  <c r="L241" i="6"/>
  <c r="K241" i="6"/>
  <c r="J241" i="6"/>
  <c r="H241" i="6"/>
  <c r="G241" i="6"/>
  <c r="F241" i="6"/>
  <c r="E240" i="6"/>
  <c r="E239" i="6"/>
  <c r="P238" i="6"/>
  <c r="O238" i="6"/>
  <c r="N238" i="6"/>
  <c r="M238" i="6"/>
  <c r="L238" i="6"/>
  <c r="K238" i="6"/>
  <c r="J238" i="6"/>
  <c r="I238" i="6"/>
  <c r="H238" i="6"/>
  <c r="G238" i="6"/>
  <c r="F238" i="6"/>
  <c r="E234" i="6"/>
  <c r="E233" i="6"/>
  <c r="P232" i="6"/>
  <c r="O232" i="6"/>
  <c r="N232" i="6"/>
  <c r="M232" i="6"/>
  <c r="L232" i="6"/>
  <c r="K232" i="6"/>
  <c r="J232" i="6"/>
  <c r="I232" i="6"/>
  <c r="H232" i="6"/>
  <c r="G232" i="6"/>
  <c r="F232" i="6"/>
  <c r="E229" i="6"/>
  <c r="E228" i="6"/>
  <c r="P227" i="6"/>
  <c r="O227" i="6"/>
  <c r="N227" i="6"/>
  <c r="M227" i="6"/>
  <c r="L227" i="6"/>
  <c r="K227" i="6"/>
  <c r="J227" i="6"/>
  <c r="I227" i="6"/>
  <c r="H227" i="6"/>
  <c r="G227" i="6"/>
  <c r="F227" i="6"/>
  <c r="P225" i="6"/>
  <c r="N225" i="6"/>
  <c r="K225" i="6"/>
  <c r="J225" i="6"/>
  <c r="I225" i="6"/>
  <c r="H225" i="6"/>
  <c r="G225" i="6"/>
  <c r="F225" i="6"/>
  <c r="P224" i="6"/>
  <c r="N224" i="6"/>
  <c r="N223" i="6" s="1"/>
  <c r="K224" i="6"/>
  <c r="K223" i="6" s="1"/>
  <c r="J224" i="6"/>
  <c r="I224" i="6"/>
  <c r="H224" i="6"/>
  <c r="H223" i="6" s="1"/>
  <c r="G224" i="6"/>
  <c r="G223" i="6" s="1"/>
  <c r="F224" i="6"/>
  <c r="P223" i="6"/>
  <c r="O223" i="6"/>
  <c r="L223" i="6"/>
  <c r="J223" i="6"/>
  <c r="I223" i="6"/>
  <c r="F223" i="6"/>
  <c r="E222" i="6"/>
  <c r="E221" i="6"/>
  <c r="P220" i="6"/>
  <c r="N220" i="6"/>
  <c r="K220" i="6"/>
  <c r="J220" i="6"/>
  <c r="I220" i="6"/>
  <c r="H220" i="6"/>
  <c r="G220" i="6"/>
  <c r="F220" i="6"/>
  <c r="P218" i="6"/>
  <c r="O218" i="6"/>
  <c r="N218" i="6"/>
  <c r="M218" i="6"/>
  <c r="L218" i="6"/>
  <c r="K218" i="6"/>
  <c r="K216" i="6" s="1"/>
  <c r="J218" i="6"/>
  <c r="I218" i="6"/>
  <c r="H218" i="6"/>
  <c r="G218" i="6"/>
  <c r="F218" i="6"/>
  <c r="P217" i="6"/>
  <c r="P216" i="6" s="1"/>
  <c r="O217" i="6"/>
  <c r="N217" i="6"/>
  <c r="N216" i="6" s="1"/>
  <c r="M217" i="6"/>
  <c r="M216" i="6" s="1"/>
  <c r="L217" i="6"/>
  <c r="L216" i="6" s="1"/>
  <c r="K217" i="6"/>
  <c r="J217" i="6"/>
  <c r="I217" i="6"/>
  <c r="G217" i="6"/>
  <c r="F217" i="6"/>
  <c r="O216" i="6"/>
  <c r="E215" i="6"/>
  <c r="E214" i="6"/>
  <c r="P213" i="6"/>
  <c r="O213" i="6"/>
  <c r="N213" i="6"/>
  <c r="M213" i="6"/>
  <c r="L213" i="6"/>
  <c r="K213" i="6"/>
  <c r="J213" i="6"/>
  <c r="I213" i="6"/>
  <c r="H213" i="6"/>
  <c r="G213" i="6"/>
  <c r="F213" i="6"/>
  <c r="E212" i="6"/>
  <c r="E211" i="6"/>
  <c r="P210" i="6"/>
  <c r="O210" i="6"/>
  <c r="N210" i="6"/>
  <c r="M210" i="6"/>
  <c r="L210" i="6"/>
  <c r="K210" i="6"/>
  <c r="J210" i="6"/>
  <c r="I210" i="6"/>
  <c r="H210" i="6"/>
  <c r="G210" i="6"/>
  <c r="F210" i="6"/>
  <c r="E209" i="6"/>
  <c r="E208" i="6"/>
  <c r="P207" i="6"/>
  <c r="O207" i="6"/>
  <c r="N207" i="6"/>
  <c r="M207" i="6"/>
  <c r="L207" i="6"/>
  <c r="K207" i="6"/>
  <c r="J207" i="6"/>
  <c r="I207" i="6"/>
  <c r="H207" i="6"/>
  <c r="G207" i="6"/>
  <c r="F207" i="6"/>
  <c r="E206" i="6"/>
  <c r="E205" i="6"/>
  <c r="P204" i="6"/>
  <c r="O204" i="6"/>
  <c r="N204" i="6"/>
  <c r="M204" i="6"/>
  <c r="L204" i="6"/>
  <c r="K204" i="6"/>
  <c r="J204" i="6"/>
  <c r="I204" i="6"/>
  <c r="H204" i="6"/>
  <c r="H217" i="6" s="1"/>
  <c r="G204" i="6"/>
  <c r="F204" i="6"/>
  <c r="E203" i="6"/>
  <c r="E202" i="6"/>
  <c r="P201" i="6"/>
  <c r="O201" i="6"/>
  <c r="N201" i="6"/>
  <c r="K201" i="6"/>
  <c r="J201" i="6"/>
  <c r="I201" i="6"/>
  <c r="H201" i="6"/>
  <c r="G201" i="6"/>
  <c r="F201" i="6"/>
  <c r="E200" i="6"/>
  <c r="E199" i="6"/>
  <c r="P198" i="6"/>
  <c r="O198" i="6"/>
  <c r="N198" i="6"/>
  <c r="L198" i="6"/>
  <c r="K198" i="6"/>
  <c r="J198" i="6"/>
  <c r="I198" i="6"/>
  <c r="H198" i="6"/>
  <c r="G198" i="6"/>
  <c r="F198" i="6"/>
  <c r="E197" i="6"/>
  <c r="E196" i="6"/>
  <c r="O195" i="6"/>
  <c r="M195" i="6"/>
  <c r="L195" i="6"/>
  <c r="J195" i="6"/>
  <c r="I195" i="6"/>
  <c r="H195" i="6"/>
  <c r="G195" i="6"/>
  <c r="F195" i="6"/>
  <c r="E194" i="6"/>
  <c r="E193" i="6"/>
  <c r="P192" i="6"/>
  <c r="O192" i="6"/>
  <c r="N192" i="6"/>
  <c r="M192" i="6"/>
  <c r="L192" i="6"/>
  <c r="K192" i="6"/>
  <c r="J192" i="6"/>
  <c r="I192" i="6"/>
  <c r="H192" i="6"/>
  <c r="G192" i="6"/>
  <c r="F192" i="6"/>
  <c r="E191" i="6"/>
  <c r="E190" i="6"/>
  <c r="O189" i="6"/>
  <c r="M189" i="6"/>
  <c r="L189" i="6"/>
  <c r="J189" i="6"/>
  <c r="I189" i="6"/>
  <c r="H189" i="6"/>
  <c r="G189" i="6"/>
  <c r="F189" i="6"/>
  <c r="E188" i="6"/>
  <c r="E187" i="6"/>
  <c r="O186" i="6"/>
  <c r="N186" i="6"/>
  <c r="M186" i="6"/>
  <c r="K186" i="6"/>
  <c r="J186" i="6"/>
  <c r="I186" i="6"/>
  <c r="G186" i="6"/>
  <c r="F186" i="6"/>
  <c r="E185" i="6"/>
  <c r="E184" i="6"/>
  <c r="P183" i="6"/>
  <c r="O183" i="6"/>
  <c r="N183" i="6"/>
  <c r="M183" i="6"/>
  <c r="J183" i="6"/>
  <c r="I183" i="6"/>
  <c r="G183" i="6"/>
  <c r="F183" i="6"/>
  <c r="E182" i="6"/>
  <c r="E181" i="6"/>
  <c r="P180" i="6"/>
  <c r="O180" i="6"/>
  <c r="N180" i="6"/>
  <c r="M180" i="6"/>
  <c r="J180" i="6"/>
  <c r="I180" i="6"/>
  <c r="H180" i="6"/>
  <c r="G180" i="6"/>
  <c r="F180" i="6"/>
  <c r="E179" i="6"/>
  <c r="E178" i="6"/>
  <c r="P177" i="6"/>
  <c r="O177" i="6"/>
  <c r="N177" i="6"/>
  <c r="L177" i="6"/>
  <c r="J177" i="6"/>
  <c r="I177" i="6"/>
  <c r="H177" i="6"/>
  <c r="G177" i="6"/>
  <c r="F177" i="6"/>
  <c r="E176" i="6"/>
  <c r="E175" i="6"/>
  <c r="P174" i="6"/>
  <c r="O174" i="6"/>
  <c r="N174" i="6"/>
  <c r="M174" i="6"/>
  <c r="L174" i="6"/>
  <c r="K174" i="6"/>
  <c r="J174" i="6"/>
  <c r="I174" i="6"/>
  <c r="H174" i="6"/>
  <c r="G174" i="6"/>
  <c r="F174" i="6"/>
  <c r="E173" i="6"/>
  <c r="E172" i="6"/>
  <c r="P171" i="6"/>
  <c r="O171" i="6"/>
  <c r="N171" i="6"/>
  <c r="M171" i="6"/>
  <c r="L171" i="6"/>
  <c r="J171" i="6"/>
  <c r="I171" i="6"/>
  <c r="H171" i="6"/>
  <c r="G171" i="6"/>
  <c r="F171" i="6"/>
  <c r="P169" i="6"/>
  <c r="O169" i="6"/>
  <c r="N169" i="6"/>
  <c r="M169" i="6"/>
  <c r="L169" i="6"/>
  <c r="K169" i="6"/>
  <c r="J169" i="6"/>
  <c r="I169" i="6"/>
  <c r="H169" i="6"/>
  <c r="G169" i="6"/>
  <c r="F169" i="6"/>
  <c r="K168" i="6"/>
  <c r="J168" i="6"/>
  <c r="G168" i="6"/>
  <c r="G167" i="6" s="1"/>
  <c r="F168" i="6"/>
  <c r="E166" i="6"/>
  <c r="E165" i="6"/>
  <c r="P164" i="6"/>
  <c r="O164" i="6"/>
  <c r="N164" i="6"/>
  <c r="M164" i="6"/>
  <c r="I164" i="6"/>
  <c r="H164" i="6"/>
  <c r="G164" i="6"/>
  <c r="F164" i="6"/>
  <c r="E163" i="6"/>
  <c r="I162" i="6"/>
  <c r="I168" i="6" s="1"/>
  <c r="H162" i="6"/>
  <c r="H168" i="6" s="1"/>
  <c r="J161" i="6"/>
  <c r="G161" i="6"/>
  <c r="F161" i="6"/>
  <c r="E160" i="6"/>
  <c r="L158" i="6"/>
  <c r="K158" i="6"/>
  <c r="J158" i="6"/>
  <c r="I158" i="6"/>
  <c r="H158" i="6"/>
  <c r="G158" i="6"/>
  <c r="F158" i="6"/>
  <c r="E157" i="6"/>
  <c r="M155" i="6"/>
  <c r="K155" i="6"/>
  <c r="J155" i="6"/>
  <c r="I155" i="6"/>
  <c r="H155" i="6"/>
  <c r="G155" i="6"/>
  <c r="F155" i="6"/>
  <c r="E154" i="6"/>
  <c r="K152" i="6"/>
  <c r="J152" i="6"/>
  <c r="I152" i="6"/>
  <c r="H152" i="6"/>
  <c r="G152" i="6"/>
  <c r="F152" i="6"/>
  <c r="E151" i="6"/>
  <c r="K149" i="6"/>
  <c r="J149" i="6"/>
  <c r="I149" i="6"/>
  <c r="H149" i="6"/>
  <c r="G149" i="6"/>
  <c r="F149" i="6"/>
  <c r="E148" i="6"/>
  <c r="L146" i="6"/>
  <c r="K146" i="6"/>
  <c r="J146" i="6"/>
  <c r="I146" i="6"/>
  <c r="H146" i="6"/>
  <c r="G146" i="6"/>
  <c r="F146" i="6"/>
  <c r="E145" i="6"/>
  <c r="E144" i="6"/>
  <c r="O143" i="6"/>
  <c r="N143" i="6"/>
  <c r="M143" i="6"/>
  <c r="L143" i="6"/>
  <c r="K143" i="6"/>
  <c r="J143" i="6"/>
  <c r="I143" i="6"/>
  <c r="H143" i="6"/>
  <c r="G143" i="6"/>
  <c r="F143" i="6"/>
  <c r="P141" i="6"/>
  <c r="P139" i="6" s="1"/>
  <c r="O141" i="6"/>
  <c r="N141" i="6"/>
  <c r="M141" i="6"/>
  <c r="L141" i="6"/>
  <c r="K141" i="6"/>
  <c r="J141" i="6"/>
  <c r="I141" i="6"/>
  <c r="H141" i="6"/>
  <c r="G141" i="6"/>
  <c r="F141" i="6"/>
  <c r="O140" i="6"/>
  <c r="N140" i="6"/>
  <c r="L140" i="6"/>
  <c r="K140" i="6"/>
  <c r="J140" i="6"/>
  <c r="I140" i="6"/>
  <c r="H140" i="6"/>
  <c r="G140" i="6"/>
  <c r="F140" i="6"/>
  <c r="E138" i="6"/>
  <c r="E137" i="6"/>
  <c r="O136" i="6"/>
  <c r="N136" i="6"/>
  <c r="M136" i="6"/>
  <c r="L136" i="6"/>
  <c r="K136" i="6"/>
  <c r="J136" i="6"/>
  <c r="I136" i="6"/>
  <c r="H136" i="6"/>
  <c r="G136" i="6"/>
  <c r="F136" i="6"/>
  <c r="E135" i="6"/>
  <c r="E134" i="6"/>
  <c r="P133" i="6"/>
  <c r="O133" i="6"/>
  <c r="N133" i="6"/>
  <c r="L133" i="6"/>
  <c r="K133" i="6"/>
  <c r="J133" i="6"/>
  <c r="I133" i="6"/>
  <c r="H133" i="6"/>
  <c r="G133" i="6"/>
  <c r="F133" i="6"/>
  <c r="E132" i="6"/>
  <c r="P130" i="6"/>
  <c r="O130" i="6"/>
  <c r="N130" i="6"/>
  <c r="L130" i="6"/>
  <c r="K130" i="6"/>
  <c r="J130" i="6"/>
  <c r="I130" i="6"/>
  <c r="H130" i="6"/>
  <c r="G130" i="6"/>
  <c r="F130" i="6"/>
  <c r="E129" i="6"/>
  <c r="P127" i="6"/>
  <c r="O127" i="6"/>
  <c r="N127" i="6"/>
  <c r="L127" i="6"/>
  <c r="K127" i="6"/>
  <c r="J127" i="6"/>
  <c r="I127" i="6"/>
  <c r="H127" i="6"/>
  <c r="G127" i="6"/>
  <c r="F127" i="6"/>
  <c r="E126" i="6"/>
  <c r="E125" i="6"/>
  <c r="P124" i="6"/>
  <c r="O124" i="6"/>
  <c r="N124" i="6"/>
  <c r="L124" i="6"/>
  <c r="K124" i="6"/>
  <c r="J124" i="6"/>
  <c r="I124" i="6"/>
  <c r="H124" i="6"/>
  <c r="G124" i="6"/>
  <c r="F124" i="6"/>
  <c r="O122" i="6"/>
  <c r="N122" i="6"/>
  <c r="M122" i="6"/>
  <c r="L122" i="6"/>
  <c r="K122" i="6"/>
  <c r="J122" i="6"/>
  <c r="I122" i="6"/>
  <c r="H122" i="6"/>
  <c r="G122" i="6"/>
  <c r="F122" i="6"/>
  <c r="L121" i="6"/>
  <c r="K121" i="6"/>
  <c r="J121" i="6"/>
  <c r="H121" i="6"/>
  <c r="F121" i="6"/>
  <c r="P120" i="6"/>
  <c r="P254" i="6" s="1"/>
  <c r="O120" i="6"/>
  <c r="O254" i="6" s="1"/>
  <c r="N120" i="6"/>
  <c r="N254" i="6" s="1"/>
  <c r="M120" i="6"/>
  <c r="L120" i="6"/>
  <c r="L254" i="6" s="1"/>
  <c r="K120" i="6"/>
  <c r="K254" i="6" s="1"/>
  <c r="J120" i="6"/>
  <c r="J254" i="6" s="1"/>
  <c r="I120" i="6"/>
  <c r="H120" i="6"/>
  <c r="H254" i="6" s="1"/>
  <c r="F120" i="6"/>
  <c r="E118" i="6"/>
  <c r="I117" i="6"/>
  <c r="E117" i="6" s="1"/>
  <c r="P116" i="6"/>
  <c r="O116" i="6"/>
  <c r="N116" i="6"/>
  <c r="L116" i="6"/>
  <c r="K116" i="6"/>
  <c r="J116" i="6"/>
  <c r="H116" i="6"/>
  <c r="G116" i="6"/>
  <c r="F116" i="6"/>
  <c r="E115" i="6"/>
  <c r="E114" i="6"/>
  <c r="G113" i="6"/>
  <c r="G120" i="6" s="1"/>
  <c r="G254" i="6" s="1"/>
  <c r="P112" i="6"/>
  <c r="O112" i="6"/>
  <c r="N112" i="6"/>
  <c r="M112" i="6"/>
  <c r="L112" i="6"/>
  <c r="K112" i="6"/>
  <c r="J112" i="6"/>
  <c r="I112" i="6"/>
  <c r="H112" i="6"/>
  <c r="F112" i="6"/>
  <c r="E111" i="6"/>
  <c r="E110" i="6"/>
  <c r="P108" i="6"/>
  <c r="O108" i="6"/>
  <c r="N108" i="6"/>
  <c r="M108" i="6"/>
  <c r="L108" i="6"/>
  <c r="K108" i="6"/>
  <c r="J108" i="6"/>
  <c r="I108" i="6"/>
  <c r="H108" i="6"/>
  <c r="G108" i="6"/>
  <c r="F108" i="6"/>
  <c r="P122" i="6"/>
  <c r="E106" i="6"/>
  <c r="O105" i="6"/>
  <c r="N105" i="6"/>
  <c r="M105" i="6"/>
  <c r="L105" i="6"/>
  <c r="K105" i="6"/>
  <c r="J105" i="6"/>
  <c r="I105" i="6"/>
  <c r="H105" i="6"/>
  <c r="G105" i="6"/>
  <c r="F105" i="6"/>
  <c r="E104" i="6"/>
  <c r="O103" i="6"/>
  <c r="N102" i="6"/>
  <c r="M102" i="6"/>
  <c r="L102" i="6"/>
  <c r="K102" i="6"/>
  <c r="J102" i="6"/>
  <c r="I102" i="6"/>
  <c r="H102" i="6"/>
  <c r="G102" i="6"/>
  <c r="F102" i="6"/>
  <c r="E101" i="6"/>
  <c r="N100" i="6"/>
  <c r="O100" i="6" s="1"/>
  <c r="M99" i="6"/>
  <c r="L99" i="6"/>
  <c r="K99" i="6"/>
  <c r="J99" i="6"/>
  <c r="I99" i="6"/>
  <c r="H99" i="6"/>
  <c r="G99" i="6"/>
  <c r="F99" i="6"/>
  <c r="E98" i="6"/>
  <c r="M97" i="6"/>
  <c r="M121" i="6" s="1"/>
  <c r="L96" i="6"/>
  <c r="K96" i="6"/>
  <c r="J96" i="6"/>
  <c r="I96" i="6"/>
  <c r="H96" i="6"/>
  <c r="G96" i="6"/>
  <c r="F96" i="6"/>
  <c r="E95" i="6"/>
  <c r="E94" i="6"/>
  <c r="P93" i="6"/>
  <c r="O93" i="6"/>
  <c r="N93" i="6"/>
  <c r="M93" i="6"/>
  <c r="L93" i="6"/>
  <c r="I93" i="6"/>
  <c r="H93" i="6"/>
  <c r="G93" i="6"/>
  <c r="F93" i="6"/>
  <c r="E92" i="6"/>
  <c r="E91" i="6"/>
  <c r="P90" i="6"/>
  <c r="O90" i="6"/>
  <c r="N90" i="6"/>
  <c r="M90" i="6"/>
  <c r="L90" i="6"/>
  <c r="K90" i="6"/>
  <c r="J90" i="6"/>
  <c r="I90" i="6"/>
  <c r="H90" i="6"/>
  <c r="G90" i="6"/>
  <c r="F90" i="6"/>
  <c r="E89" i="6"/>
  <c r="E88" i="6"/>
  <c r="P87" i="6"/>
  <c r="O87" i="6"/>
  <c r="N87" i="6"/>
  <c r="M87" i="6"/>
  <c r="L87" i="6"/>
  <c r="K87" i="6"/>
  <c r="J87" i="6"/>
  <c r="I87" i="6"/>
  <c r="H87" i="6"/>
  <c r="G87" i="6"/>
  <c r="F87" i="6"/>
  <c r="E86" i="6"/>
  <c r="G85" i="6"/>
  <c r="E85" i="6" s="1"/>
  <c r="P84" i="6"/>
  <c r="O84" i="6"/>
  <c r="N84" i="6"/>
  <c r="M84" i="6"/>
  <c r="L84" i="6"/>
  <c r="K84" i="6"/>
  <c r="J84" i="6"/>
  <c r="I84" i="6"/>
  <c r="H84" i="6"/>
  <c r="F84" i="6"/>
  <c r="E82" i="6"/>
  <c r="E81" i="6"/>
  <c r="P80" i="6"/>
  <c r="O80" i="6"/>
  <c r="N80" i="6"/>
  <c r="M80" i="6"/>
  <c r="L80" i="6"/>
  <c r="K80" i="6"/>
  <c r="J80" i="6"/>
  <c r="I80" i="6"/>
  <c r="H80" i="6"/>
  <c r="G80" i="6"/>
  <c r="F80" i="6"/>
  <c r="E79" i="6"/>
  <c r="E78" i="6"/>
  <c r="P77" i="6"/>
  <c r="O77" i="6"/>
  <c r="N77" i="6"/>
  <c r="M77" i="6"/>
  <c r="L77" i="6"/>
  <c r="K77" i="6"/>
  <c r="J77" i="6"/>
  <c r="I77" i="6"/>
  <c r="H77" i="6"/>
  <c r="G77" i="6"/>
  <c r="F77" i="6"/>
  <c r="E75" i="6"/>
  <c r="K73" i="6"/>
  <c r="J73" i="6"/>
  <c r="H74" i="6"/>
  <c r="H73" i="6" s="1"/>
  <c r="G74" i="6"/>
  <c r="G73" i="6" s="1"/>
  <c r="E72" i="6"/>
  <c r="E71" i="6"/>
  <c r="P70" i="6"/>
  <c r="O70" i="6"/>
  <c r="N70" i="6"/>
  <c r="M70" i="6"/>
  <c r="L70" i="6"/>
  <c r="K70" i="6"/>
  <c r="J70" i="6"/>
  <c r="I70" i="6"/>
  <c r="H70" i="6"/>
  <c r="G70" i="6"/>
  <c r="F70" i="6"/>
  <c r="E69" i="6"/>
  <c r="E68" i="6"/>
  <c r="P67" i="6"/>
  <c r="O67" i="6"/>
  <c r="N67" i="6"/>
  <c r="M67" i="6"/>
  <c r="K67" i="6"/>
  <c r="J67" i="6"/>
  <c r="I67" i="6"/>
  <c r="H67" i="6"/>
  <c r="G67" i="6"/>
  <c r="F67" i="6"/>
  <c r="E66" i="6"/>
  <c r="N65" i="6"/>
  <c r="O65" i="6" s="1"/>
  <c r="O64" i="6" s="1"/>
  <c r="F65" i="6"/>
  <c r="P64" i="6"/>
  <c r="M64" i="6"/>
  <c r="L64" i="6"/>
  <c r="K64" i="6"/>
  <c r="J64" i="6"/>
  <c r="I64" i="6"/>
  <c r="H64" i="6"/>
  <c r="G64" i="6"/>
  <c r="E63" i="6"/>
  <c r="E62" i="6"/>
  <c r="P61" i="6"/>
  <c r="O61" i="6"/>
  <c r="N61" i="6"/>
  <c r="M61" i="6"/>
  <c r="L61" i="6"/>
  <c r="K61" i="6"/>
  <c r="J61" i="6"/>
  <c r="I61" i="6"/>
  <c r="H61" i="6"/>
  <c r="G61" i="6"/>
  <c r="F61" i="6"/>
  <c r="E60" i="6"/>
  <c r="M59" i="6"/>
  <c r="N59" i="6" s="1"/>
  <c r="L58" i="6"/>
  <c r="K58" i="6"/>
  <c r="J58" i="6"/>
  <c r="I58" i="6"/>
  <c r="H58" i="6"/>
  <c r="G58" i="6"/>
  <c r="F58" i="6"/>
  <c r="E57" i="6"/>
  <c r="F56" i="6"/>
  <c r="E56" i="6" s="1"/>
  <c r="P55" i="6"/>
  <c r="O55" i="6"/>
  <c r="N55" i="6"/>
  <c r="M55" i="6"/>
  <c r="L55" i="6"/>
  <c r="K55" i="6"/>
  <c r="J55" i="6"/>
  <c r="I55" i="6"/>
  <c r="H55" i="6"/>
  <c r="G55" i="6"/>
  <c r="E54" i="6"/>
  <c r="E53" i="6"/>
  <c r="P52" i="6"/>
  <c r="O52" i="6"/>
  <c r="N52" i="6"/>
  <c r="M52" i="6"/>
  <c r="L52" i="6"/>
  <c r="K52" i="6"/>
  <c r="J52" i="6"/>
  <c r="I52" i="6"/>
  <c r="H52" i="6"/>
  <c r="G52" i="6"/>
  <c r="F52" i="6"/>
  <c r="E51" i="6"/>
  <c r="F50" i="6"/>
  <c r="E50" i="6" s="1"/>
  <c r="P49" i="6"/>
  <c r="O49" i="6"/>
  <c r="N49" i="6"/>
  <c r="M49" i="6"/>
  <c r="L49" i="6"/>
  <c r="K49" i="6"/>
  <c r="J49" i="6"/>
  <c r="I49" i="6"/>
  <c r="H49" i="6"/>
  <c r="G49" i="6"/>
  <c r="E48" i="6"/>
  <c r="F47" i="6"/>
  <c r="E47" i="6" s="1"/>
  <c r="P46" i="6"/>
  <c r="O46" i="6"/>
  <c r="N46" i="6"/>
  <c r="M46" i="6"/>
  <c r="L46" i="6"/>
  <c r="K46" i="6"/>
  <c r="J46" i="6"/>
  <c r="I46" i="6"/>
  <c r="H46" i="6"/>
  <c r="G46" i="6"/>
  <c r="E45" i="6"/>
  <c r="I44" i="6"/>
  <c r="E44" i="6" s="1"/>
  <c r="P43" i="6"/>
  <c r="O43" i="6"/>
  <c r="N43" i="6"/>
  <c r="M43" i="6"/>
  <c r="H43" i="6"/>
  <c r="G43" i="6"/>
  <c r="F43" i="6"/>
  <c r="E42" i="6"/>
  <c r="E41" i="6"/>
  <c r="P40" i="6"/>
  <c r="O40" i="6"/>
  <c r="N40" i="6"/>
  <c r="M40" i="6"/>
  <c r="L40" i="6"/>
  <c r="K40" i="6"/>
  <c r="J40" i="6"/>
  <c r="I40" i="6"/>
  <c r="H40" i="6"/>
  <c r="G40" i="6"/>
  <c r="F40" i="6"/>
  <c r="E39" i="6"/>
  <c r="K37" i="6"/>
  <c r="J37" i="6"/>
  <c r="I37" i="6"/>
  <c r="H37" i="6"/>
  <c r="G37" i="6"/>
  <c r="F37" i="6"/>
  <c r="E36" i="6"/>
  <c r="E35" i="6"/>
  <c r="P34" i="6"/>
  <c r="O34" i="6"/>
  <c r="N34" i="6"/>
  <c r="M34" i="6"/>
  <c r="L34" i="6"/>
  <c r="I34" i="6"/>
  <c r="H34" i="6"/>
  <c r="G34" i="6"/>
  <c r="F34" i="6"/>
  <c r="E33" i="6"/>
  <c r="E32" i="6"/>
  <c r="P31" i="6"/>
  <c r="O31" i="6"/>
  <c r="N31" i="6"/>
  <c r="M31" i="6"/>
  <c r="L31" i="6"/>
  <c r="K31" i="6"/>
  <c r="J31" i="6"/>
  <c r="I31" i="6"/>
  <c r="H31" i="6"/>
  <c r="G31" i="6"/>
  <c r="F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6" i="6"/>
  <c r="E25" i="6"/>
  <c r="P24" i="6"/>
  <c r="O24" i="6"/>
  <c r="N24" i="6"/>
  <c r="M24" i="6"/>
  <c r="L24" i="6"/>
  <c r="K24" i="6"/>
  <c r="J24" i="6"/>
  <c r="I24" i="6"/>
  <c r="H24" i="6"/>
  <c r="G24" i="6"/>
  <c r="F24" i="6"/>
  <c r="E21" i="6"/>
  <c r="E20" i="6"/>
  <c r="P19" i="6"/>
  <c r="O19" i="6"/>
  <c r="N19" i="6"/>
  <c r="M19" i="6"/>
  <c r="L19" i="6"/>
  <c r="K19" i="6"/>
  <c r="J19" i="6"/>
  <c r="I19" i="6"/>
  <c r="H19" i="6"/>
  <c r="G19" i="6"/>
  <c r="F19" i="6"/>
  <c r="E18" i="6"/>
  <c r="E17" i="6"/>
  <c r="P16" i="6"/>
  <c r="O16" i="6"/>
  <c r="N16" i="6"/>
  <c r="M16" i="6"/>
  <c r="L16" i="6"/>
  <c r="K16" i="6"/>
  <c r="J16" i="6"/>
  <c r="I16" i="6"/>
  <c r="H16" i="6"/>
  <c r="G16" i="6"/>
  <c r="F16" i="6"/>
  <c r="H167" i="6" l="1"/>
  <c r="N64" i="6"/>
  <c r="L155" i="6"/>
  <c r="L37" i="6"/>
  <c r="L74" i="6"/>
  <c r="I167" i="6"/>
  <c r="E186" i="6"/>
  <c r="E210" i="6"/>
  <c r="N139" i="6"/>
  <c r="F139" i="6"/>
  <c r="J139" i="6"/>
  <c r="E218" i="6"/>
  <c r="J216" i="6"/>
  <c r="E227" i="6"/>
  <c r="I250" i="6"/>
  <c r="M250" i="6"/>
  <c r="E19" i="6"/>
  <c r="H119" i="6"/>
  <c r="K167" i="6"/>
  <c r="F216" i="6"/>
  <c r="F250" i="6"/>
  <c r="L119" i="6"/>
  <c r="I139" i="6"/>
  <c r="E87" i="6"/>
  <c r="P143" i="6"/>
  <c r="E143" i="6" s="1"/>
  <c r="E169" i="6"/>
  <c r="J167" i="6"/>
  <c r="E183" i="6"/>
  <c r="E201" i="6"/>
  <c r="G216" i="6"/>
  <c r="E93" i="6"/>
  <c r="M146" i="6"/>
  <c r="L168" i="6"/>
  <c r="L167" i="6" s="1"/>
  <c r="H161" i="6"/>
  <c r="E223" i="6"/>
  <c r="E238" i="6"/>
  <c r="J250" i="6"/>
  <c r="N250" i="6"/>
  <c r="M74" i="6"/>
  <c r="M73" i="6" s="1"/>
  <c r="E70" i="6"/>
  <c r="I121" i="6"/>
  <c r="E136" i="6"/>
  <c r="E195" i="6"/>
  <c r="F46" i="6"/>
  <c r="E46" i="6" s="1"/>
  <c r="E77" i="6"/>
  <c r="I116" i="6"/>
  <c r="E116" i="6" s="1"/>
  <c r="M133" i="6"/>
  <c r="E204" i="6"/>
  <c r="E220" i="6"/>
  <c r="E241" i="6"/>
  <c r="O99" i="6"/>
  <c r="E31" i="6"/>
  <c r="I43" i="6"/>
  <c r="E43" i="6" s="1"/>
  <c r="M58" i="6"/>
  <c r="E61" i="6"/>
  <c r="E67" i="6"/>
  <c r="N99" i="6"/>
  <c r="E108" i="6"/>
  <c r="J119" i="6"/>
  <c r="L139" i="6"/>
  <c r="N146" i="6"/>
  <c r="I161" i="6"/>
  <c r="E180" i="6"/>
  <c r="E192" i="6"/>
  <c r="E198" i="6"/>
  <c r="I256" i="6"/>
  <c r="M256" i="6"/>
  <c r="E232" i="6"/>
  <c r="H256" i="6"/>
  <c r="L256" i="6"/>
  <c r="P256" i="6"/>
  <c r="E28" i="6"/>
  <c r="M96" i="6"/>
  <c r="E107" i="6"/>
  <c r="K119" i="6"/>
  <c r="M124" i="6"/>
  <c r="E124" i="6" s="1"/>
  <c r="O139" i="6"/>
  <c r="F167" i="6"/>
  <c r="E177" i="6"/>
  <c r="E213" i="6"/>
  <c r="E224" i="6"/>
  <c r="E247" i="6"/>
  <c r="I74" i="6"/>
  <c r="I73" i="6" s="1"/>
  <c r="E16" i="6"/>
  <c r="E24" i="6"/>
  <c r="E40" i="6"/>
  <c r="E90" i="6"/>
  <c r="E122" i="6"/>
  <c r="E113" i="6"/>
  <c r="E133" i="6"/>
  <c r="G139" i="6"/>
  <c r="K139" i="6"/>
  <c r="E141" i="6"/>
  <c r="E164" i="6"/>
  <c r="E189" i="6"/>
  <c r="E244" i="6"/>
  <c r="E252" i="6"/>
  <c r="F74" i="6"/>
  <c r="F255" i="6" s="1"/>
  <c r="F55" i="6"/>
  <c r="E55" i="6" s="1"/>
  <c r="F64" i="6"/>
  <c r="E64" i="6" s="1"/>
  <c r="I254" i="6"/>
  <c r="I119" i="6"/>
  <c r="M254" i="6"/>
  <c r="M119" i="6"/>
  <c r="M152" i="6"/>
  <c r="L73" i="6"/>
  <c r="F49" i="6"/>
  <c r="E49" i="6" s="1"/>
  <c r="E65" i="6"/>
  <c r="H216" i="6"/>
  <c r="E217" i="6"/>
  <c r="M37" i="6"/>
  <c r="O59" i="6"/>
  <c r="N58" i="6"/>
  <c r="G250" i="6"/>
  <c r="K255" i="6"/>
  <c r="K250" i="6"/>
  <c r="O250" i="6"/>
  <c r="H255" i="6"/>
  <c r="F254" i="6"/>
  <c r="F119" i="6"/>
  <c r="N256" i="6"/>
  <c r="E225" i="6"/>
  <c r="F256" i="6"/>
  <c r="E120" i="6"/>
  <c r="E128" i="6"/>
  <c r="M127" i="6"/>
  <c r="M140" i="6"/>
  <c r="M139" i="6" s="1"/>
  <c r="E52" i="6"/>
  <c r="E80" i="6"/>
  <c r="N97" i="6"/>
  <c r="P105" i="6"/>
  <c r="E105" i="6" s="1"/>
  <c r="G112" i="6"/>
  <c r="E112" i="6" s="1"/>
  <c r="M161" i="6"/>
  <c r="I216" i="6"/>
  <c r="J255" i="6"/>
  <c r="J256" i="6"/>
  <c r="E34" i="6"/>
  <c r="G121" i="6"/>
  <c r="G84" i="6"/>
  <c r="E84" i="6" s="1"/>
  <c r="O102" i="6"/>
  <c r="E127" i="6"/>
  <c r="L149" i="6"/>
  <c r="L152" i="6"/>
  <c r="E171" i="6"/>
  <c r="E174" i="6"/>
  <c r="E207" i="6"/>
  <c r="E251" i="6"/>
  <c r="G256" i="6"/>
  <c r="K256" i="6"/>
  <c r="O256" i="6"/>
  <c r="M130" i="6"/>
  <c r="E130" i="6" s="1"/>
  <c r="E131" i="6"/>
  <c r="M168" i="6" l="1"/>
  <c r="M167" i="6" s="1"/>
  <c r="L255" i="6"/>
  <c r="L253" i="6" s="1"/>
  <c r="H253" i="6"/>
  <c r="K253" i="6"/>
  <c r="E139" i="6"/>
  <c r="J253" i="6"/>
  <c r="E100" i="6"/>
  <c r="P99" i="6"/>
  <c r="E99" i="6" s="1"/>
  <c r="O146" i="6"/>
  <c r="E216" i="6"/>
  <c r="I255" i="6"/>
  <c r="I253" i="6" s="1"/>
  <c r="P102" i="6"/>
  <c r="E102" i="6" s="1"/>
  <c r="E103" i="6"/>
  <c r="N161" i="6"/>
  <c r="O74" i="6"/>
  <c r="O73" i="6" s="1"/>
  <c r="N37" i="6"/>
  <c r="O97" i="6"/>
  <c r="N96" i="6"/>
  <c r="N121" i="6"/>
  <c r="N119" i="6" s="1"/>
  <c r="F253" i="6"/>
  <c r="E254" i="6"/>
  <c r="E250" i="6"/>
  <c r="N74" i="6"/>
  <c r="N73" i="6" s="1"/>
  <c r="E256" i="6"/>
  <c r="O58" i="6"/>
  <c r="E59" i="6"/>
  <c r="M149" i="6"/>
  <c r="N155" i="6"/>
  <c r="G255" i="6"/>
  <c r="G253" i="6" s="1"/>
  <c r="N152" i="6"/>
  <c r="F73" i="6"/>
  <c r="M255" i="6" l="1"/>
  <c r="M253" i="6" s="1"/>
  <c r="P146" i="6"/>
  <c r="E146" i="6" s="1"/>
  <c r="N158" i="6"/>
  <c r="O168" i="6"/>
  <c r="E97" i="6"/>
  <c r="O96" i="6"/>
  <c r="O121" i="6"/>
  <c r="O119" i="6" s="1"/>
  <c r="N149" i="6"/>
  <c r="O155" i="6"/>
  <c r="O161" i="6"/>
  <c r="P152" i="6"/>
  <c r="O152" i="6"/>
  <c r="P58" i="6"/>
  <c r="E58" i="6" s="1"/>
  <c r="P37" i="6"/>
  <c r="O37" i="6"/>
  <c r="N168" i="6"/>
  <c r="O158" i="6" l="1"/>
  <c r="E38" i="6"/>
  <c r="P74" i="6"/>
  <c r="P73" i="6" s="1"/>
  <c r="E147" i="6"/>
  <c r="E37" i="6"/>
  <c r="E152" i="6"/>
  <c r="O167" i="6"/>
  <c r="O255" i="6"/>
  <c r="O253" i="6" s="1"/>
  <c r="N167" i="6"/>
  <c r="N255" i="6"/>
  <c r="E153" i="6"/>
  <c r="P161" i="6"/>
  <c r="E161" i="6" s="1"/>
  <c r="O149" i="6"/>
  <c r="P149" i="6"/>
  <c r="P155" i="6"/>
  <c r="E155" i="6" s="1"/>
  <c r="E156" i="6"/>
  <c r="P96" i="6"/>
  <c r="E96" i="6" s="1"/>
  <c r="P121" i="6"/>
  <c r="N253" i="6" l="1"/>
  <c r="E74" i="6"/>
  <c r="E73" i="6" s="1"/>
  <c r="P158" i="6"/>
  <c r="E158" i="6" s="1"/>
  <c r="E159" i="6"/>
  <c r="P119" i="6"/>
  <c r="E119" i="6" s="1"/>
  <c r="E121" i="6"/>
  <c r="E149" i="6"/>
  <c r="E150" i="6"/>
  <c r="P168" i="6"/>
  <c r="P167" i="6" l="1"/>
  <c r="E167" i="6" s="1"/>
  <c r="P255" i="6"/>
  <c r="E255" i="6" s="1"/>
  <c r="E168" i="6"/>
  <c r="P253" i="6" l="1"/>
  <c r="E253" i="6"/>
</calcChain>
</file>

<file path=xl/comments1.xml><?xml version="1.0" encoding="utf-8"?>
<comments xmlns="http://schemas.openxmlformats.org/spreadsheetml/2006/main">
  <authors>
    <author>Анастасия Г. Силич</author>
  </authors>
  <commentList>
    <comment ref="J4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1955,6 (з/плата)
</t>
        </r>
      </text>
    </comment>
    <comment ref="J11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6862,8 (з/плата)
</t>
        </r>
      </text>
    </comment>
    <comment ref="J165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7696,3 (з/плата)</t>
        </r>
      </text>
    </comment>
    <comment ref="K193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проверить в отделе строительства</t>
        </r>
      </text>
    </comment>
    <comment ref="L193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проверить в отделе строительства</t>
        </r>
      </text>
    </comment>
  </commentList>
</comments>
</file>

<file path=xl/sharedStrings.xml><?xml version="1.0" encoding="utf-8"?>
<sst xmlns="http://schemas.openxmlformats.org/spreadsheetml/2006/main" count="502" uniqueCount="216">
  <si>
    <t>"Развитие культуры в муниципальном образовании "Городской округ Ногликский"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</si>
  <si>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</si>
  <si>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</si>
  <si>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</si>
  <si>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</si>
  <si>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</si>
  <si>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</si>
  <si>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Поддержка деятельности объединений  мастеров декоративно-прикладного творчества на базе музея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</si>
  <si>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</si>
  <si>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</si>
  <si>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</si>
  <si>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</si>
  <si>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</si>
  <si>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</si>
  <si>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Охрана объектов культурного наследия:    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                                                        - осуществление государственной регистрации прав на объекты культурного наследия, находящихся на территории округа</t>
  </si>
  <si>
    <t>Подготовка методических каталогов, в целях изучения и сохранения народной традиционной культуры, местного творчества</t>
  </si>
  <si>
    <t>Проведение нивхского праздника «Тол ард» (кормление воды),(День рыбака), орокского «Курей» (День оленевода), День коренных народов мира,национальных фестивалей (Оформление, приобретение наградного материала, призового фонда)</t>
  </si>
  <si>
    <t>Оказание услуг и обеспечение деятельности музея</t>
  </si>
  <si>
    <t>Проведение муниципального конкурса «Женщина года»</t>
  </si>
  <si>
    <t>Проведение муниципального конкурса "Благотворитель года"</t>
  </si>
  <si>
    <t>Проведение муниципального конкурса "Мир глазами"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</si>
  <si>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</si>
  <si>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</si>
  <si>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Замена рекламных щитов на въезде в Ноглики со стороны юга и со стороны севера</t>
  </si>
  <si>
    <t>Изготовление сувенирной продукции к юбилейным торжествам, посвященным 85-летию, 90 летию,95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</si>
  <si>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Изготовление памятных мемориальных досок</t>
  </si>
  <si>
    <t>Администрация МО «Городской округ Ногликский», Департамент соцполитики</t>
  </si>
  <si>
    <t>Департамент соцполитики</t>
  </si>
  <si>
    <t>1. Сохранение культурного наследия и расширение доступа к культурным ценностям и информации</t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</si>
  <si>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</si>
  <si>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</si>
  <si>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Осуществление мониторинга информационно-библиотечного обслуживания населения.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</si>
  <si>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</si>
  <si>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</si>
  <si>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</si>
  <si>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указателей.</t>
  </si>
  <si>
    <t>Изготовление юбилейной книги «Большой России – малый уголок» подзаголовок «История района через призму воспоминаний»</t>
  </si>
  <si>
    <t>Приобретение книг «Островное ожерелье России», «Острова в Тихом океане», сувениров с символикой МО «Городской округ Ногликский»</t>
  </si>
  <si>
    <t>Изготовление юбилейной книги к 90-летию муниципального образования</t>
  </si>
  <si>
    <t>Мероприятия государственной программы Сахалинской области "Развитие культуры в Сахалинской области на 2014-2020 годы".Приобретение книжного фонда</t>
  </si>
  <si>
    <t>Комплектование книжных фондов библиотек муниципального образования</t>
  </si>
  <si>
    <t>Подключение библиотек к сети "Интернет", расширение информационных технологий,</t>
  </si>
  <si>
    <t>Оказание услуг и обеспечение деятельности библиотек</t>
  </si>
  <si>
    <t>Администрация МО «Городской округ Ногликский»</t>
  </si>
  <si>
    <t>МКУ "ЦСО"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</si>
  <si>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</si>
  <si>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</si>
  <si>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</si>
  <si>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</si>
  <si>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</si>
  <si>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</si>
  <si>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</si>
  <si>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Проведение мастер- классов по хореографии, народному и эстрадному пению, театральному искусству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</si>
  <si>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</si>
  <si>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</si>
  <si>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</si>
  <si>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</si>
  <si>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</si>
  <si>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Капитальный ремонт помещений Детской школы искусств, в том числе разработка ПСД</t>
  </si>
  <si>
    <t>Капитальный ремонт фасада Детской школы искусств, в том числе разработка ПСД</t>
  </si>
  <si>
    <t>Приобретение сценического оборудования, мебели для учреждений культуры, Детской школы искусств</t>
  </si>
  <si>
    <t>Строительство краеведческого музея в пгт. Ноглики</t>
  </si>
  <si>
    <t>Укрепление и развитие регионального потенциала в сфере культура   приобретение звукотехнического оборудования</t>
  </si>
  <si>
    <t>Укрепление материальной базы «Детской школы искусств»</t>
  </si>
  <si>
    <t>Учреждения культуры</t>
  </si>
  <si>
    <t>Отдел архитектуры и строительства</t>
  </si>
  <si>
    <t>6. Комплексная безопасность учреждений культуры</t>
  </si>
  <si>
    <t>Обеспечение сохранности учрежденией культуры, ДШИ (противопожарные мероприятия, установка видеонаблюдения, ограждения)</t>
  </si>
  <si>
    <t>7. Развитие кадрового потенциала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</si>
  <si>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</si>
  <si>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Организация системы обучения работников учреждений культуры по обеспечению противопожарной и антитеррористической безопасности.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</si>
  <si>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</si>
  <si>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</si>
  <si>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</si>
  <si>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</si>
  <si>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</si>
  <si>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</si>
  <si>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</si>
  <si>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Реализация решения Собрания муниципального образования «Городской округ Ногликский» от 30 мая 2013 года №248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</si>
  <si>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N п/п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</si>
  <si>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</si>
  <si>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</si>
  <si>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</si>
  <si>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</si>
  <si>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</si>
  <si>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</si>
  <si>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</si>
  <si>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</si>
  <si>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</si>
  <si>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</si>
  <si>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</si>
  <si>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</si>
  <si>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</si>
  <si>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Без затрат</t>
  </si>
  <si>
    <t xml:space="preserve">                                                                                                                                                                        </t>
  </si>
  <si>
    <t>Источник финансирования</t>
  </si>
  <si>
    <t>ИТОГО, в т.ч.</t>
  </si>
  <si>
    <t>Главный распорядитель финансовых средств./Ответственный исполнитель</t>
  </si>
  <si>
    <t>Объем финансовых средств ( тыс.руб.) в том числе: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</si>
  <si>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</si>
  <si>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</si>
  <si>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</si>
  <si>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</si>
  <si>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</si>
  <si>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</si>
  <si>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</si>
  <si>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</si>
  <si>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</si>
  <si>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</si>
  <si>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</si>
  <si>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</si>
  <si>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</si>
  <si>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</si>
  <si>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</si>
  <si>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</si>
  <si>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</si>
  <si>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</si>
  <si>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</si>
  <si>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</si>
  <si>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</si>
  <si>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</si>
  <si>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</si>
  <si>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</si>
  <si>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</si>
  <si>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</si>
  <si>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</si>
  <si>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</si>
  <si>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</si>
  <si>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</si>
  <si>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</si>
  <si>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</si>
  <si>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</si>
  <si>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</si>
  <si>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</si>
  <si>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</si>
  <si>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</si>
  <si>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</si>
  <si>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</si>
  <si>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</si>
  <si>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</si>
  <si>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</si>
  <si>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</si>
  <si>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</si>
  <si>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</si>
  <si>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</si>
  <si>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</si>
  <si>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</si>
  <si>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</si>
  <si>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</si>
  <si>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</si>
  <si>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</si>
  <si>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</si>
  <si>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</si>
  <si>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</si>
  <si>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</si>
  <si>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</si>
  <si>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</si>
  <si>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</si>
  <si>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</si>
  <si>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</si>
  <si>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</si>
  <si>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</si>
  <si>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</si>
  <si>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</si>
  <si>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</si>
  <si>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</si>
  <si>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</si>
  <si>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</si>
  <si>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</si>
  <si>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</si>
  <si>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</si>
  <si>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</si>
  <si>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Организация концертных программ с выездами в с. Вал, с. Ныш, с. Катангли, п. Тымовское, г. Оху, г. Александровск-Сахалинский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</si>
  <si>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</si>
  <si>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</si>
  <si>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</si>
  <si>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</si>
  <si>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</si>
  <si>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</si>
  <si>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</si>
  <si>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</si>
  <si>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</si>
  <si>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 МБУК ЦБС</t>
  </si>
  <si>
    <t>Департамент соцполитики Директор МБУК РЦД</t>
  </si>
  <si>
    <t>Департамент соцполитики Директора учреждений культуры</t>
  </si>
  <si>
    <t>Департамент соцполитики Директор ДШИ</t>
  </si>
  <si>
    <t>Департамент соцполитики Директор СДК с.Ныш</t>
  </si>
  <si>
    <t>Департамент соцполитики    Отдел культуры, спорта,МП и РТ</t>
  </si>
  <si>
    <t>Департамент соцполитики  Руководители учреждений</t>
  </si>
  <si>
    <t>Департамент соцполитки Руководители учреждений</t>
  </si>
  <si>
    <t>Департамент соцполитики Департамент социальной политики</t>
  </si>
  <si>
    <t>Ремонт СДК с.Ныш, с.Вал</t>
  </si>
  <si>
    <t>Проведение независимой оценки качества оказания услуг СДК с. Вал, МБУДО ДШИ, учреждений культуры</t>
  </si>
  <si>
    <t xml:space="preserve">5. Развитие  материально - материально технической базы учреждений культуры  </t>
  </si>
  <si>
    <t>5.13</t>
  </si>
  <si>
    <t>Текущий ремонт МБУК "Ногликская централизованная библиотечная система"</t>
  </si>
  <si>
    <t>Капитальный ремонт помещений МБУК "Ногликская централизованная библиотечная система"</t>
  </si>
  <si>
    <t>Реконструкция части территории МБУК "Ногликская централизованная библиотечная система"</t>
  </si>
  <si>
    <t>5.14</t>
  </si>
  <si>
    <t>Текущий ремонт МБУК "Детская школа искусств"</t>
  </si>
  <si>
    <t>5.15</t>
  </si>
  <si>
    <t>Текущий ремонт МБУК "Ногликский муниципальный краеведческий музей"</t>
  </si>
  <si>
    <t>Департмаент соцполитики Директор МБУ ДО ДШИ</t>
  </si>
  <si>
    <t xml:space="preserve"> Департмаент соцполитки Директор МБУ ДО ДШИ</t>
  </si>
  <si>
    <t>Департамент соцполитики Директор МБУ ДО ДШИ</t>
  </si>
  <si>
    <t>Приложение 3</t>
  </si>
  <si>
    <t>Пополнение фондов музея, приобретение экспонатов. Организация выставок прои-зведений изобразительного искусства, особо ценных документальных коллекций личных фондов, находящихся в соб-ственности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</si>
  <si>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</si>
  <si>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</si>
  <si>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</si>
  <si>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r>
      <t xml:space="preserve">2. </t>
    </r>
    <r>
      <rPr>
        <sz val="9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</si>
  <si>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 xml:space="preserve">к муниципальной программе "Развитие культуры в муниципальном образовании "Городской округ Ногликский" от 18.11.2015 № 784 (в редакции от 06.05.2016 № 359, от 15.08.2016 № 627, от 07.02.2017 № 111, от 07.06.2017 № 368, от 31.10.2017 № 845, от 21.12.2017 № 1093, от 27.02.2018 № 201, от 19.06.2018 № 573, от 24.12.2018 № 1251, от 09.04.2019 № 228)  </t>
  </si>
  <si>
    <t>Приложение 1</t>
  </si>
  <si>
    <t xml:space="preserve"> к постановлению администрации</t>
  </si>
  <si>
    <t xml:space="preserve">от 02 сентября 2019 года № 666 </t>
  </si>
  <si>
    <t>Поддержка молодых дарований. Проведение творческих школ, мастер – классов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</si>
</sst>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2" borderId="0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6" fillId="2" borderId="0" xfId="0" applyFont="1" applyFill="1"/>
    <xf numFmtId="49" fontId="6" fillId="2" borderId="0" xfId="0" applyNumberFormat="1" applyFont="1" applyFill="1"/>
    <xf numFmtId="0" fontId="6" fillId="2" borderId="0" xfId="0" applyFont="1" applyFill="1" applyBorder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56"/>
  <sheetViews>
    <sheetView tabSelected="1" view="pageLayout" zoomScaleNormal="115" workbookViewId="0">
      <selection activeCell="C16" sqref="C16:C18"/>
    </sheetView>
  </sheetViews>
  <sheetFormatPr defaultRowHeight="12" x14ac:dyDescent="0.2"/>
  <cols>
    <col min="1" max="1" width="4.42578125" style="9" customWidth="1"/>
    <col min="2" max="2" width="23.7109375" style="9" customWidth="1"/>
    <col min="3" max="3" width="15.5703125" style="9" customWidth="1"/>
    <col min="4" max="4" width="8.7109375" style="9" customWidth="1"/>
    <col min="5" max="5" width="9.42578125" style="9" customWidth="1"/>
    <col min="6" max="12" width="8.140625" style="9" customWidth="1"/>
    <col min="13" max="13" width="8.42578125" style="9" customWidth="1"/>
    <col min="14" max="15" width="8.140625" style="9" customWidth="1"/>
    <col min="16" max="16" width="8.85546875" style="9" customWidth="1"/>
    <col min="17" max="16384" width="9.140625" style="9"/>
  </cols>
  <sheetData>
    <row r="1" spans="1:16" ht="10.5" customHeight="1" x14ac:dyDescent="0.2">
      <c r="A1" s="10"/>
      <c r="B1" s="10"/>
      <c r="C1" s="10"/>
      <c r="D1" s="10"/>
      <c r="E1" s="10"/>
      <c r="F1" s="10"/>
      <c r="G1" s="10"/>
      <c r="H1" s="10"/>
      <c r="J1" s="1"/>
      <c r="K1" s="1"/>
      <c r="L1" s="1"/>
      <c r="M1" s="1"/>
      <c r="N1" s="1"/>
      <c r="O1" s="39" t="s">
        <v>212</v>
      </c>
      <c r="P1" s="39"/>
    </row>
    <row r="2" spans="1:16" ht="12" customHeight="1" x14ac:dyDescent="0.2">
      <c r="A2" s="10"/>
      <c r="B2" s="10"/>
      <c r="C2" s="10"/>
      <c r="D2" s="10"/>
      <c r="E2" s="10"/>
      <c r="F2" s="10"/>
      <c r="G2" s="10"/>
      <c r="H2" s="10"/>
      <c r="J2" s="1"/>
      <c r="K2" s="1"/>
      <c r="L2" s="1"/>
      <c r="M2" s="1"/>
      <c r="N2" s="40" t="s">
        <v>213</v>
      </c>
      <c r="O2" s="40"/>
      <c r="P2" s="40"/>
    </row>
    <row r="3" spans="1:16" ht="19.5" customHeight="1" x14ac:dyDescent="0.2">
      <c r="A3" s="10"/>
      <c r="B3" s="10"/>
      <c r="C3" s="10"/>
      <c r="D3" s="10"/>
      <c r="E3" s="10"/>
      <c r="F3" s="10"/>
      <c r="G3" s="10"/>
      <c r="H3" s="10"/>
      <c r="J3" s="1"/>
      <c r="K3" s="1"/>
      <c r="L3" s="1"/>
      <c r="M3" s="1"/>
      <c r="N3" s="40" t="s">
        <v>214</v>
      </c>
      <c r="O3" s="40"/>
      <c r="P3" s="40"/>
    </row>
    <row r="4" spans="1:16" ht="11.25" customHeight="1" x14ac:dyDescent="0.2">
      <c r="A4" s="11"/>
      <c r="B4" s="12"/>
      <c r="C4" s="13"/>
      <c r="D4" s="14"/>
      <c r="E4" s="14"/>
      <c r="F4" s="15"/>
      <c r="G4" s="16"/>
      <c r="H4" s="10"/>
      <c r="I4" s="10"/>
      <c r="J4" s="39" t="s">
        <v>205</v>
      </c>
      <c r="K4" s="39"/>
      <c r="L4" s="39"/>
      <c r="M4" s="39"/>
      <c r="N4" s="39"/>
      <c r="O4" s="39"/>
      <c r="P4" s="39"/>
    </row>
    <row r="5" spans="1:16" ht="13.5" customHeight="1" x14ac:dyDescent="0.2">
      <c r="A5" s="11"/>
      <c r="B5" s="1" t="s">
        <v>94</v>
      </c>
      <c r="C5" s="1"/>
      <c r="D5" s="17"/>
      <c r="E5" s="1"/>
      <c r="F5" s="1"/>
      <c r="G5" s="1"/>
      <c r="H5" s="1"/>
      <c r="I5" s="1"/>
      <c r="J5" s="39" t="s">
        <v>211</v>
      </c>
      <c r="K5" s="39"/>
      <c r="L5" s="39"/>
      <c r="M5" s="39"/>
      <c r="N5" s="39"/>
      <c r="O5" s="39"/>
      <c r="P5" s="39"/>
    </row>
    <row r="6" spans="1:16" ht="45.75" customHeight="1" x14ac:dyDescent="0.2">
      <c r="A6" s="11"/>
      <c r="B6" s="1"/>
      <c r="C6" s="1"/>
      <c r="D6" s="17"/>
      <c r="E6" s="1"/>
      <c r="F6" s="1"/>
      <c r="G6" s="1"/>
      <c r="H6" s="1"/>
      <c r="I6" s="1"/>
      <c r="J6" s="39"/>
      <c r="K6" s="39"/>
      <c r="L6" s="39"/>
      <c r="M6" s="39"/>
      <c r="N6" s="39"/>
      <c r="O6" s="39"/>
      <c r="P6" s="39"/>
    </row>
    <row r="7" spans="1:16" x14ac:dyDescent="0.2">
      <c r="A7" s="11"/>
      <c r="B7" s="1"/>
      <c r="C7" s="1"/>
      <c r="D7" s="17"/>
      <c r="E7" s="17"/>
      <c r="F7" s="1"/>
      <c r="G7" s="1"/>
      <c r="H7" s="1"/>
      <c r="I7" s="1"/>
      <c r="J7" s="1"/>
      <c r="K7" s="1"/>
      <c r="L7" s="1"/>
      <c r="M7" s="18"/>
      <c r="N7" s="18"/>
      <c r="O7" s="18"/>
      <c r="P7" s="18"/>
    </row>
    <row r="8" spans="1:16" x14ac:dyDescent="0.2">
      <c r="A8" s="11"/>
      <c r="B8" s="40" t="s">
        <v>5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x14ac:dyDescent="0.2">
      <c r="A9" s="11"/>
      <c r="B9" s="40" t="s">
        <v>0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">
        <v>79</v>
      </c>
      <c r="B10" s="42" t="s">
        <v>80</v>
      </c>
      <c r="C10" s="42" t="s">
        <v>97</v>
      </c>
      <c r="D10" s="32" t="s">
        <v>95</v>
      </c>
      <c r="E10" s="32" t="s">
        <v>1</v>
      </c>
      <c r="F10" s="23" t="s">
        <v>98</v>
      </c>
      <c r="G10" s="24"/>
      <c r="H10" s="24"/>
      <c r="I10" s="24"/>
      <c r="J10" s="24"/>
      <c r="K10" s="24"/>
      <c r="L10" s="24"/>
      <c r="M10" s="24"/>
      <c r="N10" s="24"/>
      <c r="O10" s="24"/>
      <c r="P10" s="25"/>
    </row>
    <row r="11" spans="1:16" ht="10.5" customHeight="1" x14ac:dyDescent="0.2">
      <c r="A11" s="41"/>
      <c r="B11" s="42"/>
      <c r="C11" s="42"/>
      <c r="D11" s="32"/>
      <c r="E11" s="32"/>
      <c r="F11" s="26"/>
      <c r="G11" s="27"/>
      <c r="H11" s="27"/>
      <c r="I11" s="27"/>
      <c r="J11" s="27"/>
      <c r="K11" s="27"/>
      <c r="L11" s="27"/>
      <c r="M11" s="27"/>
      <c r="N11" s="27"/>
      <c r="O11" s="27"/>
      <c r="P11" s="28"/>
    </row>
    <row r="12" spans="1:16" ht="8.25" hidden="1" customHeight="1" x14ac:dyDescent="0.2">
      <c r="A12" s="41"/>
      <c r="B12" s="42"/>
      <c r="C12" s="42"/>
      <c r="D12" s="32"/>
      <c r="E12" s="32"/>
      <c r="F12" s="29"/>
      <c r="G12" s="30"/>
      <c r="H12" s="30"/>
      <c r="I12" s="30"/>
      <c r="J12" s="30"/>
      <c r="K12" s="30"/>
      <c r="L12" s="30"/>
      <c r="M12" s="30"/>
      <c r="N12" s="30"/>
      <c r="O12" s="30"/>
      <c r="P12" s="31"/>
    </row>
    <row r="13" spans="1:16" ht="38.25" customHeight="1" x14ac:dyDescent="0.2">
      <c r="A13" s="41"/>
      <c r="B13" s="42"/>
      <c r="C13" s="42"/>
      <c r="D13" s="32"/>
      <c r="E13" s="32"/>
      <c r="F13" s="2" t="s">
        <v>81</v>
      </c>
      <c r="G13" s="2" t="s">
        <v>82</v>
      </c>
      <c r="H13" s="2" t="s">
        <v>83</v>
      </c>
      <c r="I13" s="2" t="s">
        <v>84</v>
      </c>
      <c r="J13" s="19" t="s">
        <v>85</v>
      </c>
      <c r="K13" s="2" t="s">
        <v>86</v>
      </c>
      <c r="L13" s="2" t="s">
        <v>87</v>
      </c>
      <c r="M13" s="2" t="s">
        <v>88</v>
      </c>
      <c r="N13" s="2" t="s">
        <v>89</v>
      </c>
      <c r="O13" s="2" t="s">
        <v>90</v>
      </c>
      <c r="P13" s="2" t="s">
        <v>91</v>
      </c>
    </row>
    <row r="14" spans="1:16" ht="13.5" customHeight="1" x14ac:dyDescent="0.2">
      <c r="A14" s="21" t="s">
        <v>6</v>
      </c>
      <c r="B14" s="8" t="s">
        <v>92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20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</row>
    <row r="15" spans="1:16" ht="17.25" customHeight="1" x14ac:dyDescent="0.2">
      <c r="A15" s="32" t="s">
        <v>28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</row>
    <row r="16" spans="1:16" ht="24" x14ac:dyDescent="0.2">
      <c r="A16" s="33" t="s">
        <v>99</v>
      </c>
      <c r="B16" s="36" t="s">
        <v>206</v>
      </c>
      <c r="C16" s="36" t="s">
        <v>180</v>
      </c>
      <c r="D16" s="8" t="s">
        <v>96</v>
      </c>
      <c r="E16" s="4">
        <f>SUM(F16:P16)</f>
        <v>2099.1999999999998</v>
      </c>
      <c r="F16" s="3">
        <f>F17+F18</f>
        <v>150</v>
      </c>
      <c r="G16" s="3">
        <f t="shared" ref="G16:P16" si="0">G17+G18</f>
        <v>157.5</v>
      </c>
      <c r="H16" s="3">
        <f t="shared" si="0"/>
        <v>165.4</v>
      </c>
      <c r="I16" s="3">
        <f t="shared" si="0"/>
        <v>173.7</v>
      </c>
      <c r="J16" s="3">
        <f t="shared" si="0"/>
        <v>182.4</v>
      </c>
      <c r="K16" s="3">
        <f t="shared" si="0"/>
        <v>191.5</v>
      </c>
      <c r="L16" s="3">
        <f t="shared" si="0"/>
        <v>199.2</v>
      </c>
      <c r="M16" s="3">
        <f t="shared" si="0"/>
        <v>207.1</v>
      </c>
      <c r="N16" s="3">
        <f t="shared" si="0"/>
        <v>215.4</v>
      </c>
      <c r="O16" s="3">
        <f t="shared" si="0"/>
        <v>224</v>
      </c>
      <c r="P16" s="3">
        <f t="shared" si="0"/>
        <v>233</v>
      </c>
    </row>
    <row r="17" spans="1:16" x14ac:dyDescent="0.2">
      <c r="A17" s="34"/>
      <c r="B17" s="37"/>
      <c r="C17" s="37"/>
      <c r="D17" s="8" t="s">
        <v>3</v>
      </c>
      <c r="E17" s="4">
        <f t="shared" ref="E17:E21" si="1">SUM(F17:P17)</f>
        <v>2099.1999999999998</v>
      </c>
      <c r="F17" s="4">
        <v>150</v>
      </c>
      <c r="G17" s="4">
        <v>157.5</v>
      </c>
      <c r="H17" s="4">
        <v>165.4</v>
      </c>
      <c r="I17" s="4">
        <v>173.7</v>
      </c>
      <c r="J17" s="4">
        <v>182.4</v>
      </c>
      <c r="K17" s="4">
        <v>191.5</v>
      </c>
      <c r="L17" s="4">
        <v>199.2</v>
      </c>
      <c r="M17" s="4">
        <v>207.1</v>
      </c>
      <c r="N17" s="4">
        <v>215.4</v>
      </c>
      <c r="O17" s="4">
        <v>224</v>
      </c>
      <c r="P17" s="4">
        <v>233</v>
      </c>
    </row>
    <row r="18" spans="1:16" ht="138" customHeight="1" x14ac:dyDescent="0.2">
      <c r="A18" s="35"/>
      <c r="B18" s="38"/>
      <c r="C18" s="38"/>
      <c r="D18" s="8" t="s">
        <v>2</v>
      </c>
      <c r="E18" s="4">
        <f t="shared" si="1"/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</row>
    <row r="19" spans="1:16" ht="24" x14ac:dyDescent="0.2">
      <c r="A19" s="33" t="s">
        <v>100</v>
      </c>
      <c r="B19" s="36" t="s">
        <v>7</v>
      </c>
      <c r="C19" s="36" t="s">
        <v>180</v>
      </c>
      <c r="D19" s="8" t="s">
        <v>96</v>
      </c>
      <c r="E19" s="4">
        <f t="shared" si="1"/>
        <v>288.7</v>
      </c>
      <c r="F19" s="4">
        <f>F20+F21</f>
        <v>40</v>
      </c>
      <c r="G19" s="4">
        <f t="shared" ref="G19:P19" si="2">G20+G21</f>
        <v>0</v>
      </c>
      <c r="H19" s="4">
        <f t="shared" si="2"/>
        <v>44.1</v>
      </c>
      <c r="I19" s="4">
        <f t="shared" si="2"/>
        <v>0</v>
      </c>
      <c r="J19" s="4">
        <f t="shared" si="2"/>
        <v>48.6</v>
      </c>
      <c r="K19" s="4">
        <f t="shared" si="2"/>
        <v>0</v>
      </c>
      <c r="L19" s="4">
        <f t="shared" si="2"/>
        <v>50</v>
      </c>
      <c r="M19" s="4">
        <f t="shared" si="2"/>
        <v>0</v>
      </c>
      <c r="N19" s="4">
        <f t="shared" si="2"/>
        <v>52</v>
      </c>
      <c r="O19" s="4">
        <f t="shared" si="2"/>
        <v>0</v>
      </c>
      <c r="P19" s="4">
        <f t="shared" si="2"/>
        <v>54</v>
      </c>
    </row>
    <row r="20" spans="1:16" ht="18" customHeight="1" x14ac:dyDescent="0.2">
      <c r="A20" s="34"/>
      <c r="B20" s="37"/>
      <c r="C20" s="37"/>
      <c r="D20" s="8" t="s">
        <v>3</v>
      </c>
      <c r="E20" s="4">
        <f t="shared" si="1"/>
        <v>288.7</v>
      </c>
      <c r="F20" s="4">
        <v>40</v>
      </c>
      <c r="G20" s="4">
        <v>0</v>
      </c>
      <c r="H20" s="4">
        <v>44.1</v>
      </c>
      <c r="I20" s="4">
        <v>0</v>
      </c>
      <c r="J20" s="4">
        <v>48.6</v>
      </c>
      <c r="K20" s="4">
        <v>0</v>
      </c>
      <c r="L20" s="4">
        <v>50</v>
      </c>
      <c r="M20" s="4">
        <v>0</v>
      </c>
      <c r="N20" s="4">
        <v>52</v>
      </c>
      <c r="O20" s="4">
        <v>0</v>
      </c>
      <c r="P20" s="4">
        <v>54</v>
      </c>
    </row>
    <row r="21" spans="1:16" ht="12.75" customHeight="1" x14ac:dyDescent="0.2">
      <c r="A21" s="35"/>
      <c r="B21" s="38"/>
      <c r="C21" s="38"/>
      <c r="D21" s="8" t="s">
        <v>2</v>
      </c>
      <c r="E21" s="4">
        <f t="shared" si="1"/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</row>
    <row r="22" spans="1:16" ht="62.25" customHeight="1" x14ac:dyDescent="0.2">
      <c r="A22" s="21" t="s">
        <v>101</v>
      </c>
      <c r="B22" s="8" t="s">
        <v>8</v>
      </c>
      <c r="C22" s="8" t="s">
        <v>180</v>
      </c>
      <c r="D22" s="43" t="s">
        <v>93</v>
      </c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5"/>
    </row>
    <row r="23" spans="1:16" ht="96.75" customHeight="1" x14ac:dyDescent="0.2">
      <c r="A23" s="21" t="s">
        <v>102</v>
      </c>
      <c r="B23" s="8" t="s">
        <v>9</v>
      </c>
      <c r="C23" s="8" t="s">
        <v>180</v>
      </c>
      <c r="D23" s="46" t="s">
        <v>93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8"/>
    </row>
    <row r="24" spans="1:16" ht="24" x14ac:dyDescent="0.2">
      <c r="A24" s="33" t="s">
        <v>103</v>
      </c>
      <c r="B24" s="36" t="s">
        <v>10</v>
      </c>
      <c r="C24" s="36" t="s">
        <v>180</v>
      </c>
      <c r="D24" s="8" t="s">
        <v>96</v>
      </c>
      <c r="E24" s="4">
        <f t="shared" ref="E24" si="3">SUM(F24:P24)</f>
        <v>279.5</v>
      </c>
      <c r="F24" s="4">
        <f>F25+F26</f>
        <v>20</v>
      </c>
      <c r="G24" s="4">
        <f t="shared" ref="G24:P24" si="4">G25+G26</f>
        <v>21</v>
      </c>
      <c r="H24" s="4">
        <f t="shared" si="4"/>
        <v>22</v>
      </c>
      <c r="I24" s="4">
        <f t="shared" si="4"/>
        <v>23.1</v>
      </c>
      <c r="J24" s="4">
        <f t="shared" si="4"/>
        <v>24.3</v>
      </c>
      <c r="K24" s="4">
        <f t="shared" si="4"/>
        <v>25.5</v>
      </c>
      <c r="L24" s="4">
        <f t="shared" si="4"/>
        <v>26.5</v>
      </c>
      <c r="M24" s="4">
        <f t="shared" si="4"/>
        <v>27.6</v>
      </c>
      <c r="N24" s="4">
        <f t="shared" si="4"/>
        <v>28.7</v>
      </c>
      <c r="O24" s="4">
        <f t="shared" si="4"/>
        <v>29.8</v>
      </c>
      <c r="P24" s="4">
        <f t="shared" si="4"/>
        <v>31</v>
      </c>
    </row>
    <row r="25" spans="1:16" x14ac:dyDescent="0.2">
      <c r="A25" s="34"/>
      <c r="B25" s="37"/>
      <c r="C25" s="37"/>
      <c r="D25" s="8" t="s">
        <v>3</v>
      </c>
      <c r="E25" s="4">
        <f>SUM(F25:P25)</f>
        <v>279.5</v>
      </c>
      <c r="F25" s="4">
        <v>20</v>
      </c>
      <c r="G25" s="4">
        <v>21</v>
      </c>
      <c r="H25" s="4">
        <v>22</v>
      </c>
      <c r="I25" s="4">
        <v>23.1</v>
      </c>
      <c r="J25" s="4">
        <v>24.3</v>
      </c>
      <c r="K25" s="4">
        <v>25.5</v>
      </c>
      <c r="L25" s="4">
        <v>26.5</v>
      </c>
      <c r="M25" s="4">
        <v>27.6</v>
      </c>
      <c r="N25" s="4">
        <v>28.7</v>
      </c>
      <c r="O25" s="4">
        <v>29.8</v>
      </c>
      <c r="P25" s="4">
        <v>31</v>
      </c>
    </row>
    <row r="26" spans="1:16" ht="51" customHeight="1" x14ac:dyDescent="0.2">
      <c r="A26" s="35"/>
      <c r="B26" s="38"/>
      <c r="C26" s="38"/>
      <c r="D26" s="8" t="s">
        <v>2</v>
      </c>
      <c r="E26" s="4">
        <f>SUM(F26:P26)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</row>
    <row r="27" spans="1:16" ht="50.25" customHeight="1" x14ac:dyDescent="0.2">
      <c r="A27" s="21" t="s">
        <v>104</v>
      </c>
      <c r="B27" s="8" t="s">
        <v>11</v>
      </c>
      <c r="C27" s="8" t="s">
        <v>180</v>
      </c>
      <c r="D27" s="43" t="s">
        <v>93</v>
      </c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5"/>
    </row>
    <row r="28" spans="1:16" ht="24" x14ac:dyDescent="0.2">
      <c r="A28" s="33" t="s">
        <v>105</v>
      </c>
      <c r="B28" s="36" t="s">
        <v>12</v>
      </c>
      <c r="C28" s="36" t="s">
        <v>180</v>
      </c>
      <c r="D28" s="8" t="s">
        <v>96</v>
      </c>
      <c r="E28" s="4">
        <f t="shared" ref="E28" si="5">SUM(F28:P28)</f>
        <v>183.1</v>
      </c>
      <c r="F28" s="4">
        <f>F29+F30</f>
        <v>25</v>
      </c>
      <c r="G28" s="4">
        <f t="shared" ref="G28:P28" si="6">G29+G30</f>
        <v>0</v>
      </c>
      <c r="H28" s="4">
        <f t="shared" si="6"/>
        <v>27.6</v>
      </c>
      <c r="I28" s="4">
        <f t="shared" si="6"/>
        <v>0</v>
      </c>
      <c r="J28" s="4">
        <f t="shared" si="6"/>
        <v>30.5</v>
      </c>
      <c r="K28" s="4">
        <f t="shared" si="6"/>
        <v>0</v>
      </c>
      <c r="L28" s="4">
        <f t="shared" si="6"/>
        <v>32</v>
      </c>
      <c r="M28" s="4">
        <f t="shared" si="6"/>
        <v>0</v>
      </c>
      <c r="N28" s="4">
        <f t="shared" si="6"/>
        <v>33</v>
      </c>
      <c r="O28" s="4">
        <f t="shared" si="6"/>
        <v>0</v>
      </c>
      <c r="P28" s="4">
        <f t="shared" si="6"/>
        <v>35</v>
      </c>
    </row>
    <row r="29" spans="1:16" x14ac:dyDescent="0.2">
      <c r="A29" s="34"/>
      <c r="B29" s="37"/>
      <c r="C29" s="37"/>
      <c r="D29" s="8" t="s">
        <v>3</v>
      </c>
      <c r="E29" s="4">
        <f>SUM(F29:P29)</f>
        <v>183.1</v>
      </c>
      <c r="F29" s="4">
        <v>25</v>
      </c>
      <c r="G29" s="4">
        <v>0</v>
      </c>
      <c r="H29" s="4">
        <v>27.6</v>
      </c>
      <c r="I29" s="4">
        <v>0</v>
      </c>
      <c r="J29" s="4">
        <v>30.5</v>
      </c>
      <c r="K29" s="4">
        <v>0</v>
      </c>
      <c r="L29" s="4">
        <v>32</v>
      </c>
      <c r="M29" s="4">
        <v>0</v>
      </c>
      <c r="N29" s="4">
        <v>33</v>
      </c>
      <c r="O29" s="4">
        <v>0</v>
      </c>
      <c r="P29" s="4">
        <v>35</v>
      </c>
    </row>
    <row r="30" spans="1:16" ht="14.25" customHeight="1" x14ac:dyDescent="0.2">
      <c r="A30" s="35"/>
      <c r="B30" s="38"/>
      <c r="C30" s="38"/>
      <c r="D30" s="8" t="s">
        <v>2</v>
      </c>
      <c r="E30" s="4">
        <f>SUM(F30:P30)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</row>
    <row r="31" spans="1:16" ht="24" x14ac:dyDescent="0.2">
      <c r="A31" s="33" t="s">
        <v>106</v>
      </c>
      <c r="B31" s="36" t="s">
        <v>13</v>
      </c>
      <c r="C31" s="36" t="s">
        <v>180</v>
      </c>
      <c r="D31" s="8" t="s">
        <v>96</v>
      </c>
      <c r="E31" s="4">
        <f t="shared" ref="E31" si="7">SUM(F31:P31)</f>
        <v>145.30000000000001</v>
      </c>
      <c r="F31" s="4">
        <f>F32+F33</f>
        <v>20</v>
      </c>
      <c r="G31" s="4">
        <f t="shared" ref="G31:P31" si="8">G32+G33</f>
        <v>0</v>
      </c>
      <c r="H31" s="4">
        <f t="shared" si="8"/>
        <v>22</v>
      </c>
      <c r="I31" s="4">
        <f t="shared" si="8"/>
        <v>0</v>
      </c>
      <c r="J31" s="4">
        <f t="shared" si="8"/>
        <v>24.3</v>
      </c>
      <c r="K31" s="4">
        <f t="shared" si="8"/>
        <v>0</v>
      </c>
      <c r="L31" s="4">
        <f t="shared" si="8"/>
        <v>25</v>
      </c>
      <c r="M31" s="4">
        <f t="shared" si="8"/>
        <v>0</v>
      </c>
      <c r="N31" s="4">
        <f t="shared" si="8"/>
        <v>26</v>
      </c>
      <c r="O31" s="4">
        <f t="shared" si="8"/>
        <v>0</v>
      </c>
      <c r="P31" s="4">
        <f t="shared" si="8"/>
        <v>28</v>
      </c>
    </row>
    <row r="32" spans="1:16" ht="17.25" customHeight="1" x14ac:dyDescent="0.2">
      <c r="A32" s="34"/>
      <c r="B32" s="37"/>
      <c r="C32" s="37"/>
      <c r="D32" s="8" t="s">
        <v>3</v>
      </c>
      <c r="E32" s="4">
        <f>SUM(F32:P32)</f>
        <v>145.30000000000001</v>
      </c>
      <c r="F32" s="4">
        <v>20</v>
      </c>
      <c r="G32" s="4">
        <v>0</v>
      </c>
      <c r="H32" s="4">
        <v>22</v>
      </c>
      <c r="I32" s="4">
        <v>0</v>
      </c>
      <c r="J32" s="4">
        <v>24.3</v>
      </c>
      <c r="K32" s="4">
        <v>0</v>
      </c>
      <c r="L32" s="4">
        <v>25</v>
      </c>
      <c r="M32" s="4">
        <v>0</v>
      </c>
      <c r="N32" s="4">
        <v>26</v>
      </c>
      <c r="O32" s="4">
        <v>0</v>
      </c>
      <c r="P32" s="4">
        <v>28</v>
      </c>
    </row>
    <row r="33" spans="1:16" ht="12" customHeight="1" x14ac:dyDescent="0.2">
      <c r="A33" s="35"/>
      <c r="B33" s="38"/>
      <c r="C33" s="38"/>
      <c r="D33" s="8" t="s">
        <v>2</v>
      </c>
      <c r="E33" s="4">
        <f>SUM(F33:P33)</f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</row>
    <row r="34" spans="1:16" ht="111" customHeight="1" x14ac:dyDescent="0.2">
      <c r="A34" s="33" t="s">
        <v>107</v>
      </c>
      <c r="B34" s="36" t="s">
        <v>14</v>
      </c>
      <c r="C34" s="36" t="s">
        <v>180</v>
      </c>
      <c r="D34" s="8" t="s">
        <v>96</v>
      </c>
      <c r="E34" s="4">
        <f t="shared" ref="E34" si="9">SUM(F34:P34)</f>
        <v>332.7</v>
      </c>
      <c r="F34" s="4">
        <f>F35+F36</f>
        <v>40</v>
      </c>
      <c r="G34" s="4">
        <f t="shared" ref="G34:P34" si="10">G35+G36</f>
        <v>0</v>
      </c>
      <c r="H34" s="4">
        <f t="shared" si="10"/>
        <v>44.1</v>
      </c>
      <c r="I34" s="4">
        <f t="shared" si="10"/>
        <v>0</v>
      </c>
      <c r="J34" s="4">
        <v>48.6</v>
      </c>
      <c r="K34" s="4">
        <v>0</v>
      </c>
      <c r="L34" s="4">
        <f t="shared" si="10"/>
        <v>50</v>
      </c>
      <c r="M34" s="4">
        <f t="shared" si="10"/>
        <v>50</v>
      </c>
      <c r="N34" s="4">
        <f t="shared" si="10"/>
        <v>0</v>
      </c>
      <c r="O34" s="4">
        <f t="shared" si="10"/>
        <v>50</v>
      </c>
      <c r="P34" s="4">
        <f t="shared" si="10"/>
        <v>50</v>
      </c>
    </row>
    <row r="35" spans="1:16" ht="15" customHeight="1" x14ac:dyDescent="0.2">
      <c r="A35" s="34"/>
      <c r="B35" s="37"/>
      <c r="C35" s="37"/>
      <c r="D35" s="8" t="s">
        <v>3</v>
      </c>
      <c r="E35" s="4">
        <f>SUM(F35:P35)</f>
        <v>332.7</v>
      </c>
      <c r="F35" s="4">
        <v>40</v>
      </c>
      <c r="G35" s="4">
        <v>0</v>
      </c>
      <c r="H35" s="4">
        <v>44.1</v>
      </c>
      <c r="I35" s="4">
        <v>0</v>
      </c>
      <c r="J35" s="4">
        <v>48.6</v>
      </c>
      <c r="K35" s="4">
        <v>0</v>
      </c>
      <c r="L35" s="4">
        <v>50</v>
      </c>
      <c r="M35" s="4">
        <v>50</v>
      </c>
      <c r="N35" s="4">
        <v>0</v>
      </c>
      <c r="O35" s="4">
        <v>50</v>
      </c>
      <c r="P35" s="4">
        <v>50</v>
      </c>
    </row>
    <row r="36" spans="1:16" ht="66" customHeight="1" x14ac:dyDescent="0.2">
      <c r="A36" s="35"/>
      <c r="B36" s="38"/>
      <c r="C36" s="38"/>
      <c r="D36" s="8" t="s">
        <v>2</v>
      </c>
      <c r="E36" s="4">
        <f>SUM(F36:P36)</f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</row>
    <row r="37" spans="1:16" ht="24" x14ac:dyDescent="0.2">
      <c r="A37" s="33" t="s">
        <v>108</v>
      </c>
      <c r="B37" s="36" t="s">
        <v>15</v>
      </c>
      <c r="C37" s="36" t="s">
        <v>180</v>
      </c>
      <c r="D37" s="8" t="s">
        <v>96</v>
      </c>
      <c r="E37" s="4">
        <f t="shared" ref="E37" si="11">SUM(F37:P37)</f>
        <v>279.5</v>
      </c>
      <c r="F37" s="4">
        <f>F38+F39</f>
        <v>20</v>
      </c>
      <c r="G37" s="4">
        <f t="shared" ref="G37:P37" si="12">G38+G39</f>
        <v>21</v>
      </c>
      <c r="H37" s="4">
        <f t="shared" si="12"/>
        <v>22</v>
      </c>
      <c r="I37" s="4">
        <f t="shared" si="12"/>
        <v>23.1</v>
      </c>
      <c r="J37" s="4">
        <f t="shared" si="12"/>
        <v>24.3</v>
      </c>
      <c r="K37" s="4">
        <f t="shared" si="12"/>
        <v>25.5</v>
      </c>
      <c r="L37" s="4">
        <f t="shared" si="12"/>
        <v>26.5</v>
      </c>
      <c r="M37" s="4">
        <f t="shared" si="12"/>
        <v>27.6</v>
      </c>
      <c r="N37" s="4">
        <f t="shared" si="12"/>
        <v>28.7</v>
      </c>
      <c r="O37" s="4">
        <f t="shared" si="12"/>
        <v>29.8</v>
      </c>
      <c r="P37" s="4">
        <f t="shared" si="12"/>
        <v>31</v>
      </c>
    </row>
    <row r="38" spans="1:16" x14ac:dyDescent="0.2">
      <c r="A38" s="34"/>
      <c r="B38" s="37"/>
      <c r="C38" s="37"/>
      <c r="D38" s="8" t="s">
        <v>3</v>
      </c>
      <c r="E38" s="4">
        <f>SUM(F38:P38)</f>
        <v>279.5</v>
      </c>
      <c r="F38" s="4">
        <v>20</v>
      </c>
      <c r="G38" s="4">
        <v>21</v>
      </c>
      <c r="H38" s="4">
        <v>22</v>
      </c>
      <c r="I38" s="4">
        <v>23.1</v>
      </c>
      <c r="J38" s="4">
        <v>24.3</v>
      </c>
      <c r="K38" s="4">
        <v>25.5</v>
      </c>
      <c r="L38" s="4">
        <v>26.5</v>
      </c>
      <c r="M38" s="4">
        <v>27.6</v>
      </c>
      <c r="N38" s="4">
        <v>28.7</v>
      </c>
      <c r="O38" s="4">
        <v>29.8</v>
      </c>
      <c r="P38" s="4">
        <v>31</v>
      </c>
    </row>
    <row r="39" spans="1:16" ht="34.5" customHeight="1" x14ac:dyDescent="0.2">
      <c r="A39" s="35"/>
      <c r="B39" s="38"/>
      <c r="C39" s="38"/>
      <c r="D39" s="8" t="s">
        <v>2</v>
      </c>
      <c r="E39" s="4">
        <f>SUM(F39:P39)</f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</row>
    <row r="40" spans="1:16" ht="24" x14ac:dyDescent="0.2">
      <c r="A40" s="33" t="s">
        <v>109</v>
      </c>
      <c r="B40" s="36" t="s">
        <v>16</v>
      </c>
      <c r="C40" s="36" t="s">
        <v>180</v>
      </c>
      <c r="D40" s="8" t="s">
        <v>96</v>
      </c>
      <c r="E40" s="4">
        <f t="shared" ref="E40" si="13">SUM(F40:P40)</f>
        <v>354.39999999999992</v>
      </c>
      <c r="F40" s="4">
        <f>F42+F41</f>
        <v>25</v>
      </c>
      <c r="G40" s="4">
        <f t="shared" ref="G40:P40" si="14">G42+G41</f>
        <v>26.3</v>
      </c>
      <c r="H40" s="4">
        <f t="shared" si="14"/>
        <v>28</v>
      </c>
      <c r="I40" s="4">
        <f t="shared" si="14"/>
        <v>29.4</v>
      </c>
      <c r="J40" s="4">
        <f t="shared" si="14"/>
        <v>30.9</v>
      </c>
      <c r="K40" s="4">
        <f t="shared" si="14"/>
        <v>32.4</v>
      </c>
      <c r="L40" s="4">
        <f t="shared" si="14"/>
        <v>33.700000000000003</v>
      </c>
      <c r="M40" s="4">
        <f t="shared" si="14"/>
        <v>35</v>
      </c>
      <c r="N40" s="4">
        <f t="shared" si="14"/>
        <v>36.4</v>
      </c>
      <c r="O40" s="4">
        <f t="shared" si="14"/>
        <v>37.9</v>
      </c>
      <c r="P40" s="4">
        <f t="shared" si="14"/>
        <v>39.4</v>
      </c>
    </row>
    <row r="41" spans="1:16" ht="50.25" customHeight="1" x14ac:dyDescent="0.2">
      <c r="A41" s="34"/>
      <c r="B41" s="37"/>
      <c r="C41" s="37"/>
      <c r="D41" s="8" t="s">
        <v>3</v>
      </c>
      <c r="E41" s="4">
        <f>SUM(F41:P41)</f>
        <v>354.39999999999992</v>
      </c>
      <c r="F41" s="4">
        <v>25</v>
      </c>
      <c r="G41" s="4">
        <v>26.3</v>
      </c>
      <c r="H41" s="4">
        <v>28</v>
      </c>
      <c r="I41" s="4">
        <v>29.4</v>
      </c>
      <c r="J41" s="4">
        <v>30.9</v>
      </c>
      <c r="K41" s="4">
        <v>32.4</v>
      </c>
      <c r="L41" s="4">
        <v>33.700000000000003</v>
      </c>
      <c r="M41" s="4">
        <v>35</v>
      </c>
      <c r="N41" s="4">
        <v>36.4</v>
      </c>
      <c r="O41" s="4">
        <v>37.9</v>
      </c>
      <c r="P41" s="4">
        <v>39.4</v>
      </c>
    </row>
    <row r="42" spans="1:16" ht="50.25" customHeight="1" x14ac:dyDescent="0.2">
      <c r="A42" s="35"/>
      <c r="B42" s="38"/>
      <c r="C42" s="38"/>
      <c r="D42" s="8" t="s">
        <v>2</v>
      </c>
      <c r="E42" s="4">
        <f>SUM(F42:P42)</f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</row>
    <row r="43" spans="1:16" ht="26.25" customHeight="1" x14ac:dyDescent="0.2">
      <c r="A43" s="33" t="s">
        <v>110</v>
      </c>
      <c r="B43" s="36" t="s">
        <v>17</v>
      </c>
      <c r="C43" s="36" t="s">
        <v>180</v>
      </c>
      <c r="D43" s="8" t="s">
        <v>96</v>
      </c>
      <c r="E43" s="4">
        <f t="shared" ref="E43" si="15">SUM(F43:P43)</f>
        <v>121110.1</v>
      </c>
      <c r="F43" s="4">
        <f>F44+F45</f>
        <v>7758.5</v>
      </c>
      <c r="G43" s="4">
        <f t="shared" ref="G43:P43" si="16">G44+G45</f>
        <v>8307.7999999999993</v>
      </c>
      <c r="H43" s="4">
        <f t="shared" si="16"/>
        <v>9353.9</v>
      </c>
      <c r="I43" s="4">
        <f t="shared" si="16"/>
        <v>10685.7</v>
      </c>
      <c r="J43" s="4">
        <f>J44+J45</f>
        <v>13069.800000000001</v>
      </c>
      <c r="K43" s="4">
        <f t="shared" ref="K43:L43" si="17">K44+K45</f>
        <v>11165.8</v>
      </c>
      <c r="L43" s="4">
        <f t="shared" si="17"/>
        <v>11219.5</v>
      </c>
      <c r="M43" s="4">
        <f t="shared" si="16"/>
        <v>11668.3</v>
      </c>
      <c r="N43" s="4">
        <f t="shared" si="16"/>
        <v>12135</v>
      </c>
      <c r="O43" s="4">
        <f t="shared" si="16"/>
        <v>12620.5</v>
      </c>
      <c r="P43" s="4">
        <f t="shared" si="16"/>
        <v>13125.3</v>
      </c>
    </row>
    <row r="44" spans="1:16" x14ac:dyDescent="0.2">
      <c r="A44" s="34"/>
      <c r="B44" s="37"/>
      <c r="C44" s="37"/>
      <c r="D44" s="8" t="s">
        <v>3</v>
      </c>
      <c r="E44" s="4">
        <f>F44+G44+H44+I44+J44+K44+L44+M44+N44+O44+P44</f>
        <v>121110.1</v>
      </c>
      <c r="F44" s="4">
        <v>7758.5</v>
      </c>
      <c r="G44" s="4">
        <v>8307.7999999999993</v>
      </c>
      <c r="H44" s="4">
        <v>9353.9</v>
      </c>
      <c r="I44" s="4">
        <f>10365.2+320.5</f>
        <v>10685.7</v>
      </c>
      <c r="J44" s="4">
        <f>11114.2+1955.6</f>
        <v>13069.800000000001</v>
      </c>
      <c r="K44" s="4">
        <v>11165.8</v>
      </c>
      <c r="L44" s="4">
        <v>11219.5</v>
      </c>
      <c r="M44" s="4">
        <v>11668.3</v>
      </c>
      <c r="N44" s="4">
        <v>12135</v>
      </c>
      <c r="O44" s="4">
        <v>12620.5</v>
      </c>
      <c r="P44" s="4">
        <v>13125.3</v>
      </c>
    </row>
    <row r="45" spans="1:16" x14ac:dyDescent="0.2">
      <c r="A45" s="35"/>
      <c r="B45" s="38"/>
      <c r="C45" s="38"/>
      <c r="D45" s="8" t="s">
        <v>2</v>
      </c>
      <c r="E45" s="4">
        <f>SUM(F45:P45)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</row>
    <row r="46" spans="1:16" ht="24" x14ac:dyDescent="0.2">
      <c r="A46" s="33" t="s">
        <v>111</v>
      </c>
      <c r="B46" s="36" t="s">
        <v>18</v>
      </c>
      <c r="C46" s="36" t="s">
        <v>26</v>
      </c>
      <c r="D46" s="8" t="s">
        <v>96</v>
      </c>
      <c r="E46" s="4">
        <f t="shared" ref="E46" si="18">SUM(F46:P46)</f>
        <v>940.2</v>
      </c>
      <c r="F46" s="4">
        <f>F48+F47</f>
        <v>0</v>
      </c>
      <c r="G46" s="4">
        <f t="shared" ref="G46:P46" si="19">G48+G47</f>
        <v>77</v>
      </c>
      <c r="H46" s="4">
        <f t="shared" si="19"/>
        <v>81</v>
      </c>
      <c r="I46" s="4">
        <f t="shared" si="19"/>
        <v>84</v>
      </c>
      <c r="J46" s="4">
        <f t="shared" si="19"/>
        <v>88</v>
      </c>
      <c r="K46" s="4">
        <f t="shared" si="19"/>
        <v>92</v>
      </c>
      <c r="L46" s="4">
        <f t="shared" si="19"/>
        <v>95.7</v>
      </c>
      <c r="M46" s="4">
        <f t="shared" si="19"/>
        <v>99.5</v>
      </c>
      <c r="N46" s="4">
        <f t="shared" si="19"/>
        <v>103.5</v>
      </c>
      <c r="O46" s="4">
        <f t="shared" si="19"/>
        <v>107.6</v>
      </c>
      <c r="P46" s="4">
        <f t="shared" si="19"/>
        <v>111.9</v>
      </c>
    </row>
    <row r="47" spans="1:16" x14ac:dyDescent="0.2">
      <c r="A47" s="34"/>
      <c r="B47" s="37"/>
      <c r="C47" s="37"/>
      <c r="D47" s="8" t="s">
        <v>3</v>
      </c>
      <c r="E47" s="4">
        <f>SUM(F47:P47)</f>
        <v>940.2</v>
      </c>
      <c r="F47" s="22">
        <f>73-73</f>
        <v>0</v>
      </c>
      <c r="G47" s="4">
        <v>77</v>
      </c>
      <c r="H47" s="4">
        <v>81</v>
      </c>
      <c r="I47" s="4">
        <v>84</v>
      </c>
      <c r="J47" s="4">
        <v>88</v>
      </c>
      <c r="K47" s="4">
        <v>92</v>
      </c>
      <c r="L47" s="4">
        <v>95.7</v>
      </c>
      <c r="M47" s="4">
        <v>99.5</v>
      </c>
      <c r="N47" s="4">
        <v>103.5</v>
      </c>
      <c r="O47" s="4">
        <v>107.6</v>
      </c>
      <c r="P47" s="4">
        <v>111.9</v>
      </c>
    </row>
    <row r="48" spans="1:16" ht="39.75" customHeight="1" x14ac:dyDescent="0.2">
      <c r="A48" s="35"/>
      <c r="B48" s="38"/>
      <c r="C48" s="38"/>
      <c r="D48" s="8" t="s">
        <v>2</v>
      </c>
      <c r="E48" s="4">
        <f>SUM(F48:P48)</f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</row>
    <row r="49" spans="1:16" ht="24" x14ac:dyDescent="0.2">
      <c r="A49" s="33" t="s">
        <v>112</v>
      </c>
      <c r="B49" s="36" t="s">
        <v>19</v>
      </c>
      <c r="C49" s="36" t="s">
        <v>26</v>
      </c>
      <c r="D49" s="8" t="s">
        <v>96</v>
      </c>
      <c r="E49" s="4">
        <f t="shared" ref="E49" si="20">SUM(F49:P49)</f>
        <v>415.9</v>
      </c>
      <c r="F49" s="4">
        <f>F50+F51</f>
        <v>0</v>
      </c>
      <c r="G49" s="4">
        <f t="shared" ref="G49:P49" si="21">G50+G51</f>
        <v>33</v>
      </c>
      <c r="H49" s="4">
        <f t="shared" si="21"/>
        <v>35</v>
      </c>
      <c r="I49" s="4">
        <f t="shared" si="21"/>
        <v>37</v>
      </c>
      <c r="J49" s="4">
        <f t="shared" si="21"/>
        <v>39</v>
      </c>
      <c r="K49" s="4">
        <f t="shared" si="21"/>
        <v>41</v>
      </c>
      <c r="L49" s="4">
        <f t="shared" si="21"/>
        <v>42.6</v>
      </c>
      <c r="M49" s="4">
        <f t="shared" si="21"/>
        <v>44.3</v>
      </c>
      <c r="N49" s="4">
        <f t="shared" si="21"/>
        <v>46.1</v>
      </c>
      <c r="O49" s="4">
        <f t="shared" si="21"/>
        <v>48</v>
      </c>
      <c r="P49" s="4">
        <f t="shared" si="21"/>
        <v>49.9</v>
      </c>
    </row>
    <row r="50" spans="1:16" x14ac:dyDescent="0.2">
      <c r="A50" s="34"/>
      <c r="B50" s="37"/>
      <c r="C50" s="37"/>
      <c r="D50" s="8" t="s">
        <v>3</v>
      </c>
      <c r="E50" s="4">
        <f>SUM(F50:P50)</f>
        <v>415.9</v>
      </c>
      <c r="F50" s="4">
        <f>31-31</f>
        <v>0</v>
      </c>
      <c r="G50" s="4">
        <v>33</v>
      </c>
      <c r="H50" s="4">
        <v>35</v>
      </c>
      <c r="I50" s="4">
        <v>37</v>
      </c>
      <c r="J50" s="4">
        <v>39</v>
      </c>
      <c r="K50" s="4">
        <v>41</v>
      </c>
      <c r="L50" s="4">
        <v>42.6</v>
      </c>
      <c r="M50" s="4">
        <v>44.3</v>
      </c>
      <c r="N50" s="4">
        <v>46.1</v>
      </c>
      <c r="O50" s="4">
        <v>48</v>
      </c>
      <c r="P50" s="4">
        <v>49.9</v>
      </c>
    </row>
    <row r="51" spans="1:16" ht="33.75" customHeight="1" x14ac:dyDescent="0.2">
      <c r="A51" s="35"/>
      <c r="B51" s="38"/>
      <c r="C51" s="38"/>
      <c r="D51" s="8" t="s">
        <v>2</v>
      </c>
      <c r="E51" s="4">
        <f>SUM(F51:P51)</f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</row>
    <row r="52" spans="1:16" ht="96" customHeight="1" x14ac:dyDescent="0.2">
      <c r="A52" s="33" t="s">
        <v>113</v>
      </c>
      <c r="B52" s="36" t="s">
        <v>20</v>
      </c>
      <c r="C52" s="36" t="s">
        <v>26</v>
      </c>
      <c r="D52" s="8" t="s">
        <v>96</v>
      </c>
      <c r="E52" s="4">
        <f t="shared" ref="E52" si="22">SUM(F52:P52)</f>
        <v>682.5</v>
      </c>
      <c r="F52" s="4">
        <f>F53+F54</f>
        <v>0</v>
      </c>
      <c r="G52" s="4">
        <f t="shared" ref="G52:P52" si="23">G53+G54</f>
        <v>55</v>
      </c>
      <c r="H52" s="4">
        <f t="shared" si="23"/>
        <v>58</v>
      </c>
      <c r="I52" s="4">
        <f t="shared" si="23"/>
        <v>61</v>
      </c>
      <c r="J52" s="4">
        <f t="shared" si="23"/>
        <v>64</v>
      </c>
      <c r="K52" s="4">
        <f t="shared" si="23"/>
        <v>67</v>
      </c>
      <c r="L52" s="4">
        <f t="shared" si="23"/>
        <v>69.7</v>
      </c>
      <c r="M52" s="4">
        <f t="shared" si="23"/>
        <v>72.5</v>
      </c>
      <c r="N52" s="4">
        <f t="shared" si="23"/>
        <v>75.400000000000006</v>
      </c>
      <c r="O52" s="4">
        <f t="shared" si="23"/>
        <v>78.400000000000006</v>
      </c>
      <c r="P52" s="4">
        <f t="shared" si="23"/>
        <v>81.5</v>
      </c>
    </row>
    <row r="53" spans="1:16" ht="33.75" customHeight="1" x14ac:dyDescent="0.2">
      <c r="A53" s="34"/>
      <c r="B53" s="37"/>
      <c r="C53" s="37"/>
      <c r="D53" s="8" t="s">
        <v>3</v>
      </c>
      <c r="E53" s="4">
        <f>SUM(F53:P53)</f>
        <v>682.5</v>
      </c>
      <c r="F53" s="4">
        <v>0</v>
      </c>
      <c r="G53" s="4">
        <v>55</v>
      </c>
      <c r="H53" s="4">
        <v>58</v>
      </c>
      <c r="I53" s="4">
        <v>61</v>
      </c>
      <c r="J53" s="4">
        <v>64</v>
      </c>
      <c r="K53" s="4">
        <v>67</v>
      </c>
      <c r="L53" s="4">
        <v>69.7</v>
      </c>
      <c r="M53" s="4">
        <v>72.5</v>
      </c>
      <c r="N53" s="4">
        <v>75.400000000000006</v>
      </c>
      <c r="O53" s="4">
        <v>78.400000000000006</v>
      </c>
      <c r="P53" s="4">
        <v>81.5</v>
      </c>
    </row>
    <row r="54" spans="1:16" ht="21" customHeight="1" x14ac:dyDescent="0.2">
      <c r="A54" s="35"/>
      <c r="B54" s="38"/>
      <c r="C54" s="38"/>
      <c r="D54" s="8" t="s">
        <v>2</v>
      </c>
      <c r="E54" s="4">
        <f>SUM(F54:P54)</f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</row>
    <row r="55" spans="1:16" ht="24" x14ac:dyDescent="0.2">
      <c r="A55" s="33" t="s">
        <v>114</v>
      </c>
      <c r="B55" s="36" t="s">
        <v>21</v>
      </c>
      <c r="C55" s="36" t="s">
        <v>26</v>
      </c>
      <c r="D55" s="8" t="s">
        <v>96</v>
      </c>
      <c r="E55" s="4">
        <f t="shared" ref="E55" si="24">SUM(F55:P55)</f>
        <v>133.30000000000001</v>
      </c>
      <c r="F55" s="4">
        <f>F56+F57</f>
        <v>53.3</v>
      </c>
      <c r="G55" s="4">
        <f t="shared" ref="G55:P55" si="25">G56+G57</f>
        <v>0</v>
      </c>
      <c r="H55" s="4">
        <f t="shared" si="25"/>
        <v>0</v>
      </c>
      <c r="I55" s="4">
        <f t="shared" si="25"/>
        <v>0</v>
      </c>
      <c r="J55" s="4">
        <f t="shared" si="25"/>
        <v>0</v>
      </c>
      <c r="K55" s="4">
        <f t="shared" si="25"/>
        <v>0</v>
      </c>
      <c r="L55" s="4">
        <f t="shared" si="25"/>
        <v>0</v>
      </c>
      <c r="M55" s="4">
        <f t="shared" si="25"/>
        <v>0</v>
      </c>
      <c r="N55" s="4">
        <f t="shared" si="25"/>
        <v>0</v>
      </c>
      <c r="O55" s="4">
        <f t="shared" si="25"/>
        <v>0</v>
      </c>
      <c r="P55" s="4">
        <f t="shared" si="25"/>
        <v>80</v>
      </c>
    </row>
    <row r="56" spans="1:16" ht="18.75" customHeight="1" x14ac:dyDescent="0.2">
      <c r="A56" s="34"/>
      <c r="B56" s="37"/>
      <c r="C56" s="37"/>
      <c r="D56" s="8" t="s">
        <v>3</v>
      </c>
      <c r="E56" s="4">
        <f>SUM(F56:P56)</f>
        <v>133.30000000000001</v>
      </c>
      <c r="F56" s="4">
        <f>105-51.7</f>
        <v>53.3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80</v>
      </c>
    </row>
    <row r="57" spans="1:16" ht="25.5" customHeight="1" x14ac:dyDescent="0.2">
      <c r="A57" s="35"/>
      <c r="B57" s="38"/>
      <c r="C57" s="38"/>
      <c r="D57" s="8" t="s">
        <v>2</v>
      </c>
      <c r="E57" s="4">
        <f>SUM(F57:P57)</f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</row>
    <row r="58" spans="1:16" ht="43.5" customHeight="1" x14ac:dyDescent="0.2">
      <c r="A58" s="33" t="s">
        <v>115</v>
      </c>
      <c r="B58" s="36" t="s">
        <v>22</v>
      </c>
      <c r="C58" s="36" t="s">
        <v>26</v>
      </c>
      <c r="D58" s="8" t="s">
        <v>96</v>
      </c>
      <c r="E58" s="4">
        <f t="shared" ref="E58" si="26">SUM(F58:P58)</f>
        <v>315</v>
      </c>
      <c r="F58" s="4">
        <f>F59+F60</f>
        <v>73</v>
      </c>
      <c r="G58" s="4">
        <f t="shared" ref="G58:P58" si="27">G59+G60</f>
        <v>77</v>
      </c>
      <c r="H58" s="4">
        <f t="shared" si="27"/>
        <v>81</v>
      </c>
      <c r="I58" s="4">
        <f t="shared" si="27"/>
        <v>84</v>
      </c>
      <c r="J58" s="4">
        <f t="shared" si="27"/>
        <v>0</v>
      </c>
      <c r="K58" s="4">
        <f t="shared" si="27"/>
        <v>0</v>
      </c>
      <c r="L58" s="4">
        <f t="shared" si="27"/>
        <v>0</v>
      </c>
      <c r="M58" s="4">
        <f t="shared" si="27"/>
        <v>0</v>
      </c>
      <c r="N58" s="4">
        <f t="shared" si="27"/>
        <v>0</v>
      </c>
      <c r="O58" s="4">
        <f t="shared" si="27"/>
        <v>0</v>
      </c>
      <c r="P58" s="4">
        <f t="shared" si="27"/>
        <v>0</v>
      </c>
    </row>
    <row r="59" spans="1:16" x14ac:dyDescent="0.2">
      <c r="A59" s="34"/>
      <c r="B59" s="37"/>
      <c r="C59" s="37"/>
      <c r="D59" s="8" t="s">
        <v>3</v>
      </c>
      <c r="E59" s="4">
        <f>SUM(F59:P59)</f>
        <v>315</v>
      </c>
      <c r="F59" s="4">
        <v>73</v>
      </c>
      <c r="G59" s="4">
        <v>77</v>
      </c>
      <c r="H59" s="4">
        <v>81</v>
      </c>
      <c r="I59" s="4">
        <v>84</v>
      </c>
      <c r="J59" s="4">
        <v>0</v>
      </c>
      <c r="K59" s="4">
        <v>0</v>
      </c>
      <c r="L59" s="4">
        <v>0</v>
      </c>
      <c r="M59" s="4">
        <f t="shared" ref="M59:O59" si="28">L59+(L59/100*4)</f>
        <v>0</v>
      </c>
      <c r="N59" s="4">
        <f t="shared" si="28"/>
        <v>0</v>
      </c>
      <c r="O59" s="4">
        <f t="shared" si="28"/>
        <v>0</v>
      </c>
      <c r="P59" s="4">
        <v>0</v>
      </c>
    </row>
    <row r="60" spans="1:16" ht="12.75" customHeight="1" x14ac:dyDescent="0.2">
      <c r="A60" s="35"/>
      <c r="B60" s="38"/>
      <c r="C60" s="38"/>
      <c r="D60" s="8" t="s">
        <v>2</v>
      </c>
      <c r="E60" s="4">
        <f>SUM(F60:P60)</f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</row>
    <row r="61" spans="1:16" ht="24" x14ac:dyDescent="0.2">
      <c r="A61" s="33" t="s">
        <v>116</v>
      </c>
      <c r="B61" s="36" t="s">
        <v>23</v>
      </c>
      <c r="C61" s="36" t="s">
        <v>26</v>
      </c>
      <c r="D61" s="8" t="s">
        <v>96</v>
      </c>
      <c r="E61" s="4">
        <f t="shared" ref="E61" si="29">SUM(F61:P61)</f>
        <v>191</v>
      </c>
      <c r="F61" s="4">
        <f>F62+F63</f>
        <v>0</v>
      </c>
      <c r="G61" s="4">
        <f t="shared" ref="G61:P61" si="30">G62+G63</f>
        <v>55</v>
      </c>
      <c r="H61" s="4">
        <f t="shared" si="30"/>
        <v>0</v>
      </c>
      <c r="I61" s="4">
        <f t="shared" si="30"/>
        <v>0</v>
      </c>
      <c r="J61" s="4">
        <f t="shared" si="30"/>
        <v>0</v>
      </c>
      <c r="K61" s="4">
        <f t="shared" si="30"/>
        <v>0</v>
      </c>
      <c r="L61" s="4">
        <f t="shared" si="30"/>
        <v>0</v>
      </c>
      <c r="M61" s="4">
        <f t="shared" si="30"/>
        <v>66</v>
      </c>
      <c r="N61" s="4">
        <f t="shared" si="30"/>
        <v>0</v>
      </c>
      <c r="O61" s="4">
        <f t="shared" si="30"/>
        <v>0</v>
      </c>
      <c r="P61" s="4">
        <f t="shared" si="30"/>
        <v>70</v>
      </c>
    </row>
    <row r="62" spans="1:16" x14ac:dyDescent="0.2">
      <c r="A62" s="34"/>
      <c r="B62" s="37"/>
      <c r="C62" s="37"/>
      <c r="D62" s="8" t="s">
        <v>3</v>
      </c>
      <c r="E62" s="4">
        <f>SUM(F62:P62)</f>
        <v>191</v>
      </c>
      <c r="F62" s="4">
        <v>0</v>
      </c>
      <c r="G62" s="4">
        <v>55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66</v>
      </c>
      <c r="N62" s="4">
        <v>0</v>
      </c>
      <c r="O62" s="4">
        <v>0</v>
      </c>
      <c r="P62" s="4">
        <v>70</v>
      </c>
    </row>
    <row r="63" spans="1:16" ht="39.75" customHeight="1" x14ac:dyDescent="0.2">
      <c r="A63" s="35"/>
      <c r="B63" s="38"/>
      <c r="C63" s="38"/>
      <c r="D63" s="8" t="s">
        <v>2</v>
      </c>
      <c r="E63" s="4">
        <f>SUM(F63:P63)</f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</row>
    <row r="64" spans="1:16" ht="21.75" customHeight="1" x14ac:dyDescent="0.2">
      <c r="A64" s="33" t="s">
        <v>117</v>
      </c>
      <c r="B64" s="36" t="s">
        <v>24</v>
      </c>
      <c r="C64" s="36" t="s">
        <v>26</v>
      </c>
      <c r="D64" s="8" t="s">
        <v>96</v>
      </c>
      <c r="E64" s="4">
        <f t="shared" ref="E64" si="31">SUM(F64:P64)</f>
        <v>1742.8</v>
      </c>
      <c r="F64" s="5">
        <f>F65+F66</f>
        <v>742.8</v>
      </c>
      <c r="G64" s="5">
        <f t="shared" ref="G64:P64" si="32">G65+G66</f>
        <v>0</v>
      </c>
      <c r="H64" s="5">
        <f t="shared" si="32"/>
        <v>0</v>
      </c>
      <c r="I64" s="5">
        <f t="shared" si="32"/>
        <v>0</v>
      </c>
      <c r="J64" s="5">
        <f t="shared" si="32"/>
        <v>0</v>
      </c>
      <c r="K64" s="5">
        <f>K65</f>
        <v>0</v>
      </c>
      <c r="L64" s="5">
        <f t="shared" si="32"/>
        <v>0</v>
      </c>
      <c r="M64" s="5">
        <f t="shared" si="32"/>
        <v>0</v>
      </c>
      <c r="N64" s="5">
        <f t="shared" si="32"/>
        <v>0</v>
      </c>
      <c r="O64" s="5">
        <f t="shared" si="32"/>
        <v>0</v>
      </c>
      <c r="P64" s="5">
        <f t="shared" si="32"/>
        <v>1000</v>
      </c>
    </row>
    <row r="65" spans="1:16" x14ac:dyDescent="0.2">
      <c r="A65" s="34"/>
      <c r="B65" s="37"/>
      <c r="C65" s="37"/>
      <c r="D65" s="8" t="s">
        <v>3</v>
      </c>
      <c r="E65" s="4">
        <f>SUM(F65:P65)</f>
        <v>1742.8</v>
      </c>
      <c r="F65" s="5">
        <f>732+10.8</f>
        <v>742.8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4">
        <v>0</v>
      </c>
      <c r="M65" s="4">
        <v>0</v>
      </c>
      <c r="N65" s="4">
        <f t="shared" ref="N65:O65" si="33">M65+(M65/100*4)</f>
        <v>0</v>
      </c>
      <c r="O65" s="4">
        <f t="shared" si="33"/>
        <v>0</v>
      </c>
      <c r="P65" s="4">
        <v>1000</v>
      </c>
    </row>
    <row r="66" spans="1:16" ht="95.25" customHeight="1" x14ac:dyDescent="0.2">
      <c r="A66" s="35"/>
      <c r="B66" s="38"/>
      <c r="C66" s="38"/>
      <c r="D66" s="8" t="s">
        <v>2</v>
      </c>
      <c r="E66" s="4">
        <f>SUM(F66:P66)</f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</row>
    <row r="67" spans="1:16" ht="24" x14ac:dyDescent="0.2">
      <c r="A67" s="33" t="s">
        <v>118</v>
      </c>
      <c r="B67" s="36" t="s">
        <v>181</v>
      </c>
      <c r="C67" s="36" t="s">
        <v>26</v>
      </c>
      <c r="D67" s="8" t="s">
        <v>96</v>
      </c>
      <c r="E67" s="4">
        <f t="shared" ref="E67" si="34">SUM(F67:P67)</f>
        <v>770</v>
      </c>
      <c r="F67" s="5">
        <f>F68+F69</f>
        <v>450</v>
      </c>
      <c r="G67" s="5">
        <f t="shared" ref="G67:P67" si="35">G68+G69</f>
        <v>0</v>
      </c>
      <c r="H67" s="5">
        <f t="shared" si="35"/>
        <v>0</v>
      </c>
      <c r="I67" s="5">
        <f t="shared" si="35"/>
        <v>0</v>
      </c>
      <c r="J67" s="5">
        <f>J68</f>
        <v>70</v>
      </c>
      <c r="K67" s="5">
        <f>K68</f>
        <v>0</v>
      </c>
      <c r="L67" s="5">
        <v>50</v>
      </c>
      <c r="M67" s="5">
        <f t="shared" si="35"/>
        <v>50</v>
      </c>
      <c r="N67" s="5">
        <f t="shared" si="35"/>
        <v>50</v>
      </c>
      <c r="O67" s="5">
        <f t="shared" si="35"/>
        <v>50</v>
      </c>
      <c r="P67" s="5">
        <f t="shared" si="35"/>
        <v>50</v>
      </c>
    </row>
    <row r="68" spans="1:16" ht="57.75" customHeight="1" x14ac:dyDescent="0.2">
      <c r="A68" s="34"/>
      <c r="B68" s="37"/>
      <c r="C68" s="37"/>
      <c r="D68" s="8" t="s">
        <v>3</v>
      </c>
      <c r="E68" s="4">
        <f>SUM(F68:P68)</f>
        <v>770</v>
      </c>
      <c r="F68" s="4">
        <v>450</v>
      </c>
      <c r="G68" s="4">
        <v>0</v>
      </c>
      <c r="H68" s="4">
        <v>0</v>
      </c>
      <c r="I68" s="4">
        <v>0</v>
      </c>
      <c r="J68" s="4">
        <v>70</v>
      </c>
      <c r="K68" s="4">
        <v>0</v>
      </c>
      <c r="L68" s="4">
        <v>50</v>
      </c>
      <c r="M68" s="4">
        <v>50</v>
      </c>
      <c r="N68" s="4">
        <v>50</v>
      </c>
      <c r="O68" s="4">
        <v>50</v>
      </c>
      <c r="P68" s="4">
        <v>50</v>
      </c>
    </row>
    <row r="69" spans="1:16" ht="31.5" customHeight="1" x14ac:dyDescent="0.2">
      <c r="A69" s="35"/>
      <c r="B69" s="38"/>
      <c r="C69" s="38"/>
      <c r="D69" s="8" t="s">
        <v>2</v>
      </c>
      <c r="E69" s="4">
        <f>SUM(F69:P69)</f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</row>
    <row r="70" spans="1:16" ht="30" customHeight="1" x14ac:dyDescent="0.2">
      <c r="A70" s="33" t="s">
        <v>119</v>
      </c>
      <c r="B70" s="36" t="s">
        <v>25</v>
      </c>
      <c r="C70" s="36" t="s">
        <v>27</v>
      </c>
      <c r="D70" s="8" t="s">
        <v>96</v>
      </c>
      <c r="E70" s="4">
        <f t="shared" ref="E70" si="36">SUM(F70:P70)</f>
        <v>81</v>
      </c>
      <c r="F70" s="4">
        <f>F71+F72</f>
        <v>0</v>
      </c>
      <c r="G70" s="4">
        <f t="shared" ref="G70:P70" si="37">G71+G72</f>
        <v>61</v>
      </c>
      <c r="H70" s="4">
        <f t="shared" si="37"/>
        <v>0</v>
      </c>
      <c r="I70" s="4">
        <f t="shared" si="37"/>
        <v>0</v>
      </c>
      <c r="J70" s="4">
        <f t="shared" si="37"/>
        <v>0</v>
      </c>
      <c r="K70" s="4">
        <f t="shared" si="37"/>
        <v>0</v>
      </c>
      <c r="L70" s="4">
        <f t="shared" si="37"/>
        <v>0</v>
      </c>
      <c r="M70" s="4">
        <f t="shared" si="37"/>
        <v>0</v>
      </c>
      <c r="N70" s="4">
        <f t="shared" si="37"/>
        <v>20</v>
      </c>
      <c r="O70" s="4">
        <f t="shared" si="37"/>
        <v>0</v>
      </c>
      <c r="P70" s="4">
        <f t="shared" si="37"/>
        <v>0</v>
      </c>
    </row>
    <row r="71" spans="1:16" ht="15" customHeight="1" x14ac:dyDescent="0.2">
      <c r="A71" s="34"/>
      <c r="B71" s="37"/>
      <c r="C71" s="37"/>
      <c r="D71" s="8" t="s">
        <v>3</v>
      </c>
      <c r="E71" s="4">
        <f>SUM(F71:P71)</f>
        <v>81</v>
      </c>
      <c r="F71" s="4">
        <v>0</v>
      </c>
      <c r="G71" s="4">
        <v>61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20</v>
      </c>
      <c r="O71" s="4">
        <v>0</v>
      </c>
      <c r="P71" s="4">
        <v>0</v>
      </c>
    </row>
    <row r="72" spans="1:16" ht="24.75" customHeight="1" x14ac:dyDescent="0.2">
      <c r="A72" s="35"/>
      <c r="B72" s="38"/>
      <c r="C72" s="38"/>
      <c r="D72" s="8" t="s">
        <v>2</v>
      </c>
      <c r="E72" s="4">
        <f>SUM(F72:P72)</f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</row>
    <row r="73" spans="1:16" ht="29.25" customHeight="1" x14ac:dyDescent="0.2">
      <c r="A73" s="49" t="s">
        <v>173</v>
      </c>
      <c r="B73" s="50"/>
      <c r="C73" s="51"/>
      <c r="D73" s="8" t="s">
        <v>96</v>
      </c>
      <c r="E73" s="4">
        <f>E74+E75</f>
        <v>130344.19999999998</v>
      </c>
      <c r="F73" s="4">
        <f>F74+F75</f>
        <v>9417.6</v>
      </c>
      <c r="G73" s="4">
        <f t="shared" ref="G73:P73" si="38">G74+G75</f>
        <v>8891.5999999999985</v>
      </c>
      <c r="H73" s="4">
        <f t="shared" si="38"/>
        <v>9984.1</v>
      </c>
      <c r="I73" s="4">
        <f t="shared" si="38"/>
        <v>11201.000000000002</v>
      </c>
      <c r="J73" s="4">
        <f t="shared" si="38"/>
        <v>13744.699999999999</v>
      </c>
      <c r="K73" s="4">
        <f t="shared" si="38"/>
        <v>11640.699999999999</v>
      </c>
      <c r="L73" s="4">
        <f t="shared" si="38"/>
        <v>11920.400000000001</v>
      </c>
      <c r="M73" s="4">
        <f t="shared" si="38"/>
        <v>12347.9</v>
      </c>
      <c r="N73" s="4">
        <f t="shared" si="38"/>
        <v>12850.2</v>
      </c>
      <c r="O73" s="4">
        <f t="shared" si="38"/>
        <v>13275.999999999998</v>
      </c>
      <c r="P73" s="4">
        <f t="shared" si="38"/>
        <v>15069.999999999998</v>
      </c>
    </row>
    <row r="74" spans="1:16" ht="14.25" customHeight="1" x14ac:dyDescent="0.2">
      <c r="A74" s="52"/>
      <c r="B74" s="53"/>
      <c r="C74" s="54"/>
      <c r="D74" s="8" t="s">
        <v>3</v>
      </c>
      <c r="E74" s="4">
        <f t="shared" ref="E74:E75" si="39">SUM(F74:P74)</f>
        <v>130344.19999999998</v>
      </c>
      <c r="F74" s="4">
        <f>F71+F68+F65+F62+F59+F56+F53+F50+F47+F44+F41+F38+F35+F32+F29+F25+F20+F17</f>
        <v>9417.6</v>
      </c>
      <c r="G74" s="4">
        <f t="shared" ref="G74:P74" si="40">G71+G68+G65+G62+G59+G56+G53+G50+G47+G44+G41+G38+G35+G32+G29+G25+G20+G17</f>
        <v>8891.5999999999985</v>
      </c>
      <c r="H74" s="4">
        <f t="shared" si="40"/>
        <v>9984.1</v>
      </c>
      <c r="I74" s="4">
        <f t="shared" si="40"/>
        <v>11201.000000000002</v>
      </c>
      <c r="J74" s="4">
        <f>J71+J68+J65+J62+J59+J56+J53+J50+J47+J44+J41+J38+J35+J32+J29+J25+J20+J17</f>
        <v>13744.699999999999</v>
      </c>
      <c r="K74" s="4">
        <f t="shared" si="40"/>
        <v>11640.699999999999</v>
      </c>
      <c r="L74" s="4">
        <f t="shared" si="40"/>
        <v>11920.400000000001</v>
      </c>
      <c r="M74" s="4">
        <f t="shared" si="40"/>
        <v>12347.9</v>
      </c>
      <c r="N74" s="4">
        <f t="shared" si="40"/>
        <v>12850.2</v>
      </c>
      <c r="O74" s="4">
        <f t="shared" si="40"/>
        <v>13275.999999999998</v>
      </c>
      <c r="P74" s="4">
        <f t="shared" si="40"/>
        <v>15069.999999999998</v>
      </c>
    </row>
    <row r="75" spans="1:16" ht="14.25" customHeight="1" x14ac:dyDescent="0.2">
      <c r="A75" s="55"/>
      <c r="B75" s="56"/>
      <c r="C75" s="57"/>
      <c r="D75" s="8" t="s">
        <v>2</v>
      </c>
      <c r="E75" s="4">
        <f t="shared" si="39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</row>
    <row r="76" spans="1:16" ht="18" customHeight="1" x14ac:dyDescent="0.2">
      <c r="A76" s="58" t="s">
        <v>210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</row>
    <row r="77" spans="1:16" ht="51" customHeight="1" x14ac:dyDescent="0.2">
      <c r="A77" s="33" t="s">
        <v>120</v>
      </c>
      <c r="B77" s="36" t="s">
        <v>29</v>
      </c>
      <c r="C77" s="36" t="s">
        <v>182</v>
      </c>
      <c r="D77" s="8" t="s">
        <v>96</v>
      </c>
      <c r="E77" s="4">
        <f t="shared" ref="E77:E79" si="41">SUM(F77:P77)</f>
        <v>3917.1</v>
      </c>
      <c r="F77" s="6">
        <f>F78+F79</f>
        <v>280</v>
      </c>
      <c r="G77" s="6">
        <f t="shared" ref="G77:P77" si="42">G78+G79</f>
        <v>294</v>
      </c>
      <c r="H77" s="6">
        <f t="shared" si="42"/>
        <v>308.7</v>
      </c>
      <c r="I77" s="6">
        <f t="shared" si="42"/>
        <v>324.10000000000002</v>
      </c>
      <c r="J77" s="6">
        <f t="shared" si="42"/>
        <v>340.3</v>
      </c>
      <c r="K77" s="6">
        <f t="shared" si="42"/>
        <v>357.3</v>
      </c>
      <c r="L77" s="6">
        <f t="shared" si="42"/>
        <v>371.6</v>
      </c>
      <c r="M77" s="6">
        <f t="shared" si="42"/>
        <v>386.5</v>
      </c>
      <c r="N77" s="6">
        <f t="shared" si="42"/>
        <v>401.9</v>
      </c>
      <c r="O77" s="6">
        <f t="shared" si="42"/>
        <v>418</v>
      </c>
      <c r="P77" s="6">
        <f t="shared" si="42"/>
        <v>434.7</v>
      </c>
    </row>
    <row r="78" spans="1:16" x14ac:dyDescent="0.2">
      <c r="A78" s="34"/>
      <c r="B78" s="37"/>
      <c r="C78" s="37"/>
      <c r="D78" s="8" t="s">
        <v>3</v>
      </c>
      <c r="E78" s="4">
        <f t="shared" si="41"/>
        <v>3917.1</v>
      </c>
      <c r="F78" s="4">
        <v>280</v>
      </c>
      <c r="G78" s="4">
        <v>294</v>
      </c>
      <c r="H78" s="4">
        <v>308.7</v>
      </c>
      <c r="I78" s="4">
        <v>324.10000000000002</v>
      </c>
      <c r="J78" s="4">
        <v>340.3</v>
      </c>
      <c r="K78" s="4">
        <v>357.3</v>
      </c>
      <c r="L78" s="4">
        <v>371.6</v>
      </c>
      <c r="M78" s="4">
        <v>386.5</v>
      </c>
      <c r="N78" s="4">
        <v>401.9</v>
      </c>
      <c r="O78" s="4">
        <v>418</v>
      </c>
      <c r="P78" s="4">
        <v>434.7</v>
      </c>
    </row>
    <row r="79" spans="1:16" ht="78.75" customHeight="1" x14ac:dyDescent="0.2">
      <c r="A79" s="35"/>
      <c r="B79" s="38"/>
      <c r="C79" s="38"/>
      <c r="D79" s="8" t="s">
        <v>2</v>
      </c>
      <c r="E79" s="4">
        <f t="shared" si="4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</row>
    <row r="80" spans="1:16" ht="221.25" customHeight="1" x14ac:dyDescent="0.2">
      <c r="A80" s="33" t="s">
        <v>121</v>
      </c>
      <c r="B80" s="36" t="s">
        <v>30</v>
      </c>
      <c r="C80" s="36" t="s">
        <v>182</v>
      </c>
      <c r="D80" s="8" t="s">
        <v>96</v>
      </c>
      <c r="E80" s="4">
        <f t="shared" ref="E80:E82" si="43">SUM(F80:P80)</f>
        <v>2099.7999999999997</v>
      </c>
      <c r="F80" s="4">
        <f>F81+F82</f>
        <v>150</v>
      </c>
      <c r="G80" s="4">
        <f t="shared" ref="G80:P80" si="44">G81+G82</f>
        <v>157.5</v>
      </c>
      <c r="H80" s="4">
        <f t="shared" si="44"/>
        <v>165.4</v>
      </c>
      <c r="I80" s="4">
        <f t="shared" si="44"/>
        <v>173.7</v>
      </c>
      <c r="J80" s="4">
        <f t="shared" si="44"/>
        <v>182.4</v>
      </c>
      <c r="K80" s="4">
        <f t="shared" si="44"/>
        <v>191.6</v>
      </c>
      <c r="L80" s="4">
        <f t="shared" si="44"/>
        <v>199.3</v>
      </c>
      <c r="M80" s="4">
        <f t="shared" si="44"/>
        <v>207.2</v>
      </c>
      <c r="N80" s="4">
        <f t="shared" si="44"/>
        <v>215.5</v>
      </c>
      <c r="O80" s="4">
        <f t="shared" si="44"/>
        <v>224.1</v>
      </c>
      <c r="P80" s="4">
        <f t="shared" si="44"/>
        <v>233.1</v>
      </c>
    </row>
    <row r="81" spans="1:16" ht="156" customHeight="1" x14ac:dyDescent="0.2">
      <c r="A81" s="34"/>
      <c r="B81" s="37"/>
      <c r="C81" s="37"/>
      <c r="D81" s="8" t="s">
        <v>3</v>
      </c>
      <c r="E81" s="4">
        <f t="shared" si="43"/>
        <v>2099.7999999999997</v>
      </c>
      <c r="F81" s="4">
        <v>150</v>
      </c>
      <c r="G81" s="4">
        <v>157.5</v>
      </c>
      <c r="H81" s="4">
        <v>165.4</v>
      </c>
      <c r="I81" s="4">
        <v>173.7</v>
      </c>
      <c r="J81" s="4">
        <v>182.4</v>
      </c>
      <c r="K81" s="4">
        <v>191.6</v>
      </c>
      <c r="L81" s="4">
        <v>199.3</v>
      </c>
      <c r="M81" s="4">
        <v>207.2</v>
      </c>
      <c r="N81" s="4">
        <v>215.5</v>
      </c>
      <c r="O81" s="4">
        <v>224.1</v>
      </c>
      <c r="P81" s="4">
        <v>233.1</v>
      </c>
    </row>
    <row r="82" spans="1:16" ht="38.25" customHeight="1" x14ac:dyDescent="0.2">
      <c r="A82" s="35"/>
      <c r="B82" s="38"/>
      <c r="C82" s="38"/>
      <c r="D82" s="8" t="s">
        <v>2</v>
      </c>
      <c r="E82" s="4">
        <f t="shared" si="43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</row>
    <row r="83" spans="1:16" ht="45" customHeight="1" x14ac:dyDescent="0.2">
      <c r="A83" s="21" t="s">
        <v>122</v>
      </c>
      <c r="B83" s="8" t="s">
        <v>31</v>
      </c>
      <c r="C83" s="8" t="s">
        <v>182</v>
      </c>
      <c r="D83" s="46" t="s">
        <v>93</v>
      </c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8"/>
    </row>
    <row r="84" spans="1:16" ht="24" x14ac:dyDescent="0.2">
      <c r="A84" s="33" t="s">
        <v>123</v>
      </c>
      <c r="B84" s="36" t="s">
        <v>32</v>
      </c>
      <c r="C84" s="36" t="s">
        <v>182</v>
      </c>
      <c r="D84" s="8" t="s">
        <v>96</v>
      </c>
      <c r="E84" s="4">
        <f t="shared" ref="E84:E107" si="45">SUM(F84:P84)</f>
        <v>351.69699999999995</v>
      </c>
      <c r="F84" s="4">
        <f>F85+F86</f>
        <v>25</v>
      </c>
      <c r="G84" s="4">
        <f t="shared" ref="G84:P84" si="46">G85+G86</f>
        <v>23.597000000000001</v>
      </c>
      <c r="H84" s="4">
        <f t="shared" si="46"/>
        <v>28</v>
      </c>
      <c r="I84" s="4">
        <f t="shared" si="46"/>
        <v>29.4</v>
      </c>
      <c r="J84" s="4">
        <f t="shared" si="46"/>
        <v>30.9</v>
      </c>
      <c r="K84" s="4">
        <f t="shared" si="46"/>
        <v>32.4</v>
      </c>
      <c r="L84" s="4">
        <f t="shared" si="46"/>
        <v>33.700000000000003</v>
      </c>
      <c r="M84" s="4">
        <f t="shared" si="46"/>
        <v>35</v>
      </c>
      <c r="N84" s="4">
        <f t="shared" si="46"/>
        <v>36.4</v>
      </c>
      <c r="O84" s="4">
        <f t="shared" si="46"/>
        <v>37.9</v>
      </c>
      <c r="P84" s="4">
        <f t="shared" si="46"/>
        <v>39.4</v>
      </c>
    </row>
    <row r="85" spans="1:16" ht="38.25" customHeight="1" x14ac:dyDescent="0.2">
      <c r="A85" s="34"/>
      <c r="B85" s="37"/>
      <c r="C85" s="37"/>
      <c r="D85" s="8" t="s">
        <v>3</v>
      </c>
      <c r="E85" s="4">
        <f t="shared" si="45"/>
        <v>351.69699999999995</v>
      </c>
      <c r="F85" s="4">
        <v>25</v>
      </c>
      <c r="G85" s="4">
        <f>26.6-3.003</f>
        <v>23.597000000000001</v>
      </c>
      <c r="H85" s="4">
        <v>28</v>
      </c>
      <c r="I85" s="4">
        <v>29.4</v>
      </c>
      <c r="J85" s="4">
        <v>30.9</v>
      </c>
      <c r="K85" s="4">
        <v>32.4</v>
      </c>
      <c r="L85" s="4">
        <v>33.700000000000003</v>
      </c>
      <c r="M85" s="4">
        <v>35</v>
      </c>
      <c r="N85" s="4">
        <v>36.4</v>
      </c>
      <c r="O85" s="4">
        <v>37.9</v>
      </c>
      <c r="P85" s="4">
        <v>39.4</v>
      </c>
    </row>
    <row r="86" spans="1:16" ht="63" customHeight="1" x14ac:dyDescent="0.2">
      <c r="A86" s="35"/>
      <c r="B86" s="38"/>
      <c r="C86" s="38"/>
      <c r="D86" s="8" t="s">
        <v>2</v>
      </c>
      <c r="E86" s="4">
        <f t="shared" si="45"/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</row>
    <row r="87" spans="1:16" ht="24" x14ac:dyDescent="0.2">
      <c r="A87" s="33" t="s">
        <v>124</v>
      </c>
      <c r="B87" s="36" t="s">
        <v>33</v>
      </c>
      <c r="C87" s="36" t="s">
        <v>182</v>
      </c>
      <c r="D87" s="8" t="s">
        <v>96</v>
      </c>
      <c r="E87" s="4">
        <f t="shared" si="45"/>
        <v>2099.1999999999998</v>
      </c>
      <c r="F87" s="4">
        <f>F88+F89</f>
        <v>150</v>
      </c>
      <c r="G87" s="4">
        <f t="shared" ref="G87:P87" si="47">G88+G89</f>
        <v>157.5</v>
      </c>
      <c r="H87" s="4">
        <f t="shared" si="47"/>
        <v>165.4</v>
      </c>
      <c r="I87" s="4">
        <f t="shared" si="47"/>
        <v>173.7</v>
      </c>
      <c r="J87" s="4">
        <f t="shared" si="47"/>
        <v>182.4</v>
      </c>
      <c r="K87" s="4">
        <f t="shared" si="47"/>
        <v>191.5</v>
      </c>
      <c r="L87" s="4">
        <f t="shared" si="47"/>
        <v>199.2</v>
      </c>
      <c r="M87" s="4">
        <f t="shared" si="47"/>
        <v>207.1</v>
      </c>
      <c r="N87" s="4">
        <f t="shared" si="47"/>
        <v>215.4</v>
      </c>
      <c r="O87" s="4">
        <f t="shared" si="47"/>
        <v>224</v>
      </c>
      <c r="P87" s="4">
        <f t="shared" si="47"/>
        <v>233</v>
      </c>
    </row>
    <row r="88" spans="1:16" ht="11.25" customHeight="1" x14ac:dyDescent="0.2">
      <c r="A88" s="34"/>
      <c r="B88" s="37"/>
      <c r="C88" s="37"/>
      <c r="D88" s="8" t="s">
        <v>3</v>
      </c>
      <c r="E88" s="4">
        <f t="shared" si="45"/>
        <v>2099.1999999999998</v>
      </c>
      <c r="F88" s="4">
        <v>150</v>
      </c>
      <c r="G88" s="4">
        <v>157.5</v>
      </c>
      <c r="H88" s="4">
        <v>165.4</v>
      </c>
      <c r="I88" s="4">
        <v>173.7</v>
      </c>
      <c r="J88" s="4">
        <v>182.4</v>
      </c>
      <c r="K88" s="4">
        <v>191.5</v>
      </c>
      <c r="L88" s="4">
        <v>199.2</v>
      </c>
      <c r="M88" s="4">
        <v>207.1</v>
      </c>
      <c r="N88" s="4">
        <v>215.4</v>
      </c>
      <c r="O88" s="4">
        <v>224</v>
      </c>
      <c r="P88" s="4">
        <v>233</v>
      </c>
    </row>
    <row r="89" spans="1:16" ht="33" customHeight="1" x14ac:dyDescent="0.2">
      <c r="A89" s="35"/>
      <c r="B89" s="38"/>
      <c r="C89" s="38"/>
      <c r="D89" s="8" t="s">
        <v>2</v>
      </c>
      <c r="E89" s="4">
        <f t="shared" si="45"/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</row>
    <row r="90" spans="1:16" ht="24" x14ac:dyDescent="0.2">
      <c r="A90" s="33" t="s">
        <v>125</v>
      </c>
      <c r="B90" s="36" t="s">
        <v>34</v>
      </c>
      <c r="C90" s="36" t="s">
        <v>182</v>
      </c>
      <c r="D90" s="8" t="s">
        <v>96</v>
      </c>
      <c r="E90" s="4">
        <f t="shared" si="45"/>
        <v>140.19999999999999</v>
      </c>
      <c r="F90" s="4">
        <f>F91+F92</f>
        <v>10</v>
      </c>
      <c r="G90" s="4">
        <f t="shared" ref="G90:P90" si="48">G91+G92</f>
        <v>10.5</v>
      </c>
      <c r="H90" s="4">
        <f t="shared" si="48"/>
        <v>11</v>
      </c>
      <c r="I90" s="4">
        <f t="shared" si="48"/>
        <v>11.6</v>
      </c>
      <c r="J90" s="4">
        <f t="shared" si="48"/>
        <v>12.2</v>
      </c>
      <c r="K90" s="4">
        <f t="shared" si="48"/>
        <v>12.8</v>
      </c>
      <c r="L90" s="4">
        <f t="shared" si="48"/>
        <v>13.3</v>
      </c>
      <c r="M90" s="4">
        <f t="shared" si="48"/>
        <v>13.8</v>
      </c>
      <c r="N90" s="4">
        <f t="shared" si="48"/>
        <v>14.4</v>
      </c>
      <c r="O90" s="4">
        <f t="shared" si="48"/>
        <v>15</v>
      </c>
      <c r="P90" s="4">
        <f t="shared" si="48"/>
        <v>15.6</v>
      </c>
    </row>
    <row r="91" spans="1:16" x14ac:dyDescent="0.2">
      <c r="A91" s="34"/>
      <c r="B91" s="37"/>
      <c r="C91" s="37"/>
      <c r="D91" s="8" t="s">
        <v>3</v>
      </c>
      <c r="E91" s="4">
        <f t="shared" si="45"/>
        <v>140.19999999999999</v>
      </c>
      <c r="F91" s="4">
        <v>10</v>
      </c>
      <c r="G91" s="4">
        <v>10.5</v>
      </c>
      <c r="H91" s="4">
        <v>11</v>
      </c>
      <c r="I91" s="4">
        <v>11.6</v>
      </c>
      <c r="J91" s="4">
        <v>12.2</v>
      </c>
      <c r="K91" s="4">
        <v>12.8</v>
      </c>
      <c r="L91" s="4">
        <v>13.3</v>
      </c>
      <c r="M91" s="4">
        <v>13.8</v>
      </c>
      <c r="N91" s="4">
        <v>14.4</v>
      </c>
      <c r="O91" s="4">
        <v>15</v>
      </c>
      <c r="P91" s="4">
        <v>15.6</v>
      </c>
    </row>
    <row r="92" spans="1:16" ht="98.25" customHeight="1" x14ac:dyDescent="0.2">
      <c r="A92" s="35"/>
      <c r="B92" s="38"/>
      <c r="C92" s="38"/>
      <c r="D92" s="8" t="s">
        <v>2</v>
      </c>
      <c r="E92" s="4">
        <f t="shared" si="45"/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</row>
    <row r="93" spans="1:16" ht="24" x14ac:dyDescent="0.2">
      <c r="A93" s="33" t="s">
        <v>126</v>
      </c>
      <c r="B93" s="36" t="s">
        <v>35</v>
      </c>
      <c r="C93" s="36" t="s">
        <v>182</v>
      </c>
      <c r="D93" s="8" t="s">
        <v>96</v>
      </c>
      <c r="E93" s="4">
        <f t="shared" si="45"/>
        <v>140.19999999999999</v>
      </c>
      <c r="F93" s="4">
        <f>F94+F95</f>
        <v>10</v>
      </c>
      <c r="G93" s="4">
        <f t="shared" ref="G93:P93" si="49">G94+G95</f>
        <v>10.5</v>
      </c>
      <c r="H93" s="4">
        <f t="shared" si="49"/>
        <v>11</v>
      </c>
      <c r="I93" s="4">
        <f t="shared" si="49"/>
        <v>11.6</v>
      </c>
      <c r="J93" s="4">
        <v>12.2</v>
      </c>
      <c r="K93" s="4">
        <v>12.8</v>
      </c>
      <c r="L93" s="4">
        <f t="shared" si="49"/>
        <v>13.3</v>
      </c>
      <c r="M93" s="4">
        <f t="shared" si="49"/>
        <v>13.8</v>
      </c>
      <c r="N93" s="4">
        <f t="shared" si="49"/>
        <v>14.4</v>
      </c>
      <c r="O93" s="4">
        <f t="shared" si="49"/>
        <v>15</v>
      </c>
      <c r="P93" s="4">
        <f t="shared" si="49"/>
        <v>15.6</v>
      </c>
    </row>
    <row r="94" spans="1:16" x14ac:dyDescent="0.2">
      <c r="A94" s="34"/>
      <c r="B94" s="37"/>
      <c r="C94" s="37"/>
      <c r="D94" s="8" t="s">
        <v>3</v>
      </c>
      <c r="E94" s="4">
        <f t="shared" si="45"/>
        <v>140.19999999999999</v>
      </c>
      <c r="F94" s="4">
        <v>10</v>
      </c>
      <c r="G94" s="4">
        <v>10.5</v>
      </c>
      <c r="H94" s="4">
        <v>11</v>
      </c>
      <c r="I94" s="4">
        <v>11.6</v>
      </c>
      <c r="J94" s="4">
        <v>12.2</v>
      </c>
      <c r="K94" s="4">
        <v>12.8</v>
      </c>
      <c r="L94" s="4">
        <v>13.3</v>
      </c>
      <c r="M94" s="4">
        <v>13.8</v>
      </c>
      <c r="N94" s="4">
        <v>14.4</v>
      </c>
      <c r="O94" s="4">
        <v>15</v>
      </c>
      <c r="P94" s="4">
        <v>15.6</v>
      </c>
    </row>
    <row r="95" spans="1:16" ht="42.75" customHeight="1" x14ac:dyDescent="0.2">
      <c r="A95" s="35"/>
      <c r="B95" s="38"/>
      <c r="C95" s="38"/>
      <c r="D95" s="8" t="s">
        <v>2</v>
      </c>
      <c r="E95" s="4">
        <f t="shared" si="45"/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</row>
    <row r="96" spans="1:16" ht="24" x14ac:dyDescent="0.2">
      <c r="A96" s="33" t="s">
        <v>127</v>
      </c>
      <c r="B96" s="36" t="s">
        <v>36</v>
      </c>
      <c r="C96" s="36" t="s">
        <v>43</v>
      </c>
      <c r="D96" s="8" t="s">
        <v>96</v>
      </c>
      <c r="E96" s="4">
        <f t="shared" si="45"/>
        <v>669</v>
      </c>
      <c r="F96" s="4">
        <f>F97+F98</f>
        <v>669</v>
      </c>
      <c r="G96" s="4">
        <f t="shared" ref="G96:P96" si="50">G97+G98</f>
        <v>0</v>
      </c>
      <c r="H96" s="4">
        <f t="shared" si="50"/>
        <v>0</v>
      </c>
      <c r="I96" s="4">
        <f t="shared" si="50"/>
        <v>0</v>
      </c>
      <c r="J96" s="4">
        <f t="shared" si="50"/>
        <v>0</v>
      </c>
      <c r="K96" s="4">
        <f t="shared" si="50"/>
        <v>0</v>
      </c>
      <c r="L96" s="4">
        <f t="shared" si="50"/>
        <v>0</v>
      </c>
      <c r="M96" s="4">
        <f t="shared" si="50"/>
        <v>0</v>
      </c>
      <c r="N96" s="4">
        <f t="shared" si="50"/>
        <v>0</v>
      </c>
      <c r="O96" s="4">
        <f t="shared" si="50"/>
        <v>0</v>
      </c>
      <c r="P96" s="4">
        <f t="shared" si="50"/>
        <v>0</v>
      </c>
    </row>
    <row r="97" spans="1:16" ht="27" customHeight="1" x14ac:dyDescent="0.2">
      <c r="A97" s="34"/>
      <c r="B97" s="37"/>
      <c r="C97" s="37"/>
      <c r="D97" s="8" t="s">
        <v>3</v>
      </c>
      <c r="E97" s="4">
        <f t="shared" si="45"/>
        <v>669</v>
      </c>
      <c r="F97" s="4">
        <v>669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f t="shared" ref="M97:O97" si="51">L97+(L97/100*4)</f>
        <v>0</v>
      </c>
      <c r="N97" s="4">
        <f t="shared" si="51"/>
        <v>0</v>
      </c>
      <c r="O97" s="4">
        <f t="shared" si="51"/>
        <v>0</v>
      </c>
      <c r="P97" s="4">
        <v>0</v>
      </c>
    </row>
    <row r="98" spans="1:16" ht="20.25" customHeight="1" x14ac:dyDescent="0.2">
      <c r="A98" s="35"/>
      <c r="B98" s="38"/>
      <c r="C98" s="38"/>
      <c r="D98" s="8" t="s">
        <v>2</v>
      </c>
      <c r="E98" s="4">
        <f t="shared" si="45"/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</row>
    <row r="99" spans="1:16" ht="36.75" customHeight="1" x14ac:dyDescent="0.2">
      <c r="A99" s="33" t="s">
        <v>128</v>
      </c>
      <c r="B99" s="36" t="s">
        <v>37</v>
      </c>
      <c r="C99" s="36" t="s">
        <v>43</v>
      </c>
      <c r="D99" s="8" t="s">
        <v>96</v>
      </c>
      <c r="E99" s="4">
        <f t="shared" si="45"/>
        <v>1026</v>
      </c>
      <c r="F99" s="4">
        <f>F101+F100</f>
        <v>1026</v>
      </c>
      <c r="G99" s="4">
        <f t="shared" ref="G99:P99" si="52">G101+G100</f>
        <v>0</v>
      </c>
      <c r="H99" s="4">
        <f t="shared" si="52"/>
        <v>0</v>
      </c>
      <c r="I99" s="4">
        <f t="shared" si="52"/>
        <v>0</v>
      </c>
      <c r="J99" s="4">
        <f t="shared" si="52"/>
        <v>0</v>
      </c>
      <c r="K99" s="4">
        <f t="shared" si="52"/>
        <v>0</v>
      </c>
      <c r="L99" s="4">
        <f t="shared" si="52"/>
        <v>0</v>
      </c>
      <c r="M99" s="4">
        <f t="shared" si="52"/>
        <v>0</v>
      </c>
      <c r="N99" s="4">
        <f t="shared" si="52"/>
        <v>0</v>
      </c>
      <c r="O99" s="4">
        <f t="shared" si="52"/>
        <v>0</v>
      </c>
      <c r="P99" s="4">
        <f t="shared" si="52"/>
        <v>0</v>
      </c>
    </row>
    <row r="100" spans="1:16" x14ac:dyDescent="0.2">
      <c r="A100" s="34"/>
      <c r="B100" s="37"/>
      <c r="C100" s="37"/>
      <c r="D100" s="8" t="s">
        <v>3</v>
      </c>
      <c r="E100" s="4">
        <f t="shared" si="45"/>
        <v>1026</v>
      </c>
      <c r="F100" s="4">
        <v>1026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f t="shared" ref="N100:O100" si="53">M100+(M100/100*4)</f>
        <v>0</v>
      </c>
      <c r="O100" s="4">
        <f t="shared" si="53"/>
        <v>0</v>
      </c>
      <c r="P100" s="4">
        <v>0</v>
      </c>
    </row>
    <row r="101" spans="1:16" ht="114" customHeight="1" x14ac:dyDescent="0.2">
      <c r="A101" s="35"/>
      <c r="B101" s="38"/>
      <c r="C101" s="38"/>
      <c r="D101" s="8" t="s">
        <v>2</v>
      </c>
      <c r="E101" s="4">
        <f t="shared" si="45"/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</row>
    <row r="102" spans="1:16" ht="24" x14ac:dyDescent="0.2">
      <c r="A102" s="33" t="s">
        <v>129</v>
      </c>
      <c r="B102" s="36" t="s">
        <v>38</v>
      </c>
      <c r="C102" s="36" t="s">
        <v>44</v>
      </c>
      <c r="D102" s="8" t="s">
        <v>96</v>
      </c>
      <c r="E102" s="4">
        <f t="shared" si="45"/>
        <v>1311</v>
      </c>
      <c r="F102" s="4">
        <f>F103+F104</f>
        <v>0</v>
      </c>
      <c r="G102" s="4">
        <f t="shared" ref="G102:P102" si="54">G103+G104</f>
        <v>0</v>
      </c>
      <c r="H102" s="4">
        <f t="shared" si="54"/>
        <v>0</v>
      </c>
      <c r="I102" s="4">
        <f t="shared" si="54"/>
        <v>0</v>
      </c>
      <c r="J102" s="4">
        <f t="shared" si="54"/>
        <v>0</v>
      </c>
      <c r="K102" s="4">
        <f t="shared" si="54"/>
        <v>1311</v>
      </c>
      <c r="L102" s="4">
        <f t="shared" si="54"/>
        <v>0</v>
      </c>
      <c r="M102" s="4">
        <f t="shared" si="54"/>
        <v>0</v>
      </c>
      <c r="N102" s="4">
        <f t="shared" si="54"/>
        <v>0</v>
      </c>
      <c r="O102" s="4">
        <f t="shared" si="54"/>
        <v>0</v>
      </c>
      <c r="P102" s="4">
        <f t="shared" si="54"/>
        <v>0</v>
      </c>
    </row>
    <row r="103" spans="1:16" x14ac:dyDescent="0.2">
      <c r="A103" s="34"/>
      <c r="B103" s="37"/>
      <c r="C103" s="37"/>
      <c r="D103" s="8" t="s">
        <v>3</v>
      </c>
      <c r="E103" s="4">
        <f t="shared" si="45"/>
        <v>1311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1311</v>
      </c>
      <c r="L103" s="4">
        <v>0</v>
      </c>
      <c r="M103" s="4">
        <v>0</v>
      </c>
      <c r="N103" s="4">
        <v>0</v>
      </c>
      <c r="O103" s="4">
        <f t="shared" ref="O103" si="55">N103+(N103/100*4)</f>
        <v>0</v>
      </c>
      <c r="P103" s="4">
        <v>0</v>
      </c>
    </row>
    <row r="104" spans="1:16" x14ac:dyDescent="0.2">
      <c r="A104" s="35"/>
      <c r="B104" s="38"/>
      <c r="C104" s="38"/>
      <c r="D104" s="8" t="s">
        <v>2</v>
      </c>
      <c r="E104" s="4">
        <f t="shared" si="45"/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</row>
    <row r="105" spans="1:16" ht="24" x14ac:dyDescent="0.2">
      <c r="A105" s="33" t="s">
        <v>130</v>
      </c>
      <c r="B105" s="36" t="s">
        <v>39</v>
      </c>
      <c r="C105" s="36" t="s">
        <v>182</v>
      </c>
      <c r="D105" s="8" t="s">
        <v>96</v>
      </c>
      <c r="E105" s="4">
        <f t="shared" si="45"/>
        <v>303.00299999999999</v>
      </c>
      <c r="F105" s="4">
        <f>F106+F107</f>
        <v>0</v>
      </c>
      <c r="G105" s="4">
        <f t="shared" ref="G105:P105" si="56">G106+G107</f>
        <v>303.00299999999999</v>
      </c>
      <c r="H105" s="4">
        <f t="shared" si="56"/>
        <v>0</v>
      </c>
      <c r="I105" s="4">
        <f t="shared" si="56"/>
        <v>0</v>
      </c>
      <c r="J105" s="4">
        <f t="shared" si="56"/>
        <v>0</v>
      </c>
      <c r="K105" s="4">
        <f t="shared" si="56"/>
        <v>0</v>
      </c>
      <c r="L105" s="4">
        <f t="shared" si="56"/>
        <v>0</v>
      </c>
      <c r="M105" s="4">
        <f t="shared" si="56"/>
        <v>0</v>
      </c>
      <c r="N105" s="4">
        <f t="shared" si="56"/>
        <v>0</v>
      </c>
      <c r="O105" s="4">
        <f t="shared" si="56"/>
        <v>0</v>
      </c>
      <c r="P105" s="4">
        <f t="shared" si="56"/>
        <v>0</v>
      </c>
    </row>
    <row r="106" spans="1:16" x14ac:dyDescent="0.2">
      <c r="A106" s="34"/>
      <c r="B106" s="37"/>
      <c r="C106" s="37"/>
      <c r="D106" s="8" t="s">
        <v>3</v>
      </c>
      <c r="E106" s="4">
        <f t="shared" si="45"/>
        <v>3.0030000000000001</v>
      </c>
      <c r="F106" s="4">
        <v>0</v>
      </c>
      <c r="G106" s="4">
        <v>3.0030000000000001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</row>
    <row r="107" spans="1:16" ht="53.25" customHeight="1" x14ac:dyDescent="0.2">
      <c r="A107" s="35"/>
      <c r="B107" s="38"/>
      <c r="C107" s="38"/>
      <c r="D107" s="8" t="s">
        <v>2</v>
      </c>
      <c r="E107" s="4">
        <f t="shared" si="45"/>
        <v>300</v>
      </c>
      <c r="F107" s="4">
        <v>0</v>
      </c>
      <c r="G107" s="4">
        <v>300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</row>
    <row r="108" spans="1:16" ht="24" x14ac:dyDescent="0.2">
      <c r="A108" s="33" t="s">
        <v>131</v>
      </c>
      <c r="B108" s="36" t="s">
        <v>40</v>
      </c>
      <c r="C108" s="36" t="s">
        <v>182</v>
      </c>
      <c r="D108" s="8" t="s">
        <v>96</v>
      </c>
      <c r="E108" s="4">
        <f t="shared" ref="E108" si="57">SUM(F108:P108)</f>
        <v>24.3</v>
      </c>
      <c r="F108" s="4">
        <f>F109+F110</f>
        <v>0</v>
      </c>
      <c r="G108" s="4">
        <f t="shared" ref="G108:P108" si="58">G109+G110</f>
        <v>24.3</v>
      </c>
      <c r="H108" s="4">
        <f t="shared" si="58"/>
        <v>0</v>
      </c>
      <c r="I108" s="4">
        <f t="shared" si="58"/>
        <v>0</v>
      </c>
      <c r="J108" s="4">
        <f t="shared" si="58"/>
        <v>0</v>
      </c>
      <c r="K108" s="4">
        <f t="shared" si="58"/>
        <v>0</v>
      </c>
      <c r="L108" s="4">
        <f t="shared" si="58"/>
        <v>0</v>
      </c>
      <c r="M108" s="4">
        <f t="shared" si="58"/>
        <v>0</v>
      </c>
      <c r="N108" s="4">
        <f t="shared" si="58"/>
        <v>0</v>
      </c>
      <c r="O108" s="4">
        <f t="shared" si="58"/>
        <v>0</v>
      </c>
      <c r="P108" s="4">
        <f t="shared" si="58"/>
        <v>0</v>
      </c>
    </row>
    <row r="109" spans="1:16" x14ac:dyDescent="0.2">
      <c r="A109" s="34"/>
      <c r="B109" s="37"/>
      <c r="C109" s="37"/>
      <c r="D109" s="8" t="s">
        <v>4</v>
      </c>
      <c r="E109" s="4">
        <f>SUM(F109:P109)</f>
        <v>24.3</v>
      </c>
      <c r="F109" s="4">
        <v>0</v>
      </c>
      <c r="G109" s="4">
        <v>24.3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</row>
    <row r="110" spans="1:16" x14ac:dyDescent="0.2">
      <c r="A110" s="34"/>
      <c r="B110" s="37"/>
      <c r="C110" s="37"/>
      <c r="D110" s="8" t="s">
        <v>3</v>
      </c>
      <c r="E110" s="4">
        <f t="shared" ref="E110:E112" si="59">SUM(F110:P110)</f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</row>
    <row r="111" spans="1:16" x14ac:dyDescent="0.2">
      <c r="A111" s="35"/>
      <c r="B111" s="38"/>
      <c r="C111" s="38"/>
      <c r="D111" s="8" t="s">
        <v>2</v>
      </c>
      <c r="E111" s="4">
        <f t="shared" si="59"/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</row>
    <row r="112" spans="1:16" ht="24" x14ac:dyDescent="0.2">
      <c r="A112" s="33" t="s">
        <v>132</v>
      </c>
      <c r="B112" s="36" t="s">
        <v>41</v>
      </c>
      <c r="C112" s="36" t="s">
        <v>182</v>
      </c>
      <c r="D112" s="8" t="s">
        <v>96</v>
      </c>
      <c r="E112" s="4">
        <f t="shared" si="59"/>
        <v>18.3</v>
      </c>
      <c r="F112" s="4">
        <f>F113+F114+F115</f>
        <v>0</v>
      </c>
      <c r="G112" s="4">
        <f t="shared" ref="G112:P112" si="60">G113+G114+G115</f>
        <v>18.3</v>
      </c>
      <c r="H112" s="4">
        <f t="shared" si="60"/>
        <v>0</v>
      </c>
      <c r="I112" s="4">
        <f t="shared" si="60"/>
        <v>0</v>
      </c>
      <c r="J112" s="4">
        <f t="shared" si="60"/>
        <v>0</v>
      </c>
      <c r="K112" s="4">
        <f t="shared" si="60"/>
        <v>0</v>
      </c>
      <c r="L112" s="4">
        <f t="shared" si="60"/>
        <v>0</v>
      </c>
      <c r="M112" s="4">
        <f t="shared" si="60"/>
        <v>0</v>
      </c>
      <c r="N112" s="4">
        <f t="shared" si="60"/>
        <v>0</v>
      </c>
      <c r="O112" s="4">
        <f t="shared" si="60"/>
        <v>0</v>
      </c>
      <c r="P112" s="4">
        <f t="shared" si="60"/>
        <v>0</v>
      </c>
    </row>
    <row r="113" spans="1:16" ht="14.25" customHeight="1" x14ac:dyDescent="0.2">
      <c r="A113" s="34"/>
      <c r="B113" s="37"/>
      <c r="C113" s="37"/>
      <c r="D113" s="8" t="s">
        <v>4</v>
      </c>
      <c r="E113" s="4">
        <f>SUM(F113:P113)</f>
        <v>18.3</v>
      </c>
      <c r="F113" s="4">
        <v>0</v>
      </c>
      <c r="G113" s="4">
        <f>20.8-2.5</f>
        <v>18.3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</row>
    <row r="114" spans="1:16" ht="14.25" customHeight="1" x14ac:dyDescent="0.2">
      <c r="A114" s="34"/>
      <c r="B114" s="37"/>
      <c r="C114" s="37"/>
      <c r="D114" s="8" t="s">
        <v>3</v>
      </c>
      <c r="E114" s="4">
        <f t="shared" ref="E114:E119" si="61">SUM(F114:P114)</f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</row>
    <row r="115" spans="1:16" ht="9" customHeight="1" x14ac:dyDescent="0.2">
      <c r="A115" s="35"/>
      <c r="B115" s="38"/>
      <c r="C115" s="38"/>
      <c r="D115" s="8" t="s">
        <v>2</v>
      </c>
      <c r="E115" s="4">
        <f t="shared" si="61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</row>
    <row r="116" spans="1:16" ht="24" x14ac:dyDescent="0.2">
      <c r="A116" s="33" t="s">
        <v>133</v>
      </c>
      <c r="B116" s="36" t="s">
        <v>42</v>
      </c>
      <c r="C116" s="36" t="s">
        <v>182</v>
      </c>
      <c r="D116" s="8" t="s">
        <v>96</v>
      </c>
      <c r="E116" s="4">
        <f t="shared" si="61"/>
        <v>467073.70000000007</v>
      </c>
      <c r="F116" s="4">
        <f>F117+F118</f>
        <v>31451.3</v>
      </c>
      <c r="G116" s="4">
        <f t="shared" ref="G116:P116" si="62">G117+G118</f>
        <v>33032.199999999997</v>
      </c>
      <c r="H116" s="4">
        <f t="shared" si="62"/>
        <v>37326.199999999997</v>
      </c>
      <c r="I116" s="4">
        <f t="shared" si="62"/>
        <v>40067.5</v>
      </c>
      <c r="J116" s="4">
        <f>J117+J118</f>
        <v>47581.4</v>
      </c>
      <c r="K116" s="4">
        <f t="shared" ref="K116:L116" si="63">K117+K118</f>
        <v>41369.4</v>
      </c>
      <c r="L116" s="4">
        <f t="shared" si="63"/>
        <v>41631.4</v>
      </c>
      <c r="M116" s="4">
        <v>45829.7</v>
      </c>
      <c r="N116" s="4">
        <f t="shared" si="62"/>
        <v>47663</v>
      </c>
      <c r="O116" s="4">
        <f t="shared" si="62"/>
        <v>49569.4</v>
      </c>
      <c r="P116" s="4">
        <f t="shared" si="62"/>
        <v>51552.2</v>
      </c>
    </row>
    <row r="117" spans="1:16" x14ac:dyDescent="0.2">
      <c r="A117" s="34"/>
      <c r="B117" s="37"/>
      <c r="C117" s="37"/>
      <c r="D117" s="8" t="s">
        <v>3</v>
      </c>
      <c r="E117" s="4">
        <f>SUM(F117:P117)</f>
        <v>467073.70000000007</v>
      </c>
      <c r="F117" s="4">
        <v>31451.3</v>
      </c>
      <c r="G117" s="4">
        <v>33032.199999999997</v>
      </c>
      <c r="H117" s="4">
        <v>37326.199999999997</v>
      </c>
      <c r="I117" s="4">
        <f>40042.7+24.8</f>
        <v>40067.5</v>
      </c>
      <c r="J117" s="4">
        <f>40718.6+6862.8</f>
        <v>47581.4</v>
      </c>
      <c r="K117" s="4">
        <v>41369.4</v>
      </c>
      <c r="L117" s="4">
        <v>41631.4</v>
      </c>
      <c r="M117" s="4">
        <v>45829.7</v>
      </c>
      <c r="N117" s="4">
        <v>47663</v>
      </c>
      <c r="O117" s="4">
        <v>49569.4</v>
      </c>
      <c r="P117" s="4">
        <v>51552.2</v>
      </c>
    </row>
    <row r="118" spans="1:16" x14ac:dyDescent="0.2">
      <c r="A118" s="35"/>
      <c r="B118" s="38"/>
      <c r="C118" s="38"/>
      <c r="D118" s="8" t="s">
        <v>2</v>
      </c>
      <c r="E118" s="4">
        <f t="shared" si="61"/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</row>
    <row r="119" spans="1:16" ht="24" x14ac:dyDescent="0.2">
      <c r="A119" s="49" t="s">
        <v>174</v>
      </c>
      <c r="B119" s="50"/>
      <c r="C119" s="51"/>
      <c r="D119" s="8" t="s">
        <v>96</v>
      </c>
      <c r="E119" s="4">
        <f t="shared" si="61"/>
        <v>479173.5</v>
      </c>
      <c r="F119" s="4">
        <f t="shared" ref="F119:I119" si="64">SUM(F120:F121)</f>
        <v>33771.300000000003</v>
      </c>
      <c r="G119" s="4">
        <v>34031.4</v>
      </c>
      <c r="H119" s="4">
        <f t="shared" si="64"/>
        <v>38015.699999999997</v>
      </c>
      <c r="I119" s="4">
        <f t="shared" si="64"/>
        <v>40791.599999999991</v>
      </c>
      <c r="J119" s="4">
        <f>J120+J121+J122</f>
        <v>48341.8</v>
      </c>
      <c r="K119" s="4">
        <f t="shared" ref="K119:P119" si="65">K120+K121+K122</f>
        <v>43478.80000000001</v>
      </c>
      <c r="L119" s="4">
        <f t="shared" si="65"/>
        <v>42461.8</v>
      </c>
      <c r="M119" s="4">
        <f t="shared" si="65"/>
        <v>46693.1</v>
      </c>
      <c r="N119" s="4">
        <f t="shared" si="65"/>
        <v>48561.000000000007</v>
      </c>
      <c r="O119" s="4">
        <f t="shared" si="65"/>
        <v>50503.4</v>
      </c>
      <c r="P119" s="4">
        <f t="shared" si="65"/>
        <v>52523.599999999991</v>
      </c>
    </row>
    <row r="120" spans="1:16" x14ac:dyDescent="0.2">
      <c r="A120" s="52"/>
      <c r="B120" s="53"/>
      <c r="C120" s="54"/>
      <c r="D120" s="8" t="s">
        <v>4</v>
      </c>
      <c r="E120" s="4">
        <f>SUM(F120:P120)</f>
        <v>42.6</v>
      </c>
      <c r="F120" s="4">
        <f>F113+F109</f>
        <v>0</v>
      </c>
      <c r="G120" s="4">
        <f t="shared" ref="G120:P120" si="66">G113+G109</f>
        <v>42.6</v>
      </c>
      <c r="H120" s="4">
        <f t="shared" si="66"/>
        <v>0</v>
      </c>
      <c r="I120" s="4">
        <f t="shared" si="66"/>
        <v>0</v>
      </c>
      <c r="J120" s="4">
        <f>J113+J109</f>
        <v>0</v>
      </c>
      <c r="K120" s="4">
        <f t="shared" si="66"/>
        <v>0</v>
      </c>
      <c r="L120" s="4">
        <f t="shared" si="66"/>
        <v>0</v>
      </c>
      <c r="M120" s="4">
        <f t="shared" si="66"/>
        <v>0</v>
      </c>
      <c r="N120" s="4">
        <f t="shared" si="66"/>
        <v>0</v>
      </c>
      <c r="O120" s="4">
        <f t="shared" si="66"/>
        <v>0</v>
      </c>
      <c r="P120" s="4">
        <f t="shared" si="66"/>
        <v>0</v>
      </c>
    </row>
    <row r="121" spans="1:16" x14ac:dyDescent="0.2">
      <c r="A121" s="52"/>
      <c r="B121" s="53"/>
      <c r="C121" s="54"/>
      <c r="D121" s="8" t="s">
        <v>3</v>
      </c>
      <c r="E121" s="4">
        <f t="shared" ref="E121:E122" si="67">SUM(F121:P121)</f>
        <v>478830.9</v>
      </c>
      <c r="F121" s="4">
        <f>F117+F114+F110+F106+F103+F100+F97+F94+F91+F88+F85+F81+F78</f>
        <v>33771.300000000003</v>
      </c>
      <c r="G121" s="4">
        <f t="shared" ref="G121:P122" si="68">G117+G114+G110+G106+G103+G100+G97+G94+G91+G88+G85+G81+G78</f>
        <v>33688.799999999996</v>
      </c>
      <c r="H121" s="4">
        <f t="shared" si="68"/>
        <v>38015.699999999997</v>
      </c>
      <c r="I121" s="4">
        <f t="shared" si="68"/>
        <v>40791.599999999991</v>
      </c>
      <c r="J121" s="4">
        <f t="shared" si="68"/>
        <v>48341.8</v>
      </c>
      <c r="K121" s="4">
        <f t="shared" si="68"/>
        <v>43478.80000000001</v>
      </c>
      <c r="L121" s="4">
        <f t="shared" si="68"/>
        <v>42461.8</v>
      </c>
      <c r="M121" s="4">
        <f t="shared" si="68"/>
        <v>46693.1</v>
      </c>
      <c r="N121" s="4">
        <f t="shared" si="68"/>
        <v>48561.000000000007</v>
      </c>
      <c r="O121" s="4">
        <f t="shared" si="68"/>
        <v>50503.4</v>
      </c>
      <c r="P121" s="4">
        <f t="shared" si="68"/>
        <v>52523.599999999991</v>
      </c>
    </row>
    <row r="122" spans="1:16" x14ac:dyDescent="0.2">
      <c r="A122" s="55"/>
      <c r="B122" s="56"/>
      <c r="C122" s="57"/>
      <c r="D122" s="8" t="s">
        <v>2</v>
      </c>
      <c r="E122" s="4">
        <f t="shared" si="67"/>
        <v>300</v>
      </c>
      <c r="F122" s="4">
        <f>F118+F115+F111+F107+F104+F101+F98+F95+F92+F89+F86+F82+F79</f>
        <v>0</v>
      </c>
      <c r="G122" s="4">
        <f t="shared" si="68"/>
        <v>300</v>
      </c>
      <c r="H122" s="4">
        <f t="shared" si="68"/>
        <v>0</v>
      </c>
      <c r="I122" s="4">
        <f t="shared" si="68"/>
        <v>0</v>
      </c>
      <c r="J122" s="4">
        <f t="shared" si="68"/>
        <v>0</v>
      </c>
      <c r="K122" s="4">
        <f t="shared" si="68"/>
        <v>0</v>
      </c>
      <c r="L122" s="4">
        <f t="shared" si="68"/>
        <v>0</v>
      </c>
      <c r="M122" s="4">
        <f t="shared" si="68"/>
        <v>0</v>
      </c>
      <c r="N122" s="4">
        <f t="shared" si="68"/>
        <v>0</v>
      </c>
      <c r="O122" s="4">
        <f t="shared" si="68"/>
        <v>0</v>
      </c>
      <c r="P122" s="4">
        <f t="shared" si="68"/>
        <v>0</v>
      </c>
    </row>
    <row r="123" spans="1:16" ht="18" customHeight="1" x14ac:dyDescent="0.2">
      <c r="A123" s="58" t="s">
        <v>45</v>
      </c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</row>
    <row r="124" spans="1:16" ht="24" x14ac:dyDescent="0.2">
      <c r="A124" s="33" t="s">
        <v>134</v>
      </c>
      <c r="B124" s="36" t="s">
        <v>208</v>
      </c>
      <c r="C124" s="36" t="s">
        <v>203</v>
      </c>
      <c r="D124" s="8" t="s">
        <v>96</v>
      </c>
      <c r="E124" s="4">
        <f t="shared" ref="E124:E138" si="69">SUM(F124:P124)</f>
        <v>506.09999999999997</v>
      </c>
      <c r="F124" s="7">
        <f>F125+F126</f>
        <v>0</v>
      </c>
      <c r="G124" s="7">
        <f t="shared" ref="G124:P124" si="70">G125+G126</f>
        <v>50</v>
      </c>
      <c r="H124" s="7">
        <f t="shared" si="70"/>
        <v>0</v>
      </c>
      <c r="I124" s="7">
        <f t="shared" si="70"/>
        <v>55.1</v>
      </c>
      <c r="J124" s="7">
        <f t="shared" si="70"/>
        <v>0</v>
      </c>
      <c r="K124" s="7">
        <f t="shared" si="70"/>
        <v>60.5</v>
      </c>
      <c r="L124" s="7">
        <f t="shared" si="70"/>
        <v>62.9</v>
      </c>
      <c r="M124" s="7">
        <f t="shared" si="70"/>
        <v>65.400000000000006</v>
      </c>
      <c r="N124" s="7">
        <f t="shared" si="70"/>
        <v>68</v>
      </c>
      <c r="O124" s="7">
        <f t="shared" si="70"/>
        <v>70.7</v>
      </c>
      <c r="P124" s="7">
        <f t="shared" si="70"/>
        <v>73.5</v>
      </c>
    </row>
    <row r="125" spans="1:16" x14ac:dyDescent="0.2">
      <c r="A125" s="34"/>
      <c r="B125" s="37"/>
      <c r="C125" s="37"/>
      <c r="D125" s="8" t="s">
        <v>3</v>
      </c>
      <c r="E125" s="4">
        <f t="shared" si="69"/>
        <v>506.09999999999997</v>
      </c>
      <c r="F125" s="4">
        <v>0</v>
      </c>
      <c r="G125" s="4">
        <v>50</v>
      </c>
      <c r="H125" s="4">
        <v>0</v>
      </c>
      <c r="I125" s="4">
        <v>55.1</v>
      </c>
      <c r="J125" s="4">
        <v>0</v>
      </c>
      <c r="K125" s="4">
        <v>60.5</v>
      </c>
      <c r="L125" s="4">
        <v>62.9</v>
      </c>
      <c r="M125" s="4">
        <v>65.400000000000006</v>
      </c>
      <c r="N125" s="4">
        <v>68</v>
      </c>
      <c r="O125" s="4">
        <v>70.7</v>
      </c>
      <c r="P125" s="4">
        <v>73.5</v>
      </c>
    </row>
    <row r="126" spans="1:16" ht="19.5" customHeight="1" x14ac:dyDescent="0.2">
      <c r="A126" s="35"/>
      <c r="B126" s="38"/>
      <c r="C126" s="38"/>
      <c r="D126" s="8" t="s">
        <v>2</v>
      </c>
      <c r="E126" s="4">
        <f t="shared" si="69"/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</row>
    <row r="127" spans="1:16" ht="30" customHeight="1" x14ac:dyDescent="0.2">
      <c r="A127" s="33" t="s">
        <v>135</v>
      </c>
      <c r="B127" s="36" t="s">
        <v>207</v>
      </c>
      <c r="C127" s="36" t="s">
        <v>203</v>
      </c>
      <c r="D127" s="8" t="s">
        <v>96</v>
      </c>
      <c r="E127" s="4">
        <f t="shared" si="69"/>
        <v>559</v>
      </c>
      <c r="F127" s="4">
        <f>F128+F129</f>
        <v>40</v>
      </c>
      <c r="G127" s="4">
        <f t="shared" ref="G127:P127" si="71">G128+G129</f>
        <v>42</v>
      </c>
      <c r="H127" s="4">
        <f t="shared" si="71"/>
        <v>44.1</v>
      </c>
      <c r="I127" s="4">
        <f t="shared" si="71"/>
        <v>46.3</v>
      </c>
      <c r="J127" s="4">
        <f t="shared" si="71"/>
        <v>48.6</v>
      </c>
      <c r="K127" s="4">
        <f t="shared" si="71"/>
        <v>51</v>
      </c>
      <c r="L127" s="4">
        <f t="shared" si="71"/>
        <v>53</v>
      </c>
      <c r="M127" s="4">
        <f t="shared" si="71"/>
        <v>55.1</v>
      </c>
      <c r="N127" s="4">
        <f t="shared" si="71"/>
        <v>57.3</v>
      </c>
      <c r="O127" s="4">
        <f t="shared" si="71"/>
        <v>59.6</v>
      </c>
      <c r="P127" s="4">
        <f t="shared" si="71"/>
        <v>62</v>
      </c>
    </row>
    <row r="128" spans="1:16" x14ac:dyDescent="0.2">
      <c r="A128" s="34"/>
      <c r="B128" s="37"/>
      <c r="C128" s="37"/>
      <c r="D128" s="8" t="s">
        <v>3</v>
      </c>
      <c r="E128" s="4">
        <f t="shared" si="69"/>
        <v>559</v>
      </c>
      <c r="F128" s="4">
        <v>40</v>
      </c>
      <c r="G128" s="4">
        <v>42</v>
      </c>
      <c r="H128" s="4">
        <v>44.1</v>
      </c>
      <c r="I128" s="4">
        <v>46.3</v>
      </c>
      <c r="J128" s="4">
        <v>48.6</v>
      </c>
      <c r="K128" s="4">
        <v>51</v>
      </c>
      <c r="L128" s="4">
        <v>53</v>
      </c>
      <c r="M128" s="4">
        <v>55.1</v>
      </c>
      <c r="N128" s="4">
        <v>57.3</v>
      </c>
      <c r="O128" s="4">
        <v>59.6</v>
      </c>
      <c r="P128" s="4">
        <v>62</v>
      </c>
    </row>
    <row r="129" spans="1:16" ht="43.5" customHeight="1" x14ac:dyDescent="0.2">
      <c r="A129" s="35"/>
      <c r="B129" s="38"/>
      <c r="C129" s="38"/>
      <c r="D129" s="8" t="s">
        <v>2</v>
      </c>
      <c r="E129" s="4">
        <f t="shared" si="69"/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</row>
    <row r="130" spans="1:16" ht="24" x14ac:dyDescent="0.2">
      <c r="A130" s="33" t="s">
        <v>136</v>
      </c>
      <c r="B130" s="36" t="s">
        <v>46</v>
      </c>
      <c r="C130" s="36" t="s">
        <v>203</v>
      </c>
      <c r="D130" s="8" t="s">
        <v>96</v>
      </c>
      <c r="E130" s="4">
        <f t="shared" si="69"/>
        <v>279.5</v>
      </c>
      <c r="F130" s="4">
        <f>F131+F132</f>
        <v>20</v>
      </c>
      <c r="G130" s="4">
        <f t="shared" ref="G130:P130" si="72">G131+G132</f>
        <v>21</v>
      </c>
      <c r="H130" s="4">
        <f t="shared" si="72"/>
        <v>22</v>
      </c>
      <c r="I130" s="4">
        <f t="shared" si="72"/>
        <v>23.1</v>
      </c>
      <c r="J130" s="4">
        <f t="shared" si="72"/>
        <v>24.3</v>
      </c>
      <c r="K130" s="4">
        <f t="shared" si="72"/>
        <v>25.5</v>
      </c>
      <c r="L130" s="4">
        <f t="shared" si="72"/>
        <v>26.5</v>
      </c>
      <c r="M130" s="4">
        <f t="shared" si="72"/>
        <v>27.6</v>
      </c>
      <c r="N130" s="4">
        <f t="shared" si="72"/>
        <v>28.7</v>
      </c>
      <c r="O130" s="4">
        <f t="shared" si="72"/>
        <v>29.8</v>
      </c>
      <c r="P130" s="4">
        <f t="shared" si="72"/>
        <v>31</v>
      </c>
    </row>
    <row r="131" spans="1:16" x14ac:dyDescent="0.2">
      <c r="A131" s="34"/>
      <c r="B131" s="37"/>
      <c r="C131" s="37"/>
      <c r="D131" s="8" t="s">
        <v>3</v>
      </c>
      <c r="E131" s="4">
        <f t="shared" si="69"/>
        <v>279.5</v>
      </c>
      <c r="F131" s="4">
        <v>20</v>
      </c>
      <c r="G131" s="4">
        <v>21</v>
      </c>
      <c r="H131" s="4">
        <v>22</v>
      </c>
      <c r="I131" s="4">
        <v>23.1</v>
      </c>
      <c r="J131" s="4">
        <v>24.3</v>
      </c>
      <c r="K131" s="4">
        <v>25.5</v>
      </c>
      <c r="L131" s="4">
        <v>26.5</v>
      </c>
      <c r="M131" s="4">
        <v>27.6</v>
      </c>
      <c r="N131" s="4">
        <v>28.7</v>
      </c>
      <c r="O131" s="4">
        <v>29.8</v>
      </c>
      <c r="P131" s="4">
        <v>31</v>
      </c>
    </row>
    <row r="132" spans="1:16" ht="19.5" customHeight="1" x14ac:dyDescent="0.2">
      <c r="A132" s="35"/>
      <c r="B132" s="38"/>
      <c r="C132" s="38"/>
      <c r="D132" s="8" t="s">
        <v>2</v>
      </c>
      <c r="E132" s="4">
        <f t="shared" si="69"/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</row>
    <row r="133" spans="1:16" ht="25.5" customHeight="1" x14ac:dyDescent="0.2">
      <c r="A133" s="33" t="s">
        <v>137</v>
      </c>
      <c r="B133" s="36" t="s">
        <v>215</v>
      </c>
      <c r="C133" s="36" t="s">
        <v>203</v>
      </c>
      <c r="D133" s="8" t="s">
        <v>96</v>
      </c>
      <c r="E133" s="4">
        <f t="shared" si="69"/>
        <v>418.7</v>
      </c>
      <c r="F133" s="4">
        <f>F134+F135</f>
        <v>30</v>
      </c>
      <c r="G133" s="4">
        <f t="shared" ref="G133:P133" si="73">G134+G135</f>
        <v>31.5</v>
      </c>
      <c r="H133" s="4">
        <f t="shared" si="73"/>
        <v>33</v>
      </c>
      <c r="I133" s="4">
        <f t="shared" si="73"/>
        <v>34.700000000000003</v>
      </c>
      <c r="J133" s="4">
        <f t="shared" si="73"/>
        <v>36.4</v>
      </c>
      <c r="K133" s="4">
        <f t="shared" si="73"/>
        <v>38.200000000000003</v>
      </c>
      <c r="L133" s="4">
        <f t="shared" si="73"/>
        <v>39.700000000000003</v>
      </c>
      <c r="M133" s="4">
        <f t="shared" si="73"/>
        <v>41.3</v>
      </c>
      <c r="N133" s="4">
        <f t="shared" si="73"/>
        <v>42.9</v>
      </c>
      <c r="O133" s="4">
        <f t="shared" si="73"/>
        <v>44.6</v>
      </c>
      <c r="P133" s="4">
        <f t="shared" si="73"/>
        <v>46.4</v>
      </c>
    </row>
    <row r="134" spans="1:16" x14ac:dyDescent="0.2">
      <c r="A134" s="34"/>
      <c r="B134" s="37"/>
      <c r="C134" s="37"/>
      <c r="D134" s="8" t="s">
        <v>3</v>
      </c>
      <c r="E134" s="4">
        <f t="shared" si="69"/>
        <v>418.7</v>
      </c>
      <c r="F134" s="4">
        <v>30</v>
      </c>
      <c r="G134" s="4">
        <v>31.5</v>
      </c>
      <c r="H134" s="4">
        <v>33</v>
      </c>
      <c r="I134" s="4">
        <v>34.700000000000003</v>
      </c>
      <c r="J134" s="4">
        <v>36.4</v>
      </c>
      <c r="K134" s="4">
        <v>38.200000000000003</v>
      </c>
      <c r="L134" s="4">
        <v>39.700000000000003</v>
      </c>
      <c r="M134" s="4">
        <v>41.3</v>
      </c>
      <c r="N134" s="4">
        <v>42.9</v>
      </c>
      <c r="O134" s="4">
        <v>44.6</v>
      </c>
      <c r="P134" s="4">
        <v>46.4</v>
      </c>
    </row>
    <row r="135" spans="1:16" x14ac:dyDescent="0.2">
      <c r="A135" s="35"/>
      <c r="B135" s="38"/>
      <c r="C135" s="38"/>
      <c r="D135" s="8" t="s">
        <v>2</v>
      </c>
      <c r="E135" s="4">
        <f t="shared" si="69"/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</row>
    <row r="136" spans="1:16" ht="24" x14ac:dyDescent="0.2">
      <c r="A136" s="33" t="s">
        <v>138</v>
      </c>
      <c r="B136" s="36" t="s">
        <v>47</v>
      </c>
      <c r="C136" s="36" t="s">
        <v>203</v>
      </c>
      <c r="D136" s="8" t="s">
        <v>96</v>
      </c>
      <c r="E136" s="4">
        <f t="shared" si="69"/>
        <v>3538.6</v>
      </c>
      <c r="F136" s="4">
        <f>F137+F138</f>
        <v>500</v>
      </c>
      <c r="G136" s="4">
        <f t="shared" ref="G136:O136" si="74">G137+G138</f>
        <v>0</v>
      </c>
      <c r="H136" s="4">
        <f t="shared" si="74"/>
        <v>551.20000000000005</v>
      </c>
      <c r="I136" s="4">
        <f t="shared" si="74"/>
        <v>0</v>
      </c>
      <c r="J136" s="4">
        <f t="shared" si="74"/>
        <v>607.4</v>
      </c>
      <c r="K136" s="4">
        <f t="shared" si="74"/>
        <v>0</v>
      </c>
      <c r="L136" s="4">
        <f t="shared" si="74"/>
        <v>610</v>
      </c>
      <c r="M136" s="4">
        <f t="shared" si="74"/>
        <v>0</v>
      </c>
      <c r="N136" s="4">
        <f t="shared" si="74"/>
        <v>620</v>
      </c>
      <c r="O136" s="4">
        <f t="shared" si="74"/>
        <v>0</v>
      </c>
      <c r="P136" s="4">
        <v>650</v>
      </c>
    </row>
    <row r="137" spans="1:16" x14ac:dyDescent="0.2">
      <c r="A137" s="34"/>
      <c r="B137" s="37"/>
      <c r="C137" s="37"/>
      <c r="D137" s="8" t="s">
        <v>3</v>
      </c>
      <c r="E137" s="4">
        <f t="shared" si="69"/>
        <v>3538.6</v>
      </c>
      <c r="F137" s="4">
        <v>500</v>
      </c>
      <c r="G137" s="4">
        <v>0</v>
      </c>
      <c r="H137" s="4">
        <v>551.20000000000005</v>
      </c>
      <c r="I137" s="4">
        <v>0</v>
      </c>
      <c r="J137" s="4">
        <v>607.4</v>
      </c>
      <c r="K137" s="4">
        <v>0</v>
      </c>
      <c r="L137" s="4">
        <v>610</v>
      </c>
      <c r="M137" s="4">
        <v>0</v>
      </c>
      <c r="N137" s="4">
        <v>620</v>
      </c>
      <c r="O137" s="4">
        <v>0</v>
      </c>
      <c r="P137" s="4">
        <v>650</v>
      </c>
    </row>
    <row r="138" spans="1:16" x14ac:dyDescent="0.2">
      <c r="A138" s="35"/>
      <c r="B138" s="38"/>
      <c r="C138" s="38"/>
      <c r="D138" s="8" t="s">
        <v>2</v>
      </c>
      <c r="E138" s="4">
        <f t="shared" si="69"/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</row>
    <row r="139" spans="1:16" ht="24" x14ac:dyDescent="0.2">
      <c r="A139" s="49" t="s">
        <v>175</v>
      </c>
      <c r="B139" s="50"/>
      <c r="C139" s="51"/>
      <c r="D139" s="8" t="s">
        <v>96</v>
      </c>
      <c r="E139" s="4">
        <f>F139+G139+H139+I139+J139+K139+L139+M139+N139+O139+P139</f>
        <v>5302.0999999999995</v>
      </c>
      <c r="F139" s="4">
        <f t="shared" ref="F139:K139" si="75">SUM(F140:F141)</f>
        <v>590</v>
      </c>
      <c r="G139" s="4">
        <f t="shared" si="75"/>
        <v>144.5</v>
      </c>
      <c r="H139" s="4">
        <v>650.29999999999995</v>
      </c>
      <c r="I139" s="4">
        <f t="shared" si="75"/>
        <v>159.19999999999999</v>
      </c>
      <c r="J139" s="4">
        <f t="shared" si="75"/>
        <v>716.69999999999993</v>
      </c>
      <c r="K139" s="4">
        <f t="shared" si="75"/>
        <v>175.2</v>
      </c>
      <c r="L139" s="4">
        <f>L140+L141</f>
        <v>792.1</v>
      </c>
      <c r="M139" s="4">
        <f t="shared" ref="M139:P139" si="76">M140+M141</f>
        <v>189.4</v>
      </c>
      <c r="N139" s="4">
        <f t="shared" si="76"/>
        <v>816.9</v>
      </c>
      <c r="O139" s="4">
        <f t="shared" si="76"/>
        <v>204.7</v>
      </c>
      <c r="P139" s="4">
        <f t="shared" si="76"/>
        <v>863.1</v>
      </c>
    </row>
    <row r="140" spans="1:16" x14ac:dyDescent="0.2">
      <c r="A140" s="52"/>
      <c r="B140" s="53"/>
      <c r="C140" s="54"/>
      <c r="D140" s="8" t="s">
        <v>3</v>
      </c>
      <c r="E140" s="4">
        <v>5302.1</v>
      </c>
      <c r="F140" s="4">
        <f>F137+F134+F131+F128+F125</f>
        <v>590</v>
      </c>
      <c r="G140" s="4">
        <f t="shared" ref="G140:P141" si="77">G137+G134+G131+G128+G125</f>
        <v>144.5</v>
      </c>
      <c r="H140" s="4">
        <f t="shared" si="77"/>
        <v>650.30000000000007</v>
      </c>
      <c r="I140" s="4">
        <f t="shared" si="77"/>
        <v>159.19999999999999</v>
      </c>
      <c r="J140" s="4">
        <f t="shared" si="77"/>
        <v>716.69999999999993</v>
      </c>
      <c r="K140" s="4">
        <f t="shared" si="77"/>
        <v>175.2</v>
      </c>
      <c r="L140" s="4">
        <f>L137+L134+L131+L128+L125</f>
        <v>792.1</v>
      </c>
      <c r="M140" s="4">
        <f t="shared" si="77"/>
        <v>189.4</v>
      </c>
      <c r="N140" s="4">
        <f t="shared" si="77"/>
        <v>816.9</v>
      </c>
      <c r="O140" s="4">
        <f t="shared" si="77"/>
        <v>204.7</v>
      </c>
      <c r="P140" s="4">
        <v>863.1</v>
      </c>
    </row>
    <row r="141" spans="1:16" x14ac:dyDescent="0.2">
      <c r="A141" s="55"/>
      <c r="B141" s="56"/>
      <c r="C141" s="57"/>
      <c r="D141" s="8" t="s">
        <v>2</v>
      </c>
      <c r="E141" s="4">
        <f t="shared" ref="E141" si="78">F141+G141+H141+I141+J141+K141+L141+M141+N141+O141+P141</f>
        <v>0</v>
      </c>
      <c r="F141" s="4">
        <f>F138+F135+F132+F129+F126</f>
        <v>0</v>
      </c>
      <c r="G141" s="4">
        <f t="shared" si="77"/>
        <v>0</v>
      </c>
      <c r="H141" s="4">
        <f t="shared" si="77"/>
        <v>0</v>
      </c>
      <c r="I141" s="4">
        <f t="shared" si="77"/>
        <v>0</v>
      </c>
      <c r="J141" s="4">
        <f t="shared" si="77"/>
        <v>0</v>
      </c>
      <c r="K141" s="4">
        <f t="shared" si="77"/>
        <v>0</v>
      </c>
      <c r="L141" s="4">
        <f t="shared" si="77"/>
        <v>0</v>
      </c>
      <c r="M141" s="4">
        <f t="shared" si="77"/>
        <v>0</v>
      </c>
      <c r="N141" s="4">
        <f t="shared" si="77"/>
        <v>0</v>
      </c>
      <c r="O141" s="4">
        <f t="shared" si="77"/>
        <v>0</v>
      </c>
      <c r="P141" s="4">
        <f t="shared" si="77"/>
        <v>0</v>
      </c>
    </row>
    <row r="142" spans="1:16" x14ac:dyDescent="0.2">
      <c r="A142" s="59" t="s">
        <v>48</v>
      </c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</row>
    <row r="143" spans="1:16" ht="24" x14ac:dyDescent="0.2">
      <c r="A143" s="33" t="s">
        <v>139</v>
      </c>
      <c r="B143" s="36" t="s">
        <v>49</v>
      </c>
      <c r="C143" s="36" t="s">
        <v>183</v>
      </c>
      <c r="D143" s="8" t="s">
        <v>96</v>
      </c>
      <c r="E143" s="4">
        <f>F143+G143+H143+I143+J143+K143+L143+M143+N143+O143+P143</f>
        <v>373.4</v>
      </c>
      <c r="F143" s="7">
        <f>F144+F145</f>
        <v>0</v>
      </c>
      <c r="G143" s="7">
        <f t="shared" ref="G143:P143" si="79">G144+G145</f>
        <v>50</v>
      </c>
      <c r="H143" s="7">
        <f t="shared" si="79"/>
        <v>0</v>
      </c>
      <c r="I143" s="7">
        <f t="shared" si="79"/>
        <v>57.9</v>
      </c>
      <c r="J143" s="7">
        <f t="shared" si="79"/>
        <v>0</v>
      </c>
      <c r="K143" s="7">
        <f t="shared" si="79"/>
        <v>63.8</v>
      </c>
      <c r="L143" s="7">
        <f t="shared" si="79"/>
        <v>0</v>
      </c>
      <c r="M143" s="7">
        <f t="shared" si="79"/>
        <v>65</v>
      </c>
      <c r="N143" s="7">
        <f t="shared" si="79"/>
        <v>0</v>
      </c>
      <c r="O143" s="7">
        <f t="shared" si="79"/>
        <v>67</v>
      </c>
      <c r="P143" s="7">
        <f t="shared" si="79"/>
        <v>69.7</v>
      </c>
    </row>
    <row r="144" spans="1:16" x14ac:dyDescent="0.2">
      <c r="A144" s="34"/>
      <c r="B144" s="37"/>
      <c r="C144" s="37"/>
      <c r="D144" s="8" t="s">
        <v>3</v>
      </c>
      <c r="E144" s="4">
        <f t="shared" ref="E144:E145" si="80">F144+G144+H144+I144+J144+K144+L144+M144+N144+O144+P144</f>
        <v>373.4</v>
      </c>
      <c r="F144" s="4">
        <v>0</v>
      </c>
      <c r="G144" s="4">
        <v>50</v>
      </c>
      <c r="H144" s="4">
        <v>0</v>
      </c>
      <c r="I144" s="4">
        <v>57.9</v>
      </c>
      <c r="J144" s="4">
        <v>0</v>
      </c>
      <c r="K144" s="4">
        <v>63.8</v>
      </c>
      <c r="L144" s="4">
        <v>0</v>
      </c>
      <c r="M144" s="4">
        <v>65</v>
      </c>
      <c r="N144" s="4">
        <v>0</v>
      </c>
      <c r="O144" s="4">
        <v>67</v>
      </c>
      <c r="P144" s="4">
        <v>69.7</v>
      </c>
    </row>
    <row r="145" spans="1:16" ht="26.25" customHeight="1" x14ac:dyDescent="0.2">
      <c r="A145" s="35"/>
      <c r="B145" s="38"/>
      <c r="C145" s="38"/>
      <c r="D145" s="8" t="s">
        <v>2</v>
      </c>
      <c r="E145" s="4">
        <f t="shared" si="80"/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</row>
    <row r="146" spans="1:16" ht="24" customHeight="1" x14ac:dyDescent="0.2">
      <c r="A146" s="33" t="s">
        <v>140</v>
      </c>
      <c r="B146" s="36" t="s">
        <v>50</v>
      </c>
      <c r="C146" s="36" t="s">
        <v>183</v>
      </c>
      <c r="D146" s="8" t="s">
        <v>96</v>
      </c>
      <c r="E146" s="4">
        <f>F146+G146+H146+I146+J146+K146+L146+M146+N146+O146+P146</f>
        <v>1538.6</v>
      </c>
      <c r="F146" s="4">
        <f>F147+F148</f>
        <v>370</v>
      </c>
      <c r="G146" s="4">
        <f t="shared" ref="G146:P146" si="81">G147+G148</f>
        <v>94.5</v>
      </c>
      <c r="H146" s="4">
        <f t="shared" si="81"/>
        <v>99.2</v>
      </c>
      <c r="I146" s="4">
        <f t="shared" si="81"/>
        <v>104.1</v>
      </c>
      <c r="J146" s="4">
        <f t="shared" si="81"/>
        <v>109.3</v>
      </c>
      <c r="K146" s="4">
        <f t="shared" si="81"/>
        <v>114.8</v>
      </c>
      <c r="L146" s="4">
        <f t="shared" si="81"/>
        <v>119.4</v>
      </c>
      <c r="M146" s="4">
        <f t="shared" si="81"/>
        <v>124.2</v>
      </c>
      <c r="N146" s="4">
        <f t="shared" si="81"/>
        <v>129.1</v>
      </c>
      <c r="O146" s="4">
        <f t="shared" si="81"/>
        <v>134.30000000000001</v>
      </c>
      <c r="P146" s="4">
        <f t="shared" si="81"/>
        <v>139.69999999999999</v>
      </c>
    </row>
    <row r="147" spans="1:16" ht="21" customHeight="1" x14ac:dyDescent="0.2">
      <c r="A147" s="34"/>
      <c r="B147" s="37"/>
      <c r="C147" s="37"/>
      <c r="D147" s="8" t="s">
        <v>3</v>
      </c>
      <c r="E147" s="4">
        <f t="shared" ref="E147:E148" si="82">F147+G147+H147+I147+J147+K147+L147+M147+N147+O147+P147</f>
        <v>1538.6</v>
      </c>
      <c r="F147" s="4">
        <v>370</v>
      </c>
      <c r="G147" s="4">
        <v>94.5</v>
      </c>
      <c r="H147" s="4">
        <v>99.2</v>
      </c>
      <c r="I147" s="4">
        <v>104.1</v>
      </c>
      <c r="J147" s="4">
        <v>109.3</v>
      </c>
      <c r="K147" s="4">
        <v>114.8</v>
      </c>
      <c r="L147" s="4">
        <v>119.4</v>
      </c>
      <c r="M147" s="4">
        <v>124.2</v>
      </c>
      <c r="N147" s="4">
        <v>129.1</v>
      </c>
      <c r="O147" s="4">
        <v>134.30000000000001</v>
      </c>
      <c r="P147" s="4">
        <v>139.69999999999999</v>
      </c>
    </row>
    <row r="148" spans="1:16" x14ac:dyDescent="0.2">
      <c r="A148" s="35"/>
      <c r="B148" s="38"/>
      <c r="C148" s="38"/>
      <c r="D148" s="8" t="s">
        <v>2</v>
      </c>
      <c r="E148" s="4">
        <f t="shared" si="82"/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</row>
    <row r="149" spans="1:16" ht="24" x14ac:dyDescent="0.2">
      <c r="A149" s="33" t="s">
        <v>141</v>
      </c>
      <c r="B149" s="36" t="s">
        <v>172</v>
      </c>
      <c r="C149" s="36" t="s">
        <v>183</v>
      </c>
      <c r="D149" s="8" t="s">
        <v>96</v>
      </c>
      <c r="E149" s="4">
        <f>F149+G149+H149+I149+J149+K149+L149+M149+N149+O149+P149</f>
        <v>279.5</v>
      </c>
      <c r="F149" s="4">
        <f>F150+F151</f>
        <v>20</v>
      </c>
      <c r="G149" s="4">
        <f t="shared" ref="G149:P149" si="83">G150+G151</f>
        <v>21</v>
      </c>
      <c r="H149" s="4">
        <f t="shared" si="83"/>
        <v>22</v>
      </c>
      <c r="I149" s="4">
        <f t="shared" si="83"/>
        <v>23.1</v>
      </c>
      <c r="J149" s="4">
        <f t="shared" si="83"/>
        <v>24.3</v>
      </c>
      <c r="K149" s="4">
        <f t="shared" si="83"/>
        <v>25.5</v>
      </c>
      <c r="L149" s="4">
        <f t="shared" si="83"/>
        <v>26.5</v>
      </c>
      <c r="M149" s="4">
        <f t="shared" si="83"/>
        <v>27.5</v>
      </c>
      <c r="N149" s="4">
        <f t="shared" si="83"/>
        <v>28.7</v>
      </c>
      <c r="O149" s="4">
        <f t="shared" si="83"/>
        <v>29.9</v>
      </c>
      <c r="P149" s="4">
        <f t="shared" si="83"/>
        <v>31</v>
      </c>
    </row>
    <row r="150" spans="1:16" x14ac:dyDescent="0.2">
      <c r="A150" s="34"/>
      <c r="B150" s="37"/>
      <c r="C150" s="37"/>
      <c r="D150" s="8" t="s">
        <v>3</v>
      </c>
      <c r="E150" s="4">
        <f t="shared" ref="E150:E166" si="84">F150+G150+H150+I150+J150+K150+L150+M150+N150+O150+P150</f>
        <v>279.5</v>
      </c>
      <c r="F150" s="4">
        <v>20</v>
      </c>
      <c r="G150" s="4">
        <v>21</v>
      </c>
      <c r="H150" s="4">
        <v>22</v>
      </c>
      <c r="I150" s="4">
        <v>23.1</v>
      </c>
      <c r="J150" s="4">
        <v>24.3</v>
      </c>
      <c r="K150" s="4">
        <v>25.5</v>
      </c>
      <c r="L150" s="4">
        <v>26.5</v>
      </c>
      <c r="M150" s="4">
        <v>27.5</v>
      </c>
      <c r="N150" s="4">
        <v>28.7</v>
      </c>
      <c r="O150" s="4">
        <v>29.9</v>
      </c>
      <c r="P150" s="4">
        <v>31</v>
      </c>
    </row>
    <row r="151" spans="1:16" ht="98.25" customHeight="1" x14ac:dyDescent="0.2">
      <c r="A151" s="35"/>
      <c r="B151" s="38"/>
      <c r="C151" s="38"/>
      <c r="D151" s="8" t="s">
        <v>2</v>
      </c>
      <c r="E151" s="4">
        <f t="shared" si="84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</row>
    <row r="152" spans="1:16" ht="24" x14ac:dyDescent="0.2">
      <c r="A152" s="33" t="s">
        <v>142</v>
      </c>
      <c r="B152" s="36" t="s">
        <v>51</v>
      </c>
      <c r="C152" s="36" t="s">
        <v>183</v>
      </c>
      <c r="D152" s="8" t="s">
        <v>96</v>
      </c>
      <c r="E152" s="4">
        <f t="shared" si="84"/>
        <v>1258.8</v>
      </c>
      <c r="F152" s="4">
        <f>F153+F154</f>
        <v>90</v>
      </c>
      <c r="G152" s="4">
        <f t="shared" ref="G152:P152" si="85">G153+G154</f>
        <v>94.5</v>
      </c>
      <c r="H152" s="4">
        <f t="shared" si="85"/>
        <v>99.2</v>
      </c>
      <c r="I152" s="4">
        <f t="shared" si="85"/>
        <v>104.2</v>
      </c>
      <c r="J152" s="4">
        <f t="shared" si="85"/>
        <v>109.4</v>
      </c>
      <c r="K152" s="4">
        <f t="shared" si="85"/>
        <v>114.8</v>
      </c>
      <c r="L152" s="4">
        <f t="shared" si="85"/>
        <v>119.4</v>
      </c>
      <c r="M152" s="4">
        <f t="shared" si="85"/>
        <v>124.2</v>
      </c>
      <c r="N152" s="4">
        <f t="shared" si="85"/>
        <v>129.1</v>
      </c>
      <c r="O152" s="4">
        <f t="shared" si="85"/>
        <v>134.30000000000001</v>
      </c>
      <c r="P152" s="4">
        <f t="shared" si="85"/>
        <v>139.69999999999999</v>
      </c>
    </row>
    <row r="153" spans="1:16" x14ac:dyDescent="0.2">
      <c r="A153" s="34"/>
      <c r="B153" s="37"/>
      <c r="C153" s="37"/>
      <c r="D153" s="8" t="s">
        <v>3</v>
      </c>
      <c r="E153" s="4">
        <f t="shared" si="84"/>
        <v>1258.8</v>
      </c>
      <c r="F153" s="4">
        <v>90</v>
      </c>
      <c r="G153" s="4">
        <v>94.5</v>
      </c>
      <c r="H153" s="4">
        <v>99.2</v>
      </c>
      <c r="I153" s="4">
        <v>104.2</v>
      </c>
      <c r="J153" s="4">
        <v>109.4</v>
      </c>
      <c r="K153" s="4">
        <v>114.8</v>
      </c>
      <c r="L153" s="4">
        <v>119.4</v>
      </c>
      <c r="M153" s="4">
        <v>124.2</v>
      </c>
      <c r="N153" s="4">
        <v>129.1</v>
      </c>
      <c r="O153" s="4">
        <v>134.30000000000001</v>
      </c>
      <c r="P153" s="4">
        <v>139.69999999999999</v>
      </c>
    </row>
    <row r="154" spans="1:16" ht="42" customHeight="1" x14ac:dyDescent="0.2">
      <c r="A154" s="35"/>
      <c r="B154" s="38"/>
      <c r="C154" s="38"/>
      <c r="D154" s="8" t="s">
        <v>2</v>
      </c>
      <c r="E154" s="4">
        <f t="shared" si="84"/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</row>
    <row r="155" spans="1:16" ht="24" x14ac:dyDescent="0.2">
      <c r="A155" s="33" t="s">
        <v>143</v>
      </c>
      <c r="B155" s="36" t="s">
        <v>52</v>
      </c>
      <c r="C155" s="36" t="s">
        <v>183</v>
      </c>
      <c r="D155" s="8" t="s">
        <v>96</v>
      </c>
      <c r="E155" s="4">
        <f t="shared" si="84"/>
        <v>419</v>
      </c>
      <c r="F155" s="4">
        <f>F156+F157</f>
        <v>30</v>
      </c>
      <c r="G155" s="4">
        <f t="shared" ref="G155:P155" si="86">G156+G157</f>
        <v>31.5</v>
      </c>
      <c r="H155" s="4">
        <f t="shared" si="86"/>
        <v>33</v>
      </c>
      <c r="I155" s="4">
        <f t="shared" si="86"/>
        <v>34.700000000000003</v>
      </c>
      <c r="J155" s="4">
        <f t="shared" si="86"/>
        <v>36.4</v>
      </c>
      <c r="K155" s="4">
        <f t="shared" si="86"/>
        <v>38.200000000000003</v>
      </c>
      <c r="L155" s="4">
        <f t="shared" si="86"/>
        <v>39.700000000000003</v>
      </c>
      <c r="M155" s="4">
        <f t="shared" si="86"/>
        <v>41.3</v>
      </c>
      <c r="N155" s="4">
        <f t="shared" si="86"/>
        <v>43</v>
      </c>
      <c r="O155" s="4">
        <f t="shared" si="86"/>
        <v>44.7</v>
      </c>
      <c r="P155" s="4">
        <f t="shared" si="86"/>
        <v>46.5</v>
      </c>
    </row>
    <row r="156" spans="1:16" ht="15.75" customHeight="1" x14ac:dyDescent="0.2">
      <c r="A156" s="34"/>
      <c r="B156" s="37"/>
      <c r="C156" s="37"/>
      <c r="D156" s="8" t="s">
        <v>3</v>
      </c>
      <c r="E156" s="4">
        <f t="shared" si="84"/>
        <v>419</v>
      </c>
      <c r="F156" s="4">
        <v>30</v>
      </c>
      <c r="G156" s="4">
        <v>31.5</v>
      </c>
      <c r="H156" s="4">
        <v>33</v>
      </c>
      <c r="I156" s="4">
        <v>34.700000000000003</v>
      </c>
      <c r="J156" s="4">
        <v>36.4</v>
      </c>
      <c r="K156" s="4">
        <v>38.200000000000003</v>
      </c>
      <c r="L156" s="4">
        <v>39.700000000000003</v>
      </c>
      <c r="M156" s="4">
        <v>41.3</v>
      </c>
      <c r="N156" s="4">
        <v>43</v>
      </c>
      <c r="O156" s="4">
        <v>44.7</v>
      </c>
      <c r="P156" s="4">
        <v>46.5</v>
      </c>
    </row>
    <row r="157" spans="1:16" ht="13.5" customHeight="1" x14ac:dyDescent="0.2">
      <c r="A157" s="35"/>
      <c r="B157" s="38"/>
      <c r="C157" s="38"/>
      <c r="D157" s="8" t="s">
        <v>2</v>
      </c>
      <c r="E157" s="4">
        <f t="shared" si="84"/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</row>
    <row r="158" spans="1:16" ht="24" x14ac:dyDescent="0.2">
      <c r="A158" s="33" t="s">
        <v>144</v>
      </c>
      <c r="B158" s="36" t="s">
        <v>53</v>
      </c>
      <c r="C158" s="36" t="s">
        <v>183</v>
      </c>
      <c r="D158" s="8" t="s">
        <v>96</v>
      </c>
      <c r="E158" s="4">
        <f t="shared" si="84"/>
        <v>699.5</v>
      </c>
      <c r="F158" s="4">
        <f>F159+F160</f>
        <v>50</v>
      </c>
      <c r="G158" s="4">
        <f t="shared" ref="G158:P158" si="87">G159+G160</f>
        <v>52.5</v>
      </c>
      <c r="H158" s="4">
        <f t="shared" si="87"/>
        <v>55.1</v>
      </c>
      <c r="I158" s="4">
        <f t="shared" si="87"/>
        <v>57.9</v>
      </c>
      <c r="J158" s="4">
        <f t="shared" si="87"/>
        <v>60.8</v>
      </c>
      <c r="K158" s="4">
        <f t="shared" si="87"/>
        <v>63.8</v>
      </c>
      <c r="L158" s="4">
        <f t="shared" si="87"/>
        <v>66.400000000000006</v>
      </c>
      <c r="M158" s="4">
        <f t="shared" si="87"/>
        <v>69</v>
      </c>
      <c r="N158" s="4">
        <f t="shared" si="87"/>
        <v>71.8</v>
      </c>
      <c r="O158" s="4">
        <f t="shared" si="87"/>
        <v>74.599999999999994</v>
      </c>
      <c r="P158" s="4">
        <f t="shared" si="87"/>
        <v>77.599999999999994</v>
      </c>
    </row>
    <row r="159" spans="1:16" ht="13.5" customHeight="1" x14ac:dyDescent="0.2">
      <c r="A159" s="34"/>
      <c r="B159" s="37"/>
      <c r="C159" s="37"/>
      <c r="D159" s="8" t="s">
        <v>3</v>
      </c>
      <c r="E159" s="4">
        <f t="shared" si="84"/>
        <v>699.5</v>
      </c>
      <c r="F159" s="4">
        <v>50</v>
      </c>
      <c r="G159" s="4">
        <v>52.5</v>
      </c>
      <c r="H159" s="4">
        <v>55.1</v>
      </c>
      <c r="I159" s="4">
        <v>57.9</v>
      </c>
      <c r="J159" s="4">
        <v>60.8</v>
      </c>
      <c r="K159" s="4">
        <v>63.8</v>
      </c>
      <c r="L159" s="4">
        <v>66.400000000000006</v>
      </c>
      <c r="M159" s="4">
        <v>69</v>
      </c>
      <c r="N159" s="4">
        <v>71.8</v>
      </c>
      <c r="O159" s="4">
        <v>74.599999999999994</v>
      </c>
      <c r="P159" s="4">
        <v>77.599999999999994</v>
      </c>
    </row>
    <row r="160" spans="1:16" ht="11.25" customHeight="1" x14ac:dyDescent="0.2">
      <c r="A160" s="35"/>
      <c r="B160" s="38"/>
      <c r="C160" s="38"/>
      <c r="D160" s="8" t="s">
        <v>2</v>
      </c>
      <c r="E160" s="4">
        <f t="shared" si="84"/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</row>
    <row r="161" spans="1:16" ht="32.25" customHeight="1" x14ac:dyDescent="0.2">
      <c r="A161" s="33" t="s">
        <v>145</v>
      </c>
      <c r="B161" s="36" t="s">
        <v>54</v>
      </c>
      <c r="C161" s="36" t="s">
        <v>183</v>
      </c>
      <c r="D161" s="8" t="s">
        <v>96</v>
      </c>
      <c r="E161" s="4">
        <f t="shared" si="84"/>
        <v>7297.9000000000005</v>
      </c>
      <c r="F161" s="4">
        <f>F162+F163</f>
        <v>0</v>
      </c>
      <c r="G161" s="4">
        <f t="shared" ref="G161:P161" si="88">G162+G163</f>
        <v>0</v>
      </c>
      <c r="H161" s="4">
        <f t="shared" si="88"/>
        <v>2925.9</v>
      </c>
      <c r="I161" s="4">
        <f>I162+I163</f>
        <v>3491.7</v>
      </c>
      <c r="J161" s="4">
        <f t="shared" si="88"/>
        <v>880.3</v>
      </c>
      <c r="K161" s="4">
        <f>K162+K163</f>
        <v>0</v>
      </c>
      <c r="L161" s="4">
        <f>L162+L163</f>
        <v>0</v>
      </c>
      <c r="M161" s="4">
        <f t="shared" si="88"/>
        <v>0</v>
      </c>
      <c r="N161" s="4">
        <f t="shared" si="88"/>
        <v>0</v>
      </c>
      <c r="O161" s="4">
        <f t="shared" si="88"/>
        <v>0</v>
      </c>
      <c r="P161" s="4">
        <f t="shared" si="88"/>
        <v>0</v>
      </c>
    </row>
    <row r="162" spans="1:16" ht="18.75" customHeight="1" x14ac:dyDescent="0.2">
      <c r="A162" s="34"/>
      <c r="B162" s="37"/>
      <c r="C162" s="37"/>
      <c r="D162" s="8" t="s">
        <v>3</v>
      </c>
      <c r="E162" s="4">
        <f t="shared" si="84"/>
        <v>7297.9000000000005</v>
      </c>
      <c r="F162" s="4">
        <v>0</v>
      </c>
      <c r="G162" s="4">
        <v>0</v>
      </c>
      <c r="H162" s="4">
        <f>810+2115.9</f>
        <v>2925.9</v>
      </c>
      <c r="I162" s="4">
        <f>3241.7+250</f>
        <v>3491.7</v>
      </c>
      <c r="J162" s="4">
        <v>880.3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</row>
    <row r="163" spans="1:16" ht="25.5" customHeight="1" x14ac:dyDescent="0.2">
      <c r="A163" s="35"/>
      <c r="B163" s="38"/>
      <c r="C163" s="38"/>
      <c r="D163" s="8" t="s">
        <v>2</v>
      </c>
      <c r="E163" s="4">
        <f t="shared" si="84"/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</row>
    <row r="164" spans="1:16" ht="27" customHeight="1" x14ac:dyDescent="0.2">
      <c r="A164" s="33" t="s">
        <v>146</v>
      </c>
      <c r="B164" s="36" t="s">
        <v>55</v>
      </c>
      <c r="C164" s="36" t="s">
        <v>183</v>
      </c>
      <c r="D164" s="8" t="s">
        <v>96</v>
      </c>
      <c r="E164" s="4">
        <f t="shared" si="84"/>
        <v>476948.4</v>
      </c>
      <c r="F164" s="4">
        <f>F165+F166</f>
        <v>31755.200000000001</v>
      </c>
      <c r="G164" s="4">
        <f t="shared" ref="G164:P164" si="89">G165+G166</f>
        <v>34288.800000000003</v>
      </c>
      <c r="H164" s="4">
        <f t="shared" si="89"/>
        <v>37251</v>
      </c>
      <c r="I164" s="4">
        <f t="shared" si="89"/>
        <v>41602</v>
      </c>
      <c r="J164" s="4">
        <f>J165+J166</f>
        <v>51148.800000000003</v>
      </c>
      <c r="K164" s="4">
        <f t="shared" ref="K164:L164" si="90">K165+K166</f>
        <v>43626.6</v>
      </c>
      <c r="L164" s="4">
        <f t="shared" si="90"/>
        <v>43807.6</v>
      </c>
      <c r="M164" s="4">
        <f t="shared" si="89"/>
        <v>45559.9</v>
      </c>
      <c r="N164" s="4">
        <f t="shared" si="89"/>
        <v>47382.3</v>
      </c>
      <c r="O164" s="4">
        <f t="shared" si="89"/>
        <v>49277.5</v>
      </c>
      <c r="P164" s="4">
        <f t="shared" si="89"/>
        <v>51248.7</v>
      </c>
    </row>
    <row r="165" spans="1:16" ht="14.25" customHeight="1" x14ac:dyDescent="0.2">
      <c r="A165" s="34"/>
      <c r="B165" s="37"/>
      <c r="C165" s="37"/>
      <c r="D165" s="8" t="s">
        <v>3</v>
      </c>
      <c r="E165" s="4">
        <f>SUM(F165:P165)</f>
        <v>476948.4</v>
      </c>
      <c r="F165" s="4">
        <v>31755.200000000001</v>
      </c>
      <c r="G165" s="4">
        <v>34288.800000000003</v>
      </c>
      <c r="H165" s="4">
        <v>37251</v>
      </c>
      <c r="I165" s="4">
        <v>41602</v>
      </c>
      <c r="J165" s="4">
        <f>43452.5+7696.3</f>
        <v>51148.800000000003</v>
      </c>
      <c r="K165" s="4">
        <v>43626.6</v>
      </c>
      <c r="L165" s="4">
        <v>43807.6</v>
      </c>
      <c r="M165" s="4">
        <v>45559.9</v>
      </c>
      <c r="N165" s="4">
        <v>47382.3</v>
      </c>
      <c r="O165" s="4">
        <v>49277.5</v>
      </c>
      <c r="P165" s="4">
        <v>51248.7</v>
      </c>
    </row>
    <row r="166" spans="1:16" ht="10.5" customHeight="1" x14ac:dyDescent="0.2">
      <c r="A166" s="35"/>
      <c r="B166" s="38"/>
      <c r="C166" s="38"/>
      <c r="D166" s="8" t="s">
        <v>2</v>
      </c>
      <c r="E166" s="4">
        <f t="shared" si="84"/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</row>
    <row r="167" spans="1:16" ht="27" customHeight="1" x14ac:dyDescent="0.2">
      <c r="A167" s="49" t="s">
        <v>177</v>
      </c>
      <c r="B167" s="50"/>
      <c r="C167" s="51"/>
      <c r="D167" s="8" t="s">
        <v>96</v>
      </c>
      <c r="E167" s="4">
        <f>SUM(F167:P167)</f>
        <v>488815.1</v>
      </c>
      <c r="F167" s="4">
        <f>F168+F169</f>
        <v>32315.200000000001</v>
      </c>
      <c r="G167" s="4">
        <f t="shared" ref="G167:P167" si="91">G168+G169</f>
        <v>34632.800000000003</v>
      </c>
      <c r="H167" s="4">
        <f t="shared" si="91"/>
        <v>40485.399999999994</v>
      </c>
      <c r="I167" s="4">
        <f t="shared" si="91"/>
        <v>45475.599999999991</v>
      </c>
      <c r="J167" s="4">
        <f t="shared" si="91"/>
        <v>52369.300000000017</v>
      </c>
      <c r="K167" s="4">
        <f t="shared" si="91"/>
        <v>44047.500000000007</v>
      </c>
      <c r="L167" s="4">
        <f t="shared" si="91"/>
        <v>44179</v>
      </c>
      <c r="M167" s="4">
        <f t="shared" si="91"/>
        <v>46011.1</v>
      </c>
      <c r="N167" s="4">
        <f t="shared" si="91"/>
        <v>47784</v>
      </c>
      <c r="O167" s="4">
        <f t="shared" si="91"/>
        <v>49762.3</v>
      </c>
      <c r="P167" s="4">
        <f t="shared" si="91"/>
        <v>51752.899999999987</v>
      </c>
    </row>
    <row r="168" spans="1:16" ht="15" customHeight="1" x14ac:dyDescent="0.2">
      <c r="A168" s="52"/>
      <c r="B168" s="53"/>
      <c r="C168" s="54"/>
      <c r="D168" s="8" t="s">
        <v>3</v>
      </c>
      <c r="E168" s="4">
        <f>SUM(F168:P168)</f>
        <v>488815.1</v>
      </c>
      <c r="F168" s="4">
        <f>F165+F162+F159+F156+F153+F150+F147+F144</f>
        <v>32315.200000000001</v>
      </c>
      <c r="G168" s="4">
        <f t="shared" ref="G168:P169" si="92">G165+G162+G159+G156+G153+G150+G147+G144</f>
        <v>34632.800000000003</v>
      </c>
      <c r="H168" s="4">
        <f t="shared" si="92"/>
        <v>40485.399999999994</v>
      </c>
      <c r="I168" s="4">
        <f t="shared" si="92"/>
        <v>45475.599999999991</v>
      </c>
      <c r="J168" s="4">
        <f t="shared" si="92"/>
        <v>52369.300000000017</v>
      </c>
      <c r="K168" s="4">
        <f t="shared" si="92"/>
        <v>44047.500000000007</v>
      </c>
      <c r="L168" s="4">
        <f t="shared" si="92"/>
        <v>44179</v>
      </c>
      <c r="M168" s="4">
        <f t="shared" si="92"/>
        <v>46011.1</v>
      </c>
      <c r="N168" s="4">
        <f t="shared" si="92"/>
        <v>47784</v>
      </c>
      <c r="O168" s="4">
        <f t="shared" si="92"/>
        <v>49762.3</v>
      </c>
      <c r="P168" s="4">
        <f t="shared" si="92"/>
        <v>51752.899999999987</v>
      </c>
    </row>
    <row r="169" spans="1:16" ht="15" customHeight="1" x14ac:dyDescent="0.2">
      <c r="A169" s="55"/>
      <c r="B169" s="56"/>
      <c r="C169" s="57"/>
      <c r="D169" s="8" t="s">
        <v>2</v>
      </c>
      <c r="E169" s="4">
        <f t="shared" ref="E169" si="93">F169+G169+H169+I169+J169+K169+L169+M169+N169+O169+P169</f>
        <v>0</v>
      </c>
      <c r="F169" s="4">
        <f>F166+F163+F160+F157+F154+F151+F148+F145</f>
        <v>0</v>
      </c>
      <c r="G169" s="4">
        <f t="shared" si="92"/>
        <v>0</v>
      </c>
      <c r="H169" s="4">
        <f t="shared" si="92"/>
        <v>0</v>
      </c>
      <c r="I169" s="4">
        <f t="shared" si="92"/>
        <v>0</v>
      </c>
      <c r="J169" s="4">
        <f t="shared" si="92"/>
        <v>0</v>
      </c>
      <c r="K169" s="4">
        <f t="shared" si="92"/>
        <v>0</v>
      </c>
      <c r="L169" s="4">
        <f t="shared" si="92"/>
        <v>0</v>
      </c>
      <c r="M169" s="4">
        <f t="shared" si="92"/>
        <v>0</v>
      </c>
      <c r="N169" s="4">
        <f t="shared" si="92"/>
        <v>0</v>
      </c>
      <c r="O169" s="4">
        <f t="shared" si="92"/>
        <v>0</v>
      </c>
      <c r="P169" s="4">
        <f t="shared" si="92"/>
        <v>0</v>
      </c>
    </row>
    <row r="170" spans="1:16" ht="12.75" customHeight="1" x14ac:dyDescent="0.2">
      <c r="A170" s="58" t="s">
        <v>193</v>
      </c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</row>
    <row r="171" spans="1:16" ht="118.5" customHeight="1" x14ac:dyDescent="0.2">
      <c r="A171" s="33" t="s">
        <v>147</v>
      </c>
      <c r="B171" s="36" t="s">
        <v>209</v>
      </c>
      <c r="C171" s="36" t="s">
        <v>64</v>
      </c>
      <c r="D171" s="8" t="s">
        <v>96</v>
      </c>
      <c r="E171" s="4">
        <f>F171+G171+H171+I171+J171+K171+L171+M171+N171+O171+P171</f>
        <v>4418.7</v>
      </c>
      <c r="F171" s="4">
        <f>F172+F173</f>
        <v>600</v>
      </c>
      <c r="G171" s="4">
        <f t="shared" ref="G171:P171" si="94">G172+G173</f>
        <v>630</v>
      </c>
      <c r="H171" s="4">
        <f t="shared" si="94"/>
        <v>661.5</v>
      </c>
      <c r="I171" s="4">
        <f t="shared" si="94"/>
        <v>27.2</v>
      </c>
      <c r="J171" s="4">
        <f t="shared" si="94"/>
        <v>0</v>
      </c>
      <c r="K171" s="4">
        <v>0</v>
      </c>
      <c r="L171" s="4">
        <f t="shared" si="94"/>
        <v>500</v>
      </c>
      <c r="M171" s="4">
        <f t="shared" si="94"/>
        <v>500</v>
      </c>
      <c r="N171" s="4">
        <f t="shared" si="94"/>
        <v>500</v>
      </c>
      <c r="O171" s="4">
        <f t="shared" si="94"/>
        <v>500</v>
      </c>
      <c r="P171" s="4">
        <f t="shared" si="94"/>
        <v>500</v>
      </c>
    </row>
    <row r="172" spans="1:16" ht="23.25" customHeight="1" x14ac:dyDescent="0.2">
      <c r="A172" s="34"/>
      <c r="B172" s="37"/>
      <c r="C172" s="37"/>
      <c r="D172" s="8" t="s">
        <v>3</v>
      </c>
      <c r="E172" s="4">
        <f t="shared" ref="E172:E173" si="95">F172+G172+H172+I172+J172+K172+L172+M172+N172+O172+P172</f>
        <v>4418.7</v>
      </c>
      <c r="F172" s="4">
        <v>600</v>
      </c>
      <c r="G172" s="4">
        <v>630</v>
      </c>
      <c r="H172" s="4">
        <v>661.5</v>
      </c>
      <c r="I172" s="4">
        <v>27.2</v>
      </c>
      <c r="J172" s="4">
        <v>0</v>
      </c>
      <c r="K172" s="4">
        <v>0</v>
      </c>
      <c r="L172" s="4">
        <v>500</v>
      </c>
      <c r="M172" s="4">
        <v>500</v>
      </c>
      <c r="N172" s="4">
        <v>500</v>
      </c>
      <c r="O172" s="4">
        <v>500</v>
      </c>
      <c r="P172" s="4">
        <v>500</v>
      </c>
    </row>
    <row r="173" spans="1:16" ht="61.5" customHeight="1" x14ac:dyDescent="0.2">
      <c r="A173" s="35"/>
      <c r="B173" s="38"/>
      <c r="C173" s="38"/>
      <c r="D173" s="8" t="s">
        <v>2</v>
      </c>
      <c r="E173" s="4">
        <f t="shared" si="95"/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</row>
    <row r="174" spans="1:16" ht="24" x14ac:dyDescent="0.2">
      <c r="A174" s="60" t="s">
        <v>148</v>
      </c>
      <c r="B174" s="32" t="s">
        <v>56</v>
      </c>
      <c r="C174" s="32" t="s">
        <v>183</v>
      </c>
      <c r="D174" s="8" t="s">
        <v>96</v>
      </c>
      <c r="E174" s="4">
        <f>F174+G174+H174+I174+J174+K174+L174+M174+N174+O174+P174</f>
        <v>4198</v>
      </c>
      <c r="F174" s="4">
        <f>F175+F176</f>
        <v>4198</v>
      </c>
      <c r="G174" s="4">
        <f t="shared" ref="G174:P174" si="96">G175+G176</f>
        <v>0</v>
      </c>
      <c r="H174" s="4">
        <f t="shared" si="96"/>
        <v>0</v>
      </c>
      <c r="I174" s="4">
        <f t="shared" si="96"/>
        <v>0</v>
      </c>
      <c r="J174" s="4">
        <f>J175</f>
        <v>0</v>
      </c>
      <c r="K174" s="4">
        <f t="shared" ref="K174:L174" si="97">K175</f>
        <v>0</v>
      </c>
      <c r="L174" s="4">
        <f t="shared" si="97"/>
        <v>0</v>
      </c>
      <c r="M174" s="4">
        <f t="shared" si="96"/>
        <v>0</v>
      </c>
      <c r="N174" s="4">
        <f t="shared" si="96"/>
        <v>0</v>
      </c>
      <c r="O174" s="4">
        <f t="shared" si="96"/>
        <v>0</v>
      </c>
      <c r="P174" s="4">
        <f t="shared" si="96"/>
        <v>0</v>
      </c>
    </row>
    <row r="175" spans="1:16" x14ac:dyDescent="0.2">
      <c r="A175" s="60"/>
      <c r="B175" s="32"/>
      <c r="C175" s="32"/>
      <c r="D175" s="8" t="s">
        <v>3</v>
      </c>
      <c r="E175" s="4">
        <f t="shared" ref="E175:E176" si="98">F175+G175+H175+I175+J175+K175+L175+M175+N175+O175+P175</f>
        <v>480</v>
      </c>
      <c r="F175" s="4">
        <v>480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</row>
    <row r="176" spans="1:16" ht="15" customHeight="1" x14ac:dyDescent="0.2">
      <c r="A176" s="60"/>
      <c r="B176" s="32"/>
      <c r="C176" s="32"/>
      <c r="D176" s="8" t="s">
        <v>2</v>
      </c>
      <c r="E176" s="4">
        <f t="shared" si="98"/>
        <v>3718</v>
      </c>
      <c r="F176" s="4">
        <v>3718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</row>
    <row r="177" spans="1:16" ht="24" x14ac:dyDescent="0.2">
      <c r="A177" s="33" t="s">
        <v>149</v>
      </c>
      <c r="B177" s="36" t="s">
        <v>57</v>
      </c>
      <c r="C177" s="36" t="s">
        <v>183</v>
      </c>
      <c r="D177" s="8" t="s">
        <v>96</v>
      </c>
      <c r="E177" s="4">
        <f>F177+G177+H177+I177+J177+K177+L177+M177+N177+O177+P177</f>
        <v>1806.4</v>
      </c>
      <c r="F177" s="4">
        <f>F178+F179</f>
        <v>0</v>
      </c>
      <c r="G177" s="4">
        <f t="shared" ref="G177:P177" si="99">G178+G179</f>
        <v>50.5</v>
      </c>
      <c r="H177" s="4">
        <f t="shared" si="99"/>
        <v>0</v>
      </c>
      <c r="I177" s="4">
        <f t="shared" si="99"/>
        <v>462.9</v>
      </c>
      <c r="J177" s="4">
        <f t="shared" si="99"/>
        <v>793</v>
      </c>
      <c r="K177" s="4">
        <v>0</v>
      </c>
      <c r="L177" s="4">
        <f t="shared" si="99"/>
        <v>0</v>
      </c>
      <c r="M177" s="4">
        <v>500</v>
      </c>
      <c r="N177" s="4">
        <f t="shared" si="99"/>
        <v>0</v>
      </c>
      <c r="O177" s="4">
        <f t="shared" si="99"/>
        <v>0</v>
      </c>
      <c r="P177" s="4">
        <f t="shared" si="99"/>
        <v>0</v>
      </c>
    </row>
    <row r="178" spans="1:16" x14ac:dyDescent="0.2">
      <c r="A178" s="34"/>
      <c r="B178" s="37"/>
      <c r="C178" s="37"/>
      <c r="D178" s="8" t="s">
        <v>3</v>
      </c>
      <c r="E178" s="4">
        <f t="shared" ref="E178:E179" si="100">F178+G178+H178+I178+J178+K178+L178+M178+N178+O178+P178</f>
        <v>1806.4</v>
      </c>
      <c r="F178" s="4">
        <v>0</v>
      </c>
      <c r="G178" s="4">
        <v>50.5</v>
      </c>
      <c r="H178" s="4">
        <v>0</v>
      </c>
      <c r="I178" s="4">
        <v>462.9</v>
      </c>
      <c r="J178" s="4">
        <v>793</v>
      </c>
      <c r="K178" s="4">
        <v>0</v>
      </c>
      <c r="L178" s="4">
        <v>0</v>
      </c>
      <c r="M178" s="4">
        <v>500</v>
      </c>
      <c r="N178" s="4">
        <v>0</v>
      </c>
      <c r="O178" s="4">
        <v>0</v>
      </c>
      <c r="P178" s="4">
        <v>0</v>
      </c>
    </row>
    <row r="179" spans="1:16" ht="15.75" customHeight="1" x14ac:dyDescent="0.2">
      <c r="A179" s="35"/>
      <c r="B179" s="38"/>
      <c r="C179" s="38"/>
      <c r="D179" s="8" t="s">
        <v>2</v>
      </c>
      <c r="E179" s="4">
        <f t="shared" si="100"/>
        <v>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</row>
    <row r="180" spans="1:16" ht="24" x14ac:dyDescent="0.2">
      <c r="A180" s="33" t="s">
        <v>150</v>
      </c>
      <c r="B180" s="36" t="s">
        <v>58</v>
      </c>
      <c r="C180" s="36" t="s">
        <v>202</v>
      </c>
      <c r="D180" s="8" t="s">
        <v>96</v>
      </c>
      <c r="E180" s="4">
        <f>F180+G180+H180+I180+J180+K180+L180+M180+N180+O180+P180</f>
        <v>50</v>
      </c>
      <c r="F180" s="4">
        <f>F181+F182</f>
        <v>0</v>
      </c>
      <c r="G180" s="4">
        <f t="shared" ref="G180:P180" si="101">G181+G182</f>
        <v>0</v>
      </c>
      <c r="H180" s="4">
        <f t="shared" si="101"/>
        <v>50</v>
      </c>
      <c r="I180" s="4">
        <f t="shared" si="101"/>
        <v>0</v>
      </c>
      <c r="J180" s="4">
        <f t="shared" si="101"/>
        <v>0</v>
      </c>
      <c r="K180" s="4">
        <v>0</v>
      </c>
      <c r="L180" s="4">
        <v>0</v>
      </c>
      <c r="M180" s="4">
        <f t="shared" si="101"/>
        <v>0</v>
      </c>
      <c r="N180" s="4">
        <f t="shared" si="101"/>
        <v>0</v>
      </c>
      <c r="O180" s="4">
        <f t="shared" si="101"/>
        <v>0</v>
      </c>
      <c r="P180" s="4">
        <f t="shared" si="101"/>
        <v>0</v>
      </c>
    </row>
    <row r="181" spans="1:16" x14ac:dyDescent="0.2">
      <c r="A181" s="34"/>
      <c r="B181" s="37"/>
      <c r="C181" s="37"/>
      <c r="D181" s="8" t="s">
        <v>3</v>
      </c>
      <c r="E181" s="4">
        <f t="shared" ref="E181:E182" si="102">F181+G181+H181+I181+J181+K181+L181+M181+N181+O181+P181</f>
        <v>50</v>
      </c>
      <c r="F181" s="4">
        <v>0</v>
      </c>
      <c r="G181" s="4">
        <v>0</v>
      </c>
      <c r="H181" s="4">
        <v>50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</row>
    <row r="182" spans="1:16" ht="16.5" customHeight="1" x14ac:dyDescent="0.2">
      <c r="A182" s="35"/>
      <c r="B182" s="38"/>
      <c r="C182" s="38"/>
      <c r="D182" s="8" t="s">
        <v>2</v>
      </c>
      <c r="E182" s="4">
        <f t="shared" si="102"/>
        <v>0</v>
      </c>
      <c r="F182" s="4">
        <v>0</v>
      </c>
      <c r="G182" s="4">
        <v>0</v>
      </c>
      <c r="H182" s="6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</row>
    <row r="183" spans="1:16" ht="24" x14ac:dyDescent="0.2">
      <c r="A183" s="33" t="s">
        <v>151</v>
      </c>
      <c r="B183" s="36" t="s">
        <v>59</v>
      </c>
      <c r="C183" s="36" t="s">
        <v>202</v>
      </c>
      <c r="D183" s="8" t="s">
        <v>96</v>
      </c>
      <c r="E183" s="4">
        <f>F183+G183+H183+I183+J183+K183+L183+M183+N183+O183+P183</f>
        <v>0</v>
      </c>
      <c r="F183" s="4">
        <f>F184+F185</f>
        <v>0</v>
      </c>
      <c r="G183" s="4">
        <f t="shared" ref="G183:P183" si="103">G184+G185</f>
        <v>0</v>
      </c>
      <c r="H183" s="4">
        <v>0</v>
      </c>
      <c r="I183" s="4">
        <f t="shared" si="103"/>
        <v>0</v>
      </c>
      <c r="J183" s="4">
        <f t="shared" si="103"/>
        <v>0</v>
      </c>
      <c r="K183" s="4">
        <v>0</v>
      </c>
      <c r="L183" s="4">
        <v>0</v>
      </c>
      <c r="M183" s="4">
        <f t="shared" si="103"/>
        <v>0</v>
      </c>
      <c r="N183" s="4">
        <f t="shared" si="103"/>
        <v>0</v>
      </c>
      <c r="O183" s="4">
        <f t="shared" si="103"/>
        <v>0</v>
      </c>
      <c r="P183" s="4">
        <f t="shared" si="103"/>
        <v>0</v>
      </c>
    </row>
    <row r="184" spans="1:16" x14ac:dyDescent="0.2">
      <c r="A184" s="34"/>
      <c r="B184" s="37"/>
      <c r="C184" s="37"/>
      <c r="D184" s="8" t="s">
        <v>3</v>
      </c>
      <c r="E184" s="4">
        <f t="shared" ref="E184:E185" si="104">F184+G184+H184+I184+J184+K184+L184+M184+N184+O184+P184</f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</row>
    <row r="185" spans="1:16" x14ac:dyDescent="0.2">
      <c r="A185" s="35"/>
      <c r="B185" s="38"/>
      <c r="C185" s="38"/>
      <c r="D185" s="8" t="s">
        <v>2</v>
      </c>
      <c r="E185" s="4">
        <f t="shared" si="104"/>
        <v>0</v>
      </c>
      <c r="F185" s="4">
        <v>0</v>
      </c>
      <c r="G185" s="4">
        <v>0</v>
      </c>
      <c r="H185" s="6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</row>
    <row r="186" spans="1:16" ht="24" x14ac:dyDescent="0.2">
      <c r="A186" s="33" t="s">
        <v>152</v>
      </c>
      <c r="B186" s="36" t="s">
        <v>196</v>
      </c>
      <c r="C186" s="36" t="s">
        <v>182</v>
      </c>
      <c r="D186" s="8" t="s">
        <v>96</v>
      </c>
      <c r="E186" s="4">
        <f>F186+G186+H186+I186+J186+K186+L186+M186+N186+O186+P186</f>
        <v>500</v>
      </c>
      <c r="F186" s="4">
        <f>F187+F188</f>
        <v>0</v>
      </c>
      <c r="G186" s="4">
        <f t="shared" ref="G186:O186" si="105">G187+G188</f>
        <v>0</v>
      </c>
      <c r="H186" s="4">
        <v>0</v>
      </c>
      <c r="I186" s="4">
        <f t="shared" si="105"/>
        <v>0</v>
      </c>
      <c r="J186" s="4">
        <f t="shared" si="105"/>
        <v>0</v>
      </c>
      <c r="K186" s="4">
        <f t="shared" si="105"/>
        <v>0</v>
      </c>
      <c r="L186" s="4">
        <v>0</v>
      </c>
      <c r="M186" s="4">
        <f t="shared" si="105"/>
        <v>0</v>
      </c>
      <c r="N186" s="4">
        <f t="shared" si="105"/>
        <v>0</v>
      </c>
      <c r="O186" s="4">
        <f t="shared" si="105"/>
        <v>0</v>
      </c>
      <c r="P186" s="4">
        <v>500</v>
      </c>
    </row>
    <row r="187" spans="1:16" x14ac:dyDescent="0.2">
      <c r="A187" s="34"/>
      <c r="B187" s="37"/>
      <c r="C187" s="37"/>
      <c r="D187" s="8" t="s">
        <v>3</v>
      </c>
      <c r="E187" s="4">
        <f t="shared" ref="E187:E188" si="106">F187+G187+H187+I187+J187+K187+L187+M187+N187+O187+P187</f>
        <v>500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500</v>
      </c>
    </row>
    <row r="188" spans="1:16" ht="17.25" customHeight="1" x14ac:dyDescent="0.2">
      <c r="A188" s="35"/>
      <c r="B188" s="38"/>
      <c r="C188" s="38"/>
      <c r="D188" s="8" t="s">
        <v>2</v>
      </c>
      <c r="E188" s="4">
        <f t="shared" si="106"/>
        <v>0</v>
      </c>
      <c r="F188" s="4">
        <v>0</v>
      </c>
      <c r="G188" s="4">
        <v>0</v>
      </c>
      <c r="H188" s="6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</row>
    <row r="189" spans="1:16" ht="84" customHeight="1" x14ac:dyDescent="0.2">
      <c r="A189" s="33" t="s">
        <v>153</v>
      </c>
      <c r="B189" s="36" t="s">
        <v>60</v>
      </c>
      <c r="C189" s="36" t="s">
        <v>184</v>
      </c>
      <c r="D189" s="8" t="s">
        <v>96</v>
      </c>
      <c r="E189" s="4">
        <f>F189+G189+H189+I189+J189+K189+L189+M189+N189+O189+P189</f>
        <v>1000</v>
      </c>
      <c r="F189" s="4">
        <f>F190+F191</f>
        <v>0</v>
      </c>
      <c r="G189" s="4">
        <f t="shared" ref="G189:O189" si="107">G190+G191</f>
        <v>0</v>
      </c>
      <c r="H189" s="4">
        <f t="shared" si="107"/>
        <v>0</v>
      </c>
      <c r="I189" s="4">
        <f t="shared" si="107"/>
        <v>0</v>
      </c>
      <c r="J189" s="4">
        <f t="shared" si="107"/>
        <v>0</v>
      </c>
      <c r="K189" s="4">
        <v>0</v>
      </c>
      <c r="L189" s="4">
        <f t="shared" si="107"/>
        <v>0</v>
      </c>
      <c r="M189" s="4">
        <f t="shared" si="107"/>
        <v>0</v>
      </c>
      <c r="N189" s="4">
        <v>500</v>
      </c>
      <c r="O189" s="4">
        <f t="shared" si="107"/>
        <v>0</v>
      </c>
      <c r="P189" s="4">
        <v>500</v>
      </c>
    </row>
    <row r="190" spans="1:16" ht="36.75" customHeight="1" x14ac:dyDescent="0.2">
      <c r="A190" s="34"/>
      <c r="B190" s="37"/>
      <c r="C190" s="37"/>
      <c r="D190" s="8" t="s">
        <v>3</v>
      </c>
      <c r="E190" s="4">
        <f t="shared" ref="E190:E191" si="108">F190+G190+H190+I190+J190+K190+L190+M190+N190+O190+P190</f>
        <v>1000</v>
      </c>
      <c r="F190" s="4">
        <v>0</v>
      </c>
      <c r="G190" s="4">
        <v>0</v>
      </c>
      <c r="H190" s="6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500</v>
      </c>
      <c r="O190" s="4">
        <v>0</v>
      </c>
      <c r="P190" s="4">
        <v>500</v>
      </c>
    </row>
    <row r="191" spans="1:16" ht="24" customHeight="1" x14ac:dyDescent="0.2">
      <c r="A191" s="35"/>
      <c r="B191" s="38"/>
      <c r="C191" s="38"/>
      <c r="D191" s="8" t="s">
        <v>2</v>
      </c>
      <c r="E191" s="4">
        <f t="shared" si="108"/>
        <v>0</v>
      </c>
      <c r="F191" s="4">
        <v>0</v>
      </c>
      <c r="G191" s="4">
        <v>0</v>
      </c>
      <c r="H191" s="6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</row>
    <row r="192" spans="1:16" ht="25.5" customHeight="1" x14ac:dyDescent="0.2">
      <c r="A192" s="33" t="s">
        <v>154</v>
      </c>
      <c r="B192" s="36" t="s">
        <v>61</v>
      </c>
      <c r="C192" s="36" t="s">
        <v>65</v>
      </c>
      <c r="D192" s="8" t="s">
        <v>96</v>
      </c>
      <c r="E192" s="4">
        <f>F192+G192+H192+I192+J192+K192+L192+M192+N192+O192+P192</f>
        <v>9392.1</v>
      </c>
      <c r="F192" s="4">
        <f>F193+F194</f>
        <v>0</v>
      </c>
      <c r="G192" s="4">
        <f t="shared" ref="G192:P192" si="109">G193+G194</f>
        <v>0</v>
      </c>
      <c r="H192" s="4">
        <f t="shared" si="109"/>
        <v>0</v>
      </c>
      <c r="I192" s="4">
        <f t="shared" si="109"/>
        <v>0</v>
      </c>
      <c r="J192" s="4">
        <f t="shared" si="109"/>
        <v>0</v>
      </c>
      <c r="K192" s="4">
        <f t="shared" si="109"/>
        <v>2430</v>
      </c>
      <c r="L192" s="4">
        <f t="shared" si="109"/>
        <v>6962.1</v>
      </c>
      <c r="M192" s="4">
        <f t="shared" si="109"/>
        <v>0</v>
      </c>
      <c r="N192" s="4">
        <f t="shared" si="109"/>
        <v>0</v>
      </c>
      <c r="O192" s="4">
        <f t="shared" si="109"/>
        <v>0</v>
      </c>
      <c r="P192" s="4">
        <f t="shared" si="109"/>
        <v>0</v>
      </c>
    </row>
    <row r="193" spans="1:16" x14ac:dyDescent="0.2">
      <c r="A193" s="34"/>
      <c r="B193" s="37"/>
      <c r="C193" s="37"/>
      <c r="D193" s="8" t="s">
        <v>3</v>
      </c>
      <c r="E193" s="4">
        <f>F193+G193+H193+I193+J193+K193+L193+M193+N193+O193+P193</f>
        <v>9392.1</v>
      </c>
      <c r="F193" s="4">
        <v>0</v>
      </c>
      <c r="G193" s="4">
        <v>0</v>
      </c>
      <c r="H193" s="6">
        <v>0</v>
      </c>
      <c r="I193" s="4">
        <v>0</v>
      </c>
      <c r="J193" s="4">
        <v>0</v>
      </c>
      <c r="K193" s="4">
        <v>2430</v>
      </c>
      <c r="L193" s="4">
        <v>6962.1</v>
      </c>
      <c r="M193" s="4">
        <v>0</v>
      </c>
      <c r="N193" s="4">
        <v>0</v>
      </c>
      <c r="O193" s="4">
        <v>0</v>
      </c>
      <c r="P193" s="4">
        <v>0</v>
      </c>
    </row>
    <row r="194" spans="1:16" x14ac:dyDescent="0.2">
      <c r="A194" s="35"/>
      <c r="B194" s="38"/>
      <c r="C194" s="38"/>
      <c r="D194" s="8" t="s">
        <v>2</v>
      </c>
      <c r="E194" s="4">
        <f t="shared" ref="E194" si="110">F194+G194+H194+I194+J194+K194+L194+M194+N194+O194+P194</f>
        <v>0</v>
      </c>
      <c r="F194" s="4">
        <v>0</v>
      </c>
      <c r="G194" s="4">
        <v>0</v>
      </c>
      <c r="H194" s="6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</row>
    <row r="195" spans="1:16" ht="24" x14ac:dyDescent="0.2">
      <c r="A195" s="33" t="s">
        <v>155</v>
      </c>
      <c r="B195" s="36" t="s">
        <v>62</v>
      </c>
      <c r="C195" s="36" t="s">
        <v>184</v>
      </c>
      <c r="D195" s="8" t="s">
        <v>96</v>
      </c>
      <c r="E195" s="4">
        <f>F195+G195+H195+I195+J195+K195+L195+M195+N195+O195+P195</f>
        <v>12929.7</v>
      </c>
      <c r="F195" s="4">
        <f>F196+F197</f>
        <v>8767.2000000000007</v>
      </c>
      <c r="G195" s="4">
        <f t="shared" ref="G195:O195" si="111">G196+G197</f>
        <v>1362.5</v>
      </c>
      <c r="H195" s="4">
        <f t="shared" si="111"/>
        <v>1300</v>
      </c>
      <c r="I195" s="4">
        <f t="shared" si="111"/>
        <v>0</v>
      </c>
      <c r="J195" s="4">
        <f t="shared" si="111"/>
        <v>0</v>
      </c>
      <c r="K195" s="4">
        <v>0</v>
      </c>
      <c r="L195" s="4">
        <f t="shared" si="111"/>
        <v>0</v>
      </c>
      <c r="M195" s="4">
        <f t="shared" si="111"/>
        <v>0</v>
      </c>
      <c r="N195" s="4">
        <v>1000</v>
      </c>
      <c r="O195" s="4">
        <f t="shared" si="111"/>
        <v>0</v>
      </c>
      <c r="P195" s="4">
        <v>500</v>
      </c>
    </row>
    <row r="196" spans="1:16" ht="18.75" customHeight="1" x14ac:dyDescent="0.2">
      <c r="A196" s="34"/>
      <c r="B196" s="37"/>
      <c r="C196" s="37"/>
      <c r="D196" s="8" t="s">
        <v>3</v>
      </c>
      <c r="E196" s="4">
        <f t="shared" ref="E196:E197" si="112">F196+G196+H196+I196+J196+K196+L196+M196+N196+O196+P196</f>
        <v>2932.5</v>
      </c>
      <c r="F196" s="4">
        <v>70</v>
      </c>
      <c r="G196" s="4">
        <v>62.5</v>
      </c>
      <c r="H196" s="4">
        <v>1300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  <c r="N196" s="4">
        <v>1000</v>
      </c>
      <c r="O196" s="4">
        <v>0</v>
      </c>
      <c r="P196" s="4">
        <v>500</v>
      </c>
    </row>
    <row r="197" spans="1:16" ht="21" customHeight="1" x14ac:dyDescent="0.2">
      <c r="A197" s="35"/>
      <c r="B197" s="38"/>
      <c r="C197" s="38"/>
      <c r="D197" s="8" t="s">
        <v>2</v>
      </c>
      <c r="E197" s="4">
        <f t="shared" si="112"/>
        <v>9997.2000000000007</v>
      </c>
      <c r="F197" s="4">
        <v>8697.2000000000007</v>
      </c>
      <c r="G197" s="4">
        <v>1300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</row>
    <row r="198" spans="1:16" ht="24" x14ac:dyDescent="0.2">
      <c r="A198" s="33" t="s">
        <v>156</v>
      </c>
      <c r="B198" s="36" t="s">
        <v>63</v>
      </c>
      <c r="C198" s="36" t="s">
        <v>185</v>
      </c>
      <c r="D198" s="8" t="s">
        <v>96</v>
      </c>
      <c r="E198" s="4">
        <f>F198+G198+H198+I198+J198+K198+L198+M198+N198+O198+P198</f>
        <v>1449.9</v>
      </c>
      <c r="F198" s="4">
        <f>F199+F200</f>
        <v>949.9</v>
      </c>
      <c r="G198" s="4">
        <f t="shared" ref="G198:P198" si="113">G199+G200</f>
        <v>0</v>
      </c>
      <c r="H198" s="4">
        <f t="shared" si="113"/>
        <v>0</v>
      </c>
      <c r="I198" s="4">
        <f t="shared" si="113"/>
        <v>0</v>
      </c>
      <c r="J198" s="4">
        <f t="shared" si="113"/>
        <v>0</v>
      </c>
      <c r="K198" s="4">
        <f t="shared" si="113"/>
        <v>0</v>
      </c>
      <c r="L198" s="4">
        <f t="shared" si="113"/>
        <v>0</v>
      </c>
      <c r="M198" s="4">
        <v>500</v>
      </c>
      <c r="N198" s="4">
        <f t="shared" si="113"/>
        <v>0</v>
      </c>
      <c r="O198" s="4">
        <f t="shared" si="113"/>
        <v>0</v>
      </c>
      <c r="P198" s="4">
        <f t="shared" si="113"/>
        <v>0</v>
      </c>
    </row>
    <row r="199" spans="1:16" x14ac:dyDescent="0.2">
      <c r="A199" s="34"/>
      <c r="B199" s="37"/>
      <c r="C199" s="37"/>
      <c r="D199" s="8" t="s">
        <v>3</v>
      </c>
      <c r="E199" s="4">
        <f t="shared" ref="E199:E200" si="114">F199+G199+H199+I199+J199+K199+L199+M199+N199+O199+P199</f>
        <v>500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  <c r="M199" s="4">
        <v>500</v>
      </c>
      <c r="N199" s="4">
        <v>0</v>
      </c>
      <c r="O199" s="4">
        <v>0</v>
      </c>
      <c r="P199" s="4">
        <v>0</v>
      </c>
    </row>
    <row r="200" spans="1:16" x14ac:dyDescent="0.2">
      <c r="A200" s="35"/>
      <c r="B200" s="38"/>
      <c r="C200" s="38"/>
      <c r="D200" s="8" t="s">
        <v>2</v>
      </c>
      <c r="E200" s="4">
        <f t="shared" si="114"/>
        <v>949.9</v>
      </c>
      <c r="F200" s="4">
        <v>949.9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</row>
    <row r="201" spans="1:16" ht="24" x14ac:dyDescent="0.2">
      <c r="A201" s="33" t="s">
        <v>157</v>
      </c>
      <c r="B201" s="36" t="s">
        <v>191</v>
      </c>
      <c r="C201" s="36" t="s">
        <v>186</v>
      </c>
      <c r="D201" s="8" t="s">
        <v>96</v>
      </c>
      <c r="E201" s="4">
        <f>F201+G201+H201+I201+J201+K201+L201+M201+N201+O201+P201</f>
        <v>1686.7</v>
      </c>
      <c r="F201" s="4">
        <f>F202+F203</f>
        <v>1386.7</v>
      </c>
      <c r="G201" s="4">
        <f t="shared" ref="G201:P201" si="115">G202+G203</f>
        <v>0</v>
      </c>
      <c r="H201" s="4">
        <f t="shared" si="115"/>
        <v>0</v>
      </c>
      <c r="I201" s="4">
        <f t="shared" si="115"/>
        <v>0</v>
      </c>
      <c r="J201" s="4">
        <f t="shared" si="115"/>
        <v>0</v>
      </c>
      <c r="K201" s="4">
        <f t="shared" si="115"/>
        <v>0</v>
      </c>
      <c r="L201" s="4">
        <v>0</v>
      </c>
      <c r="M201" s="4">
        <v>300</v>
      </c>
      <c r="N201" s="4">
        <f t="shared" si="115"/>
        <v>0</v>
      </c>
      <c r="O201" s="4">
        <f t="shared" si="115"/>
        <v>0</v>
      </c>
      <c r="P201" s="4">
        <f t="shared" si="115"/>
        <v>0</v>
      </c>
    </row>
    <row r="202" spans="1:16" x14ac:dyDescent="0.2">
      <c r="A202" s="34"/>
      <c r="B202" s="37"/>
      <c r="C202" s="37"/>
      <c r="D202" s="8" t="s">
        <v>3</v>
      </c>
      <c r="E202" s="4">
        <f t="shared" ref="E202:E203" si="116">F202+G202+H202+I202+J202+K202+L202+M202+N202+O202+P202</f>
        <v>486.7</v>
      </c>
      <c r="F202" s="4">
        <v>186.7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300</v>
      </c>
      <c r="N202" s="4">
        <v>0</v>
      </c>
      <c r="O202" s="4">
        <v>0</v>
      </c>
      <c r="P202" s="4">
        <v>0</v>
      </c>
    </row>
    <row r="203" spans="1:16" ht="12" customHeight="1" x14ac:dyDescent="0.2">
      <c r="A203" s="35"/>
      <c r="B203" s="38"/>
      <c r="C203" s="38"/>
      <c r="D203" s="8" t="s">
        <v>2</v>
      </c>
      <c r="E203" s="4">
        <f t="shared" si="116"/>
        <v>1200</v>
      </c>
      <c r="F203" s="4">
        <v>1200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</row>
    <row r="204" spans="1:16" ht="24" x14ac:dyDescent="0.2">
      <c r="A204" s="33" t="s">
        <v>158</v>
      </c>
      <c r="B204" s="36" t="s">
        <v>197</v>
      </c>
      <c r="C204" s="36" t="s">
        <v>43</v>
      </c>
      <c r="D204" s="8" t="s">
        <v>96</v>
      </c>
      <c r="E204" s="4">
        <f>F204+G204+H204+I204+J204+K204+L204+M204+N204+O204+P204</f>
        <v>5419.4</v>
      </c>
      <c r="F204" s="4">
        <f>F205+F206</f>
        <v>0</v>
      </c>
      <c r="G204" s="4">
        <f>G205+G206</f>
        <v>0</v>
      </c>
      <c r="H204" s="4">
        <f t="shared" ref="H204:P204" si="117">H205+H206</f>
        <v>5419.4</v>
      </c>
      <c r="I204" s="4">
        <f t="shared" si="117"/>
        <v>0</v>
      </c>
      <c r="J204" s="4">
        <f t="shared" si="117"/>
        <v>0</v>
      </c>
      <c r="K204" s="4">
        <f t="shared" si="117"/>
        <v>0</v>
      </c>
      <c r="L204" s="4">
        <f t="shared" si="117"/>
        <v>0</v>
      </c>
      <c r="M204" s="4">
        <f t="shared" si="117"/>
        <v>0</v>
      </c>
      <c r="N204" s="4">
        <f t="shared" si="117"/>
        <v>0</v>
      </c>
      <c r="O204" s="4">
        <f t="shared" si="117"/>
        <v>0</v>
      </c>
      <c r="P204" s="4">
        <f t="shared" si="117"/>
        <v>0</v>
      </c>
    </row>
    <row r="205" spans="1:16" x14ac:dyDescent="0.2">
      <c r="A205" s="34"/>
      <c r="B205" s="37"/>
      <c r="C205" s="37"/>
      <c r="D205" s="8" t="s">
        <v>3</v>
      </c>
      <c r="E205" s="4">
        <f t="shared" ref="E205:E206" si="118">F205+G205+H205+I205+J205+K205+L205+M205+N205+O205+P205</f>
        <v>5419.4</v>
      </c>
      <c r="F205" s="4">
        <v>0</v>
      </c>
      <c r="G205" s="4">
        <v>0</v>
      </c>
      <c r="H205" s="4">
        <v>5419.4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</row>
    <row r="206" spans="1:16" ht="15" customHeight="1" x14ac:dyDescent="0.2">
      <c r="A206" s="35"/>
      <c r="B206" s="38"/>
      <c r="C206" s="38"/>
      <c r="D206" s="8" t="s">
        <v>2</v>
      </c>
      <c r="E206" s="4">
        <f t="shared" si="118"/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</row>
    <row r="207" spans="1:16" ht="24" x14ac:dyDescent="0.2">
      <c r="A207" s="33" t="s">
        <v>194</v>
      </c>
      <c r="B207" s="36" t="s">
        <v>195</v>
      </c>
      <c r="C207" s="36" t="s">
        <v>182</v>
      </c>
      <c r="D207" s="8" t="s">
        <v>96</v>
      </c>
      <c r="E207" s="4">
        <f>F207+G207+H207+I207+J207+K207+L207+M207+N207+O207+P207</f>
        <v>972.6</v>
      </c>
      <c r="F207" s="4">
        <f>F208+F209</f>
        <v>0</v>
      </c>
      <c r="G207" s="4">
        <f>G208+G209</f>
        <v>0</v>
      </c>
      <c r="H207" s="4">
        <f t="shared" ref="H207:P207" si="119">H208+H209</f>
        <v>0</v>
      </c>
      <c r="I207" s="4">
        <f t="shared" si="119"/>
        <v>0</v>
      </c>
      <c r="J207" s="4">
        <f t="shared" si="119"/>
        <v>972.6</v>
      </c>
      <c r="K207" s="4">
        <f t="shared" si="119"/>
        <v>0</v>
      </c>
      <c r="L207" s="4">
        <f t="shared" si="119"/>
        <v>0</v>
      </c>
      <c r="M207" s="4">
        <f t="shared" si="119"/>
        <v>0</v>
      </c>
      <c r="N207" s="4">
        <f t="shared" si="119"/>
        <v>0</v>
      </c>
      <c r="O207" s="4">
        <f t="shared" si="119"/>
        <v>0</v>
      </c>
      <c r="P207" s="4">
        <f t="shared" si="119"/>
        <v>0</v>
      </c>
    </row>
    <row r="208" spans="1:16" x14ac:dyDescent="0.2">
      <c r="A208" s="34"/>
      <c r="B208" s="37"/>
      <c r="C208" s="37"/>
      <c r="D208" s="8" t="s">
        <v>3</v>
      </c>
      <c r="E208" s="4">
        <f t="shared" ref="E208:E209" si="120">F208+G208+H208+I208+J208+K208+L208+M208+N208+O208+P208</f>
        <v>972.6</v>
      </c>
      <c r="F208" s="4">
        <v>0</v>
      </c>
      <c r="G208" s="4">
        <v>0</v>
      </c>
      <c r="H208" s="4">
        <v>0</v>
      </c>
      <c r="I208" s="4">
        <v>0</v>
      </c>
      <c r="J208" s="4">
        <v>972.6</v>
      </c>
      <c r="K208" s="4">
        <v>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</row>
    <row r="209" spans="1:16" ht="14.25" customHeight="1" x14ac:dyDescent="0.2">
      <c r="A209" s="35"/>
      <c r="B209" s="38"/>
      <c r="C209" s="38"/>
      <c r="D209" s="8" t="s">
        <v>2</v>
      </c>
      <c r="E209" s="4">
        <f t="shared" si="120"/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</row>
    <row r="210" spans="1:16" ht="24" x14ac:dyDescent="0.2">
      <c r="A210" s="33" t="s">
        <v>198</v>
      </c>
      <c r="B210" s="36" t="s">
        <v>199</v>
      </c>
      <c r="C210" s="36" t="s">
        <v>204</v>
      </c>
      <c r="D210" s="8" t="s">
        <v>96</v>
      </c>
      <c r="E210" s="4">
        <f>F210+G210+H210+I210+J210+K210+L210+M210+N210+O210+P210</f>
        <v>371.7</v>
      </c>
      <c r="F210" s="4">
        <f>F211+F212</f>
        <v>0</v>
      </c>
      <c r="G210" s="4">
        <f>G211+G212</f>
        <v>0</v>
      </c>
      <c r="H210" s="4">
        <f t="shared" ref="H210:P210" si="121">H211+H212</f>
        <v>0</v>
      </c>
      <c r="I210" s="4">
        <f t="shared" si="121"/>
        <v>0</v>
      </c>
      <c r="J210" s="4">
        <f t="shared" si="121"/>
        <v>371.7</v>
      </c>
      <c r="K210" s="4">
        <f t="shared" si="121"/>
        <v>0</v>
      </c>
      <c r="L210" s="4">
        <f t="shared" si="121"/>
        <v>0</v>
      </c>
      <c r="M210" s="4">
        <f t="shared" si="121"/>
        <v>0</v>
      </c>
      <c r="N210" s="4">
        <f t="shared" si="121"/>
        <v>0</v>
      </c>
      <c r="O210" s="4">
        <f t="shared" si="121"/>
        <v>0</v>
      </c>
      <c r="P210" s="4">
        <f t="shared" si="121"/>
        <v>0</v>
      </c>
    </row>
    <row r="211" spans="1:16" x14ac:dyDescent="0.2">
      <c r="A211" s="34"/>
      <c r="B211" s="37"/>
      <c r="C211" s="37"/>
      <c r="D211" s="8" t="s">
        <v>3</v>
      </c>
      <c r="E211" s="4">
        <f t="shared" ref="E211:E212" si="122">F211+G211+H211+I211+J211+K211+L211+M211+N211+O211+P211</f>
        <v>371.7</v>
      </c>
      <c r="F211" s="4">
        <v>0</v>
      </c>
      <c r="G211" s="4">
        <v>0</v>
      </c>
      <c r="H211" s="4">
        <v>0</v>
      </c>
      <c r="I211" s="4">
        <v>0</v>
      </c>
      <c r="J211" s="4">
        <v>371.7</v>
      </c>
      <c r="K211" s="4">
        <v>0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</row>
    <row r="212" spans="1:16" ht="11.25" customHeight="1" x14ac:dyDescent="0.2">
      <c r="A212" s="35"/>
      <c r="B212" s="38"/>
      <c r="C212" s="38"/>
      <c r="D212" s="8" t="s">
        <v>2</v>
      </c>
      <c r="E212" s="4">
        <f t="shared" si="122"/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</row>
    <row r="213" spans="1:16" ht="24" x14ac:dyDescent="0.2">
      <c r="A213" s="33" t="s">
        <v>200</v>
      </c>
      <c r="B213" s="36" t="s">
        <v>201</v>
      </c>
      <c r="C213" s="36" t="s">
        <v>180</v>
      </c>
      <c r="D213" s="8" t="s">
        <v>96</v>
      </c>
      <c r="E213" s="4">
        <f>F213+G213+H213+I213+J213+K213+L213+M213+N213+O213+P213</f>
        <v>362</v>
      </c>
      <c r="F213" s="4">
        <f>F214+F215</f>
        <v>0</v>
      </c>
      <c r="G213" s="4">
        <f>G214+G215</f>
        <v>0</v>
      </c>
      <c r="H213" s="4">
        <f t="shared" ref="H213:P213" si="123">H214+H215</f>
        <v>0</v>
      </c>
      <c r="I213" s="4">
        <f t="shared" si="123"/>
        <v>0</v>
      </c>
      <c r="J213" s="4">
        <f t="shared" si="123"/>
        <v>362</v>
      </c>
      <c r="K213" s="4">
        <f t="shared" si="123"/>
        <v>0</v>
      </c>
      <c r="L213" s="4">
        <f t="shared" si="123"/>
        <v>0</v>
      </c>
      <c r="M213" s="4">
        <f t="shared" si="123"/>
        <v>0</v>
      </c>
      <c r="N213" s="4">
        <f t="shared" si="123"/>
        <v>0</v>
      </c>
      <c r="O213" s="4">
        <f t="shared" si="123"/>
        <v>0</v>
      </c>
      <c r="P213" s="4">
        <f t="shared" si="123"/>
        <v>0</v>
      </c>
    </row>
    <row r="214" spans="1:16" x14ac:dyDescent="0.2">
      <c r="A214" s="34"/>
      <c r="B214" s="37"/>
      <c r="C214" s="37"/>
      <c r="D214" s="8" t="s">
        <v>3</v>
      </c>
      <c r="E214" s="4">
        <f t="shared" ref="E214:E215" si="124">F214+G214+H214+I214+J214+K214+L214+M214+N214+O214+P214</f>
        <v>362</v>
      </c>
      <c r="F214" s="4">
        <v>0</v>
      </c>
      <c r="G214" s="4">
        <v>0</v>
      </c>
      <c r="H214" s="4">
        <v>0</v>
      </c>
      <c r="I214" s="4">
        <v>0</v>
      </c>
      <c r="J214" s="4">
        <v>362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</row>
    <row r="215" spans="1:16" ht="15" customHeight="1" x14ac:dyDescent="0.2">
      <c r="A215" s="35"/>
      <c r="B215" s="38"/>
      <c r="C215" s="38"/>
      <c r="D215" s="8" t="s">
        <v>2</v>
      </c>
      <c r="E215" s="4">
        <f t="shared" si="124"/>
        <v>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</row>
    <row r="216" spans="1:16" ht="24" x14ac:dyDescent="0.2">
      <c r="A216" s="49" t="s">
        <v>176</v>
      </c>
      <c r="B216" s="50"/>
      <c r="C216" s="51"/>
      <c r="D216" s="8" t="s">
        <v>96</v>
      </c>
      <c r="E216" s="3">
        <f>F216+G216+H216+I216+J216+K216+L216+M216+N216+O216+P216</f>
        <v>44557.200000000004</v>
      </c>
      <c r="F216" s="3">
        <f>F217+F218</f>
        <v>15901.800000000001</v>
      </c>
      <c r="G216" s="3">
        <f t="shared" ref="G216:P216" si="125">G217+G218</f>
        <v>2043</v>
      </c>
      <c r="H216" s="3">
        <f t="shared" si="125"/>
        <v>7430.9</v>
      </c>
      <c r="I216" s="3">
        <f t="shared" si="125"/>
        <v>490.09999999999997</v>
      </c>
      <c r="J216" s="3">
        <f t="shared" si="125"/>
        <v>2499.2999999999997</v>
      </c>
      <c r="K216" s="3">
        <f t="shared" si="125"/>
        <v>2430</v>
      </c>
      <c r="L216" s="3">
        <f t="shared" si="125"/>
        <v>7462.1</v>
      </c>
      <c r="M216" s="3">
        <f t="shared" si="125"/>
        <v>1800</v>
      </c>
      <c r="N216" s="3">
        <f t="shared" si="125"/>
        <v>2000</v>
      </c>
      <c r="O216" s="3">
        <f t="shared" si="125"/>
        <v>500</v>
      </c>
      <c r="P216" s="3">
        <f t="shared" si="125"/>
        <v>2000</v>
      </c>
    </row>
    <row r="217" spans="1:16" x14ac:dyDescent="0.2">
      <c r="A217" s="52"/>
      <c r="B217" s="53"/>
      <c r="C217" s="54"/>
      <c r="D217" s="8" t="s">
        <v>3</v>
      </c>
      <c r="E217" s="4">
        <f t="shared" ref="E217:E218" si="126">F217+G217+H217+I217+J217+K217+L217+M217+N217+O217+P217</f>
        <v>28692.1</v>
      </c>
      <c r="F217" s="3">
        <f t="shared" ref="F217:I218" si="127">F214+F202+F199+F196+F193+F190+F187+F184+F181+F178+F175+F172</f>
        <v>1336.7</v>
      </c>
      <c r="G217" s="3">
        <f t="shared" si="127"/>
        <v>743</v>
      </c>
      <c r="H217" s="3">
        <f>H214+H202+H199+H196+H193+H190+H187+H184+H181+H178+H175+H172+H204</f>
        <v>7430.9</v>
      </c>
      <c r="I217" s="3">
        <f>I214+I202+I199+I196+I193+I190+I187+I184+I181+I178+I175+I172</f>
        <v>490.09999999999997</v>
      </c>
      <c r="J217" s="3">
        <f>J178+J208+J211+J214</f>
        <v>2499.2999999999997</v>
      </c>
      <c r="K217" s="3">
        <f t="shared" ref="K217:P217" si="128">K214+K202+K199+K196+K193+K190+K187+K184+K181+K178+K175+K172+K205+K209+K212</f>
        <v>2430</v>
      </c>
      <c r="L217" s="3">
        <f t="shared" si="128"/>
        <v>7462.1</v>
      </c>
      <c r="M217" s="3">
        <f t="shared" si="128"/>
        <v>1800</v>
      </c>
      <c r="N217" s="3">
        <f t="shared" si="128"/>
        <v>2000</v>
      </c>
      <c r="O217" s="3">
        <f t="shared" si="128"/>
        <v>500</v>
      </c>
      <c r="P217" s="3">
        <f t="shared" si="128"/>
        <v>2000</v>
      </c>
    </row>
    <row r="218" spans="1:16" ht="12.75" customHeight="1" x14ac:dyDescent="0.2">
      <c r="A218" s="55"/>
      <c r="B218" s="56"/>
      <c r="C218" s="57"/>
      <c r="D218" s="8" t="s">
        <v>2</v>
      </c>
      <c r="E218" s="4">
        <f t="shared" si="126"/>
        <v>15865.1</v>
      </c>
      <c r="F218" s="4">
        <f t="shared" si="127"/>
        <v>14565.1</v>
      </c>
      <c r="G218" s="4">
        <f t="shared" si="127"/>
        <v>1300</v>
      </c>
      <c r="H218" s="4">
        <f t="shared" si="127"/>
        <v>0</v>
      </c>
      <c r="I218" s="4">
        <f t="shared" si="127"/>
        <v>0</v>
      </c>
      <c r="J218" s="4">
        <f>J215+J203+J200+J197+J194+J191+J188+J185+J182+J179+J176+J173+J206</f>
        <v>0</v>
      </c>
      <c r="K218" s="4">
        <f t="shared" ref="K218:P218" si="129">K215+K203+K200+K197+K194+K191+K188+K185+K182+K179+K176+K173+K206</f>
        <v>0</v>
      </c>
      <c r="L218" s="4">
        <f t="shared" si="129"/>
        <v>0</v>
      </c>
      <c r="M218" s="4">
        <f t="shared" si="129"/>
        <v>0</v>
      </c>
      <c r="N218" s="4">
        <f t="shared" si="129"/>
        <v>0</v>
      </c>
      <c r="O218" s="4">
        <f t="shared" si="129"/>
        <v>0</v>
      </c>
      <c r="P218" s="4">
        <f t="shared" si="129"/>
        <v>0</v>
      </c>
    </row>
    <row r="219" spans="1:16" ht="16.5" customHeight="1" x14ac:dyDescent="0.2">
      <c r="A219" s="58" t="s">
        <v>66</v>
      </c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</row>
    <row r="220" spans="1:16" ht="24" x14ac:dyDescent="0.2">
      <c r="A220" s="33" t="s">
        <v>159</v>
      </c>
      <c r="B220" s="36" t="s">
        <v>67</v>
      </c>
      <c r="C220" s="36" t="s">
        <v>184</v>
      </c>
      <c r="D220" s="8" t="s">
        <v>96</v>
      </c>
      <c r="E220" s="4">
        <f>F220+G220+H220+I220+J220+K220+L220+M220+N220+O220+P220</f>
        <v>1853.9</v>
      </c>
      <c r="F220" s="4">
        <f>F221+F222</f>
        <v>550</v>
      </c>
      <c r="G220" s="4">
        <f t="shared" ref="G220:P220" si="130">G221+G222</f>
        <v>577.5</v>
      </c>
      <c r="H220" s="4">
        <f t="shared" si="130"/>
        <v>606.4</v>
      </c>
      <c r="I220" s="4">
        <f t="shared" si="130"/>
        <v>0</v>
      </c>
      <c r="J220" s="4">
        <f t="shared" si="130"/>
        <v>0</v>
      </c>
      <c r="K220" s="4">
        <f t="shared" si="130"/>
        <v>0</v>
      </c>
      <c r="L220" s="4">
        <v>0</v>
      </c>
      <c r="M220" s="4">
        <v>60</v>
      </c>
      <c r="N220" s="4">
        <f t="shared" si="130"/>
        <v>0</v>
      </c>
      <c r="O220" s="4">
        <v>60</v>
      </c>
      <c r="P220" s="4">
        <f t="shared" si="130"/>
        <v>0</v>
      </c>
    </row>
    <row r="221" spans="1:16" x14ac:dyDescent="0.2">
      <c r="A221" s="34"/>
      <c r="B221" s="37"/>
      <c r="C221" s="37"/>
      <c r="D221" s="8" t="s">
        <v>3</v>
      </c>
      <c r="E221" s="4">
        <f t="shared" ref="E221:E222" si="131">F221+G221+H221+I221+J221+K221+L221+M221+N221+O221+P221</f>
        <v>1853.9</v>
      </c>
      <c r="F221" s="4">
        <v>550</v>
      </c>
      <c r="G221" s="4">
        <v>577.5</v>
      </c>
      <c r="H221" s="4">
        <v>606.4</v>
      </c>
      <c r="I221" s="4">
        <v>0</v>
      </c>
      <c r="J221" s="4">
        <v>0</v>
      </c>
      <c r="K221" s="4">
        <v>0</v>
      </c>
      <c r="L221" s="4">
        <v>0</v>
      </c>
      <c r="M221" s="4">
        <v>60</v>
      </c>
      <c r="N221" s="4">
        <v>0</v>
      </c>
      <c r="O221" s="4">
        <v>60</v>
      </c>
      <c r="P221" s="4">
        <v>0</v>
      </c>
    </row>
    <row r="222" spans="1:16" ht="28.5" customHeight="1" x14ac:dyDescent="0.2">
      <c r="A222" s="35"/>
      <c r="B222" s="38"/>
      <c r="C222" s="38"/>
      <c r="D222" s="8" t="s">
        <v>2</v>
      </c>
      <c r="E222" s="4">
        <f t="shared" si="131"/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</row>
    <row r="223" spans="1:16" ht="24" x14ac:dyDescent="0.2">
      <c r="A223" s="49" t="s">
        <v>178</v>
      </c>
      <c r="B223" s="50"/>
      <c r="C223" s="51"/>
      <c r="D223" s="8" t="s">
        <v>96</v>
      </c>
      <c r="E223" s="4">
        <f>F223+G223+H223+I223+J223+K223+L223+M223+N223+O223+P223</f>
        <v>1853.9</v>
      </c>
      <c r="F223" s="4">
        <f>F224+F225</f>
        <v>550</v>
      </c>
      <c r="G223" s="4">
        <f t="shared" ref="G223:P223" si="132">G224+G225</f>
        <v>577.5</v>
      </c>
      <c r="H223" s="4">
        <f t="shared" si="132"/>
        <v>606.4</v>
      </c>
      <c r="I223" s="4">
        <f t="shared" si="132"/>
        <v>0</v>
      </c>
      <c r="J223" s="4">
        <f t="shared" si="132"/>
        <v>0</v>
      </c>
      <c r="K223" s="4">
        <f t="shared" si="132"/>
        <v>0</v>
      </c>
      <c r="L223" s="4">
        <f t="shared" si="132"/>
        <v>0</v>
      </c>
      <c r="M223" s="4">
        <v>60</v>
      </c>
      <c r="N223" s="4">
        <f t="shared" si="132"/>
        <v>0</v>
      </c>
      <c r="O223" s="4">
        <f t="shared" si="132"/>
        <v>60</v>
      </c>
      <c r="P223" s="4">
        <f t="shared" si="132"/>
        <v>0</v>
      </c>
    </row>
    <row r="224" spans="1:16" ht="12" customHeight="1" x14ac:dyDescent="0.2">
      <c r="A224" s="52"/>
      <c r="B224" s="53"/>
      <c r="C224" s="54"/>
      <c r="D224" s="8" t="s">
        <v>3</v>
      </c>
      <c r="E224" s="4">
        <f t="shared" ref="E224:E225" si="133">F224+G224+H224+I224+J224+K224+L224+M224+N224+O224+P224</f>
        <v>1853.9</v>
      </c>
      <c r="F224" s="4">
        <f>F221</f>
        <v>550</v>
      </c>
      <c r="G224" s="4">
        <f t="shared" ref="G224:P225" si="134">G221</f>
        <v>577.5</v>
      </c>
      <c r="H224" s="4">
        <f t="shared" si="134"/>
        <v>606.4</v>
      </c>
      <c r="I224" s="4">
        <f t="shared" si="134"/>
        <v>0</v>
      </c>
      <c r="J224" s="4">
        <f t="shared" si="134"/>
        <v>0</v>
      </c>
      <c r="K224" s="4">
        <f t="shared" si="134"/>
        <v>0</v>
      </c>
      <c r="L224" s="4">
        <v>0</v>
      </c>
      <c r="M224" s="4">
        <v>60</v>
      </c>
      <c r="N224" s="4">
        <f t="shared" si="134"/>
        <v>0</v>
      </c>
      <c r="O224" s="4">
        <v>60</v>
      </c>
      <c r="P224" s="4">
        <f t="shared" si="134"/>
        <v>0</v>
      </c>
    </row>
    <row r="225" spans="1:16" ht="12" customHeight="1" x14ac:dyDescent="0.2">
      <c r="A225" s="55"/>
      <c r="B225" s="56"/>
      <c r="C225" s="57"/>
      <c r="D225" s="8" t="s">
        <v>2</v>
      </c>
      <c r="E225" s="4">
        <f t="shared" si="133"/>
        <v>0</v>
      </c>
      <c r="F225" s="4">
        <f>F222</f>
        <v>0</v>
      </c>
      <c r="G225" s="4">
        <f t="shared" si="134"/>
        <v>0</v>
      </c>
      <c r="H225" s="4">
        <f t="shared" si="134"/>
        <v>0</v>
      </c>
      <c r="I225" s="4">
        <f t="shared" si="134"/>
        <v>0</v>
      </c>
      <c r="J225" s="4">
        <f t="shared" si="134"/>
        <v>0</v>
      </c>
      <c r="K225" s="4">
        <f t="shared" si="134"/>
        <v>0</v>
      </c>
      <c r="L225" s="4">
        <v>0</v>
      </c>
      <c r="M225" s="4">
        <v>0</v>
      </c>
      <c r="N225" s="4">
        <f t="shared" si="134"/>
        <v>0</v>
      </c>
      <c r="O225" s="4">
        <v>0</v>
      </c>
      <c r="P225" s="4">
        <f t="shared" si="134"/>
        <v>0</v>
      </c>
    </row>
    <row r="226" spans="1:16" ht="17.25" customHeight="1" x14ac:dyDescent="0.2">
      <c r="A226" s="58" t="s">
        <v>68</v>
      </c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</row>
    <row r="227" spans="1:16" ht="24" x14ac:dyDescent="0.2">
      <c r="A227" s="33" t="s">
        <v>160</v>
      </c>
      <c r="B227" s="36" t="s">
        <v>69</v>
      </c>
      <c r="C227" s="62" t="s">
        <v>187</v>
      </c>
      <c r="D227" s="8" t="s">
        <v>96</v>
      </c>
      <c r="E227" s="4">
        <f>F227+G227+H227+I227+J227+K227+L227+M227+N227+O227+P227</f>
        <v>1349.7000000000003</v>
      </c>
      <c r="F227" s="4">
        <f>F228+F229</f>
        <v>100</v>
      </c>
      <c r="G227" s="4">
        <f t="shared" ref="G227:P227" si="135">G228+G229</f>
        <v>105</v>
      </c>
      <c r="H227" s="4">
        <f t="shared" si="135"/>
        <v>60.3</v>
      </c>
      <c r="I227" s="4">
        <f t="shared" si="135"/>
        <v>115.8</v>
      </c>
      <c r="J227" s="4">
        <f t="shared" si="135"/>
        <v>121.6</v>
      </c>
      <c r="K227" s="4">
        <f t="shared" si="135"/>
        <v>127.7</v>
      </c>
      <c r="L227" s="4">
        <f t="shared" si="135"/>
        <v>132.80000000000001</v>
      </c>
      <c r="M227" s="4">
        <f t="shared" si="135"/>
        <v>138.1</v>
      </c>
      <c r="N227" s="4">
        <f t="shared" si="135"/>
        <v>143.6</v>
      </c>
      <c r="O227" s="4">
        <f t="shared" si="135"/>
        <v>149.4</v>
      </c>
      <c r="P227" s="4">
        <f t="shared" si="135"/>
        <v>155.4</v>
      </c>
    </row>
    <row r="228" spans="1:16" x14ac:dyDescent="0.2">
      <c r="A228" s="34"/>
      <c r="B228" s="37"/>
      <c r="C228" s="63"/>
      <c r="D228" s="8" t="s">
        <v>3</v>
      </c>
      <c r="E228" s="4">
        <f t="shared" ref="E228:E229" si="136">F228+G228+H228+I228+J228+K228+L228+M228+N228+O228+P228</f>
        <v>1349.7000000000003</v>
      </c>
      <c r="F228" s="4">
        <v>100</v>
      </c>
      <c r="G228" s="4">
        <v>105</v>
      </c>
      <c r="H228" s="4">
        <v>60.3</v>
      </c>
      <c r="I228" s="4">
        <v>115.8</v>
      </c>
      <c r="J228" s="4">
        <v>121.6</v>
      </c>
      <c r="K228" s="4">
        <v>127.7</v>
      </c>
      <c r="L228" s="4">
        <v>132.80000000000001</v>
      </c>
      <c r="M228" s="4">
        <v>138.1</v>
      </c>
      <c r="N228" s="4">
        <v>143.6</v>
      </c>
      <c r="O228" s="4">
        <v>149.4</v>
      </c>
      <c r="P228" s="4">
        <v>155.4</v>
      </c>
    </row>
    <row r="229" spans="1:16" ht="105" customHeight="1" x14ac:dyDescent="0.2">
      <c r="A229" s="35"/>
      <c r="B229" s="38"/>
      <c r="C229" s="64"/>
      <c r="D229" s="8" t="s">
        <v>2</v>
      </c>
      <c r="E229" s="4">
        <f t="shared" si="136"/>
        <v>0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</row>
    <row r="230" spans="1:16" ht="72.75" customHeight="1" x14ac:dyDescent="0.2">
      <c r="A230" s="21" t="s">
        <v>161</v>
      </c>
      <c r="B230" s="2" t="s">
        <v>70</v>
      </c>
      <c r="C230" s="2" t="s">
        <v>184</v>
      </c>
      <c r="D230" s="46" t="s">
        <v>93</v>
      </c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8"/>
    </row>
    <row r="231" spans="1:16" ht="72" customHeight="1" x14ac:dyDescent="0.2">
      <c r="A231" s="21" t="s">
        <v>162</v>
      </c>
      <c r="B231" s="8" t="s">
        <v>71</v>
      </c>
      <c r="C231" s="8" t="s">
        <v>187</v>
      </c>
      <c r="D231" s="46" t="s">
        <v>93</v>
      </c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8"/>
    </row>
    <row r="232" spans="1:16" ht="24" x14ac:dyDescent="0.2">
      <c r="A232" s="33" t="s">
        <v>163</v>
      </c>
      <c r="B232" s="36" t="s">
        <v>72</v>
      </c>
      <c r="C232" s="36" t="s">
        <v>187</v>
      </c>
      <c r="D232" s="8" t="s">
        <v>96</v>
      </c>
      <c r="E232" s="4">
        <f>F232+G232+H232+I232+J232+K232+L232+M232+N232+O232+P232</f>
        <v>557.20000000000005</v>
      </c>
      <c r="F232" s="4">
        <f>F233+F234</f>
        <v>40</v>
      </c>
      <c r="G232" s="4">
        <f t="shared" ref="G232:P232" si="137">G233+G234</f>
        <v>42</v>
      </c>
      <c r="H232" s="4">
        <f t="shared" si="137"/>
        <v>44.1</v>
      </c>
      <c r="I232" s="4">
        <f t="shared" si="137"/>
        <v>46.3</v>
      </c>
      <c r="J232" s="4">
        <f t="shared" si="137"/>
        <v>48.6</v>
      </c>
      <c r="K232" s="4">
        <f t="shared" si="137"/>
        <v>51</v>
      </c>
      <c r="L232" s="4">
        <f t="shared" si="137"/>
        <v>53</v>
      </c>
      <c r="M232" s="4">
        <f t="shared" si="137"/>
        <v>55.2</v>
      </c>
      <c r="N232" s="4">
        <f t="shared" si="137"/>
        <v>57</v>
      </c>
      <c r="O232" s="4">
        <f t="shared" si="137"/>
        <v>59</v>
      </c>
      <c r="P232" s="4">
        <f t="shared" si="137"/>
        <v>61</v>
      </c>
    </row>
    <row r="233" spans="1:16" ht="20.25" customHeight="1" x14ac:dyDescent="0.2">
      <c r="A233" s="34"/>
      <c r="B233" s="37"/>
      <c r="C233" s="37"/>
      <c r="D233" s="8" t="s">
        <v>3</v>
      </c>
      <c r="E233" s="4">
        <f t="shared" ref="E233:E234" si="138">F233+G233+H233+I233+J233+K233+L233+M233+N233+O233+P233</f>
        <v>557.20000000000005</v>
      </c>
      <c r="F233" s="4">
        <v>40</v>
      </c>
      <c r="G233" s="4">
        <v>42</v>
      </c>
      <c r="H233" s="4">
        <v>44.1</v>
      </c>
      <c r="I233" s="4">
        <v>46.3</v>
      </c>
      <c r="J233" s="4">
        <v>48.6</v>
      </c>
      <c r="K233" s="4">
        <v>51</v>
      </c>
      <c r="L233" s="4">
        <v>53</v>
      </c>
      <c r="M233" s="4">
        <v>55.2</v>
      </c>
      <c r="N233" s="4">
        <v>57</v>
      </c>
      <c r="O233" s="4">
        <v>59</v>
      </c>
      <c r="P233" s="4">
        <v>61</v>
      </c>
    </row>
    <row r="234" spans="1:16" ht="20.25" customHeight="1" x14ac:dyDescent="0.2">
      <c r="A234" s="35"/>
      <c r="B234" s="38"/>
      <c r="C234" s="38"/>
      <c r="D234" s="8" t="s">
        <v>2</v>
      </c>
      <c r="E234" s="4">
        <f t="shared" si="138"/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 s="4">
        <v>0</v>
      </c>
      <c r="P234" s="4">
        <v>0</v>
      </c>
    </row>
    <row r="235" spans="1:16" ht="51" customHeight="1" x14ac:dyDescent="0.2">
      <c r="A235" s="21" t="s">
        <v>164</v>
      </c>
      <c r="B235" s="8" t="s">
        <v>73</v>
      </c>
      <c r="C235" s="8" t="s">
        <v>187</v>
      </c>
      <c r="D235" s="46" t="s">
        <v>93</v>
      </c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8"/>
    </row>
    <row r="236" spans="1:16" ht="51.75" customHeight="1" x14ac:dyDescent="0.2">
      <c r="A236" s="21" t="s">
        <v>165</v>
      </c>
      <c r="B236" s="8" t="s">
        <v>74</v>
      </c>
      <c r="C236" s="8" t="s">
        <v>187</v>
      </c>
      <c r="D236" s="46" t="s">
        <v>93</v>
      </c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8"/>
    </row>
    <row r="237" spans="1:16" ht="73.5" customHeight="1" x14ac:dyDescent="0.2">
      <c r="A237" s="21" t="s">
        <v>166</v>
      </c>
      <c r="B237" s="8" t="s">
        <v>75</v>
      </c>
      <c r="C237" s="8" t="s">
        <v>187</v>
      </c>
      <c r="D237" s="46" t="s">
        <v>93</v>
      </c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8"/>
    </row>
    <row r="238" spans="1:16" ht="24" x14ac:dyDescent="0.2">
      <c r="A238" s="33" t="s">
        <v>167</v>
      </c>
      <c r="B238" s="36" t="s">
        <v>76</v>
      </c>
      <c r="C238" s="36" t="s">
        <v>188</v>
      </c>
      <c r="D238" s="8" t="s">
        <v>96</v>
      </c>
      <c r="E238" s="4">
        <f>F238+G238+H238+I238+J238+K238+L238+M238+N238+O238+P238</f>
        <v>903.49999999999989</v>
      </c>
      <c r="F238" s="4">
        <f>F239+F240</f>
        <v>38</v>
      </c>
      <c r="G238" s="4">
        <f t="shared" ref="G238:P238" si="139">G239+G240</f>
        <v>7.6</v>
      </c>
      <c r="H238" s="4">
        <f t="shared" si="139"/>
        <v>57</v>
      </c>
      <c r="I238" s="4">
        <f t="shared" si="139"/>
        <v>96.3</v>
      </c>
      <c r="J238" s="4">
        <f t="shared" si="139"/>
        <v>95</v>
      </c>
      <c r="K238" s="4">
        <f t="shared" si="139"/>
        <v>95</v>
      </c>
      <c r="L238" s="4">
        <f t="shared" si="139"/>
        <v>95</v>
      </c>
      <c r="M238" s="4">
        <f t="shared" si="139"/>
        <v>98.8</v>
      </c>
      <c r="N238" s="4">
        <f t="shared" si="139"/>
        <v>102.8</v>
      </c>
      <c r="O238" s="4">
        <f t="shared" si="139"/>
        <v>106.9</v>
      </c>
      <c r="P238" s="4">
        <f t="shared" si="139"/>
        <v>111.1</v>
      </c>
    </row>
    <row r="239" spans="1:16" x14ac:dyDescent="0.2">
      <c r="A239" s="34"/>
      <c r="B239" s="37"/>
      <c r="C239" s="37"/>
      <c r="D239" s="8" t="s">
        <v>3</v>
      </c>
      <c r="E239" s="4">
        <f t="shared" ref="E239:E240" si="140">F239+G239+H239+I239+J239+K239+L239+M239+N239+O239+P239</f>
        <v>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 s="4">
        <v>0</v>
      </c>
      <c r="P239" s="4">
        <v>0</v>
      </c>
    </row>
    <row r="240" spans="1:16" ht="48.75" customHeight="1" x14ac:dyDescent="0.2">
      <c r="A240" s="35"/>
      <c r="B240" s="38"/>
      <c r="C240" s="38"/>
      <c r="D240" s="8" t="s">
        <v>2</v>
      </c>
      <c r="E240" s="4">
        <f t="shared" si="140"/>
        <v>903.49999999999989</v>
      </c>
      <c r="F240" s="4">
        <v>38</v>
      </c>
      <c r="G240" s="4">
        <v>7.6</v>
      </c>
      <c r="H240" s="4">
        <v>57</v>
      </c>
      <c r="I240" s="4">
        <v>96.3</v>
      </c>
      <c r="J240" s="4">
        <v>95</v>
      </c>
      <c r="K240" s="4">
        <v>95</v>
      </c>
      <c r="L240" s="4">
        <v>95</v>
      </c>
      <c r="M240" s="4">
        <v>98.8</v>
      </c>
      <c r="N240" s="4">
        <v>102.8</v>
      </c>
      <c r="O240" s="4">
        <v>106.9</v>
      </c>
      <c r="P240" s="4">
        <v>111.1</v>
      </c>
    </row>
    <row r="241" spans="1:16" ht="30.75" customHeight="1" x14ac:dyDescent="0.2">
      <c r="A241" s="33" t="s">
        <v>168</v>
      </c>
      <c r="B241" s="36" t="s">
        <v>77</v>
      </c>
      <c r="C241" s="36" t="s">
        <v>188</v>
      </c>
      <c r="D241" s="8" t="s">
        <v>96</v>
      </c>
      <c r="E241" s="4">
        <f>F241+G241+H241+I241+J241+K241+L241+M241+N241+O241+P241</f>
        <v>1737.1000000000001</v>
      </c>
      <c r="F241" s="4">
        <f>F242+F243</f>
        <v>0</v>
      </c>
      <c r="G241" s="4">
        <f t="shared" ref="G241:H241" si="141">G242+G243</f>
        <v>209.8</v>
      </c>
      <c r="H241" s="4">
        <f t="shared" si="141"/>
        <v>218.2</v>
      </c>
      <c r="I241" s="4">
        <v>127.3</v>
      </c>
      <c r="J241" s="4">
        <f t="shared" ref="J241:P241" si="142">J242+J243</f>
        <v>218.2</v>
      </c>
      <c r="K241" s="4">
        <f t="shared" si="142"/>
        <v>0</v>
      </c>
      <c r="L241" s="4">
        <f t="shared" si="142"/>
        <v>0</v>
      </c>
      <c r="M241" s="4">
        <f t="shared" si="142"/>
        <v>226.9</v>
      </c>
      <c r="N241" s="4">
        <f t="shared" si="142"/>
        <v>236</v>
      </c>
      <c r="O241" s="4">
        <f t="shared" si="142"/>
        <v>245.4</v>
      </c>
      <c r="P241" s="4">
        <f t="shared" si="142"/>
        <v>255.3</v>
      </c>
    </row>
    <row r="242" spans="1:16" x14ac:dyDescent="0.2">
      <c r="A242" s="34"/>
      <c r="B242" s="37"/>
      <c r="C242" s="37"/>
      <c r="D242" s="8" t="s">
        <v>3</v>
      </c>
      <c r="E242" s="4">
        <f t="shared" ref="E242:E243" si="143">F242+G242+H242+I242+J242+K242+L242+M242+N242+O242+P242</f>
        <v>0</v>
      </c>
      <c r="F242" s="4">
        <v>0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4">
        <v>0</v>
      </c>
    </row>
    <row r="243" spans="1:16" ht="22.5" customHeight="1" x14ac:dyDescent="0.2">
      <c r="A243" s="35"/>
      <c r="B243" s="38"/>
      <c r="C243" s="38"/>
      <c r="D243" s="8" t="s">
        <v>2</v>
      </c>
      <c r="E243" s="4">
        <f t="shared" si="143"/>
        <v>1737.1000000000001</v>
      </c>
      <c r="F243" s="4">
        <v>0</v>
      </c>
      <c r="G243" s="4">
        <v>209.8</v>
      </c>
      <c r="H243" s="4">
        <v>218.2</v>
      </c>
      <c r="I243" s="4">
        <v>127.3</v>
      </c>
      <c r="J243" s="4">
        <v>218.2</v>
      </c>
      <c r="K243" s="4">
        <v>0</v>
      </c>
      <c r="L243" s="4">
        <v>0</v>
      </c>
      <c r="M243" s="4">
        <v>226.9</v>
      </c>
      <c r="N243" s="4">
        <v>236</v>
      </c>
      <c r="O243" s="4">
        <v>245.4</v>
      </c>
      <c r="P243" s="4">
        <v>255.3</v>
      </c>
    </row>
    <row r="244" spans="1:16" ht="24" x14ac:dyDescent="0.2">
      <c r="A244" s="33" t="s">
        <v>169</v>
      </c>
      <c r="B244" s="36" t="s">
        <v>78</v>
      </c>
      <c r="C244" s="36" t="s">
        <v>189</v>
      </c>
      <c r="D244" s="8" t="s">
        <v>96</v>
      </c>
      <c r="E244" s="4">
        <f>F244+G244+H244+I244+J244+K244+L244+M244+N244+O244+P244</f>
        <v>23228.2</v>
      </c>
      <c r="F244" s="4">
        <f>F245+F246</f>
        <v>0</v>
      </c>
      <c r="G244" s="4">
        <f t="shared" ref="G244:P244" si="144">G245+G246</f>
        <v>1773.8</v>
      </c>
      <c r="H244" s="4">
        <f t="shared" si="144"/>
        <v>2177.9</v>
      </c>
      <c r="I244" s="4">
        <f t="shared" si="144"/>
        <v>1806.3</v>
      </c>
      <c r="J244" s="4">
        <f t="shared" si="144"/>
        <v>2215.6</v>
      </c>
      <c r="K244" s="4">
        <f t="shared" si="144"/>
        <v>2299.8000000000002</v>
      </c>
      <c r="L244" s="4">
        <f t="shared" si="144"/>
        <v>2391.8000000000002</v>
      </c>
      <c r="M244" s="4">
        <f t="shared" si="144"/>
        <v>2487.5</v>
      </c>
      <c r="N244" s="4">
        <f t="shared" si="144"/>
        <v>2587</v>
      </c>
      <c r="O244" s="4">
        <f t="shared" si="144"/>
        <v>2690.4</v>
      </c>
      <c r="P244" s="4">
        <f t="shared" si="144"/>
        <v>2798.1</v>
      </c>
    </row>
    <row r="245" spans="1:16" ht="105" customHeight="1" x14ac:dyDescent="0.2">
      <c r="A245" s="34"/>
      <c r="B245" s="37"/>
      <c r="C245" s="37"/>
      <c r="D245" s="8" t="s">
        <v>3</v>
      </c>
      <c r="E245" s="4">
        <f t="shared" ref="E245:E246" si="145">F245+G245+H245+I245+J245+K245+L245+M245+N245+O245+P245</f>
        <v>23228.2</v>
      </c>
      <c r="F245" s="4">
        <v>0</v>
      </c>
      <c r="G245" s="4">
        <v>1773.8</v>
      </c>
      <c r="H245" s="4">
        <v>2177.9</v>
      </c>
      <c r="I245" s="4">
        <v>1806.3</v>
      </c>
      <c r="J245" s="4">
        <v>2215.6</v>
      </c>
      <c r="K245" s="4">
        <v>2299.8000000000002</v>
      </c>
      <c r="L245" s="4">
        <v>2391.8000000000002</v>
      </c>
      <c r="M245" s="4">
        <v>2487.5</v>
      </c>
      <c r="N245" s="4">
        <v>2587</v>
      </c>
      <c r="O245" s="4">
        <v>2690.4</v>
      </c>
      <c r="P245" s="4">
        <v>2798.1</v>
      </c>
    </row>
    <row r="246" spans="1:16" ht="69.75" customHeight="1" x14ac:dyDescent="0.2">
      <c r="A246" s="35"/>
      <c r="B246" s="38"/>
      <c r="C246" s="38"/>
      <c r="D246" s="8" t="s">
        <v>2</v>
      </c>
      <c r="E246" s="4">
        <f t="shared" si="145"/>
        <v>0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</row>
    <row r="247" spans="1:16" ht="29.25" customHeight="1" x14ac:dyDescent="0.2">
      <c r="A247" s="33" t="s">
        <v>170</v>
      </c>
      <c r="B247" s="36" t="s">
        <v>192</v>
      </c>
      <c r="C247" s="36" t="s">
        <v>190</v>
      </c>
      <c r="D247" s="8" t="s">
        <v>96</v>
      </c>
      <c r="E247" s="4">
        <f>F247+G247+H247+I247+J247+K247+L247+M247+N247+O247+P247</f>
        <v>1375.6</v>
      </c>
      <c r="F247" s="4">
        <f>F248+F249</f>
        <v>0</v>
      </c>
      <c r="G247" s="4">
        <f t="shared" ref="G247:I247" si="146">G248+G249</f>
        <v>0</v>
      </c>
      <c r="H247" s="4">
        <f t="shared" si="146"/>
        <v>95.6</v>
      </c>
      <c r="I247" s="4">
        <f t="shared" si="146"/>
        <v>0</v>
      </c>
      <c r="J247" s="4">
        <v>0</v>
      </c>
      <c r="K247" s="4">
        <f t="shared" ref="K247:P247" si="147">K248+K249</f>
        <v>0</v>
      </c>
      <c r="L247" s="4">
        <f t="shared" si="147"/>
        <v>0</v>
      </c>
      <c r="M247" s="4">
        <f t="shared" si="147"/>
        <v>630</v>
      </c>
      <c r="N247" s="4">
        <f t="shared" si="147"/>
        <v>0</v>
      </c>
      <c r="O247" s="4">
        <f t="shared" si="147"/>
        <v>0</v>
      </c>
      <c r="P247" s="4">
        <f t="shared" si="147"/>
        <v>650</v>
      </c>
    </row>
    <row r="248" spans="1:16" x14ac:dyDescent="0.2">
      <c r="A248" s="34"/>
      <c r="B248" s="37"/>
      <c r="C248" s="37"/>
      <c r="D248" s="8" t="s">
        <v>3</v>
      </c>
      <c r="E248" s="4">
        <f t="shared" ref="E248:E249" si="148">F248+G248+H248+I248+J248+K248+L248+M248+N248+O248+P248</f>
        <v>1375.6</v>
      </c>
      <c r="F248" s="4">
        <v>0</v>
      </c>
      <c r="G248" s="4">
        <v>0</v>
      </c>
      <c r="H248" s="4">
        <v>95.6</v>
      </c>
      <c r="I248" s="4">
        <v>0</v>
      </c>
      <c r="J248" s="4">
        <v>0</v>
      </c>
      <c r="K248" s="4">
        <v>0</v>
      </c>
      <c r="L248" s="4">
        <v>0</v>
      </c>
      <c r="M248" s="4">
        <v>630</v>
      </c>
      <c r="N248" s="4">
        <v>0</v>
      </c>
      <c r="O248" s="4">
        <v>0</v>
      </c>
      <c r="P248" s="4">
        <v>650</v>
      </c>
    </row>
    <row r="249" spans="1:16" ht="18.75" customHeight="1" x14ac:dyDescent="0.2">
      <c r="A249" s="35"/>
      <c r="B249" s="38"/>
      <c r="C249" s="38"/>
      <c r="D249" s="8" t="s">
        <v>2</v>
      </c>
      <c r="E249" s="4">
        <f t="shared" si="148"/>
        <v>0</v>
      </c>
      <c r="F249" s="4">
        <v>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  <c r="L249" s="4">
        <v>0</v>
      </c>
      <c r="M249" s="4">
        <v>0</v>
      </c>
      <c r="N249" s="4">
        <v>0</v>
      </c>
      <c r="O249" s="4">
        <v>0</v>
      </c>
      <c r="P249" s="4">
        <v>0</v>
      </c>
    </row>
    <row r="250" spans="1:16" ht="24" x14ac:dyDescent="0.2">
      <c r="A250" s="49" t="s">
        <v>179</v>
      </c>
      <c r="B250" s="50"/>
      <c r="C250" s="51"/>
      <c r="D250" s="8" t="s">
        <v>96</v>
      </c>
      <c r="E250" s="4">
        <f>F250+G250+H250+I250+J250+K250+L250+M250+N250+O250+P250</f>
        <v>29151.300000000003</v>
      </c>
      <c r="F250" s="3">
        <f>F251+F252</f>
        <v>178</v>
      </c>
      <c r="G250" s="3">
        <f t="shared" ref="G250:I250" si="149">G251+G252</f>
        <v>2138.1999999999998</v>
      </c>
      <c r="H250" s="3">
        <f t="shared" si="149"/>
        <v>2653.1</v>
      </c>
      <c r="I250" s="3">
        <f t="shared" si="149"/>
        <v>2192</v>
      </c>
      <c r="J250" s="3">
        <f>J251+J252</f>
        <v>2698.9999999999995</v>
      </c>
      <c r="K250" s="3">
        <f t="shared" ref="K250:P250" si="150">K251+K252</f>
        <v>2573.5</v>
      </c>
      <c r="L250" s="3">
        <f t="shared" si="150"/>
        <v>2672.6000000000004</v>
      </c>
      <c r="M250" s="3">
        <f t="shared" si="150"/>
        <v>3636.5</v>
      </c>
      <c r="N250" s="3">
        <f t="shared" si="150"/>
        <v>3126.4</v>
      </c>
      <c r="O250" s="3">
        <f t="shared" si="150"/>
        <v>3251.1000000000004</v>
      </c>
      <c r="P250" s="3">
        <f t="shared" si="150"/>
        <v>4030.9</v>
      </c>
    </row>
    <row r="251" spans="1:16" x14ac:dyDescent="0.2">
      <c r="A251" s="52"/>
      <c r="B251" s="53"/>
      <c r="C251" s="54"/>
      <c r="D251" s="8" t="s">
        <v>3</v>
      </c>
      <c r="E251" s="4">
        <f t="shared" ref="E251:E252" si="151">F251+G251+H251+I251+J251+K251+L251+M251+N251+O251+P251</f>
        <v>26510.699999999997</v>
      </c>
      <c r="F251" s="3">
        <f>F248+F245+F242+F239+F233+F228</f>
        <v>140</v>
      </c>
      <c r="G251" s="3">
        <f t="shared" ref="G251:P252" si="152">G248+G245+G242+G239+G233+G228</f>
        <v>1920.8</v>
      </c>
      <c r="H251" s="3">
        <f t="shared" si="152"/>
        <v>2377.9</v>
      </c>
      <c r="I251" s="3">
        <f t="shared" si="152"/>
        <v>1968.3999999999999</v>
      </c>
      <c r="J251" s="3">
        <f>J228+J233+J239+J242+J245+J248</f>
        <v>2385.7999999999997</v>
      </c>
      <c r="K251" s="3">
        <f t="shared" ref="K251:P251" si="153">K228+K233+K239+K242+K245+K248</f>
        <v>2478.5</v>
      </c>
      <c r="L251" s="3">
        <f t="shared" si="153"/>
        <v>2577.6000000000004</v>
      </c>
      <c r="M251" s="3">
        <f t="shared" si="153"/>
        <v>3310.8</v>
      </c>
      <c r="N251" s="3">
        <f t="shared" si="153"/>
        <v>2787.6</v>
      </c>
      <c r="O251" s="3">
        <f t="shared" si="153"/>
        <v>2898.8</v>
      </c>
      <c r="P251" s="3">
        <f t="shared" si="153"/>
        <v>3664.5</v>
      </c>
    </row>
    <row r="252" spans="1:16" x14ac:dyDescent="0.2">
      <c r="A252" s="55"/>
      <c r="B252" s="56"/>
      <c r="C252" s="57"/>
      <c r="D252" s="8" t="s">
        <v>2</v>
      </c>
      <c r="E252" s="4">
        <f t="shared" si="151"/>
        <v>2640.6000000000004</v>
      </c>
      <c r="F252" s="3">
        <f>F249+F246+F243+F240+F234+F229</f>
        <v>38</v>
      </c>
      <c r="G252" s="3">
        <f t="shared" si="152"/>
        <v>217.4</v>
      </c>
      <c r="H252" s="3">
        <f t="shared" si="152"/>
        <v>275.2</v>
      </c>
      <c r="I252" s="3">
        <f t="shared" si="152"/>
        <v>223.6</v>
      </c>
      <c r="J252" s="3">
        <f t="shared" si="152"/>
        <v>313.2</v>
      </c>
      <c r="K252" s="3">
        <f t="shared" si="152"/>
        <v>95</v>
      </c>
      <c r="L252" s="3">
        <f t="shared" si="152"/>
        <v>95</v>
      </c>
      <c r="M252" s="3">
        <f t="shared" si="152"/>
        <v>325.7</v>
      </c>
      <c r="N252" s="3">
        <f t="shared" si="152"/>
        <v>338.8</v>
      </c>
      <c r="O252" s="3">
        <f t="shared" si="152"/>
        <v>352.3</v>
      </c>
      <c r="P252" s="3">
        <f t="shared" si="152"/>
        <v>366.4</v>
      </c>
    </row>
    <row r="253" spans="1:16" ht="24" x14ac:dyDescent="0.2">
      <c r="A253" s="65" t="s">
        <v>171</v>
      </c>
      <c r="B253" s="66"/>
      <c r="C253" s="67"/>
      <c r="D253" s="8" t="s">
        <v>96</v>
      </c>
      <c r="E253" s="4">
        <f>E254+E255+E256</f>
        <v>1179197.3</v>
      </c>
      <c r="F253" s="4">
        <f>F254+F255+F256</f>
        <v>92723.900000000023</v>
      </c>
      <c r="G253" s="4">
        <f t="shared" ref="G253:P253" si="154">G254+G255+G256</f>
        <v>82459</v>
      </c>
      <c r="H253" s="4">
        <f t="shared" si="154"/>
        <v>99825.9</v>
      </c>
      <c r="I253" s="4">
        <f t="shared" si="154"/>
        <v>100309.49999999999</v>
      </c>
      <c r="J253" s="4">
        <f t="shared" si="154"/>
        <v>120370.80000000002</v>
      </c>
      <c r="K253" s="4">
        <f t="shared" si="154"/>
        <v>104345.70000000001</v>
      </c>
      <c r="L253" s="4">
        <f t="shared" si="154"/>
        <v>109488</v>
      </c>
      <c r="M253" s="4">
        <f t="shared" si="154"/>
        <v>110737.99999999999</v>
      </c>
      <c r="N253" s="4">
        <f t="shared" si="154"/>
        <v>115138.5</v>
      </c>
      <c r="O253" s="4">
        <f t="shared" si="154"/>
        <v>117557.50000000001</v>
      </c>
      <c r="P253" s="4">
        <f t="shared" si="154"/>
        <v>126240.49999999997</v>
      </c>
    </row>
    <row r="254" spans="1:16" x14ac:dyDescent="0.2">
      <c r="A254" s="68"/>
      <c r="B254" s="69"/>
      <c r="C254" s="70"/>
      <c r="D254" s="8" t="s">
        <v>4</v>
      </c>
      <c r="E254" s="4">
        <f t="shared" ref="E254" si="155">SUM(F254:P254)</f>
        <v>42.6</v>
      </c>
      <c r="F254" s="4">
        <f>F120</f>
        <v>0</v>
      </c>
      <c r="G254" s="4">
        <f t="shared" ref="G254:P254" si="156">G120</f>
        <v>42.6</v>
      </c>
      <c r="H254" s="4">
        <f t="shared" si="156"/>
        <v>0</v>
      </c>
      <c r="I254" s="4">
        <f t="shared" si="156"/>
        <v>0</v>
      </c>
      <c r="J254" s="4">
        <f t="shared" si="156"/>
        <v>0</v>
      </c>
      <c r="K254" s="4">
        <f t="shared" si="156"/>
        <v>0</v>
      </c>
      <c r="L254" s="4">
        <f t="shared" si="156"/>
        <v>0</v>
      </c>
      <c r="M254" s="4">
        <f t="shared" si="156"/>
        <v>0</v>
      </c>
      <c r="N254" s="4">
        <f t="shared" si="156"/>
        <v>0</v>
      </c>
      <c r="O254" s="4">
        <f t="shared" si="156"/>
        <v>0</v>
      </c>
      <c r="P254" s="4">
        <f t="shared" si="156"/>
        <v>0</v>
      </c>
    </row>
    <row r="255" spans="1:16" x14ac:dyDescent="0.2">
      <c r="A255" s="68"/>
      <c r="B255" s="69"/>
      <c r="C255" s="70"/>
      <c r="D255" s="8" t="s">
        <v>3</v>
      </c>
      <c r="E255" s="4">
        <f>F255+G255+H255+I255+J255+K255+L255+M255+N255+O255+P255</f>
        <v>1160349</v>
      </c>
      <c r="F255" s="4">
        <f t="shared" ref="F255:P256" si="157">F251+F224+F217+F168+F140+F121+F74</f>
        <v>78120.800000000017</v>
      </c>
      <c r="G255" s="4">
        <f t="shared" si="157"/>
        <v>80599</v>
      </c>
      <c r="H255" s="4">
        <f t="shared" si="157"/>
        <v>99550.7</v>
      </c>
      <c r="I255" s="4">
        <f t="shared" si="157"/>
        <v>100085.89999999998</v>
      </c>
      <c r="J255" s="4">
        <f t="shared" si="157"/>
        <v>120057.60000000002</v>
      </c>
      <c r="K255" s="4">
        <f t="shared" si="157"/>
        <v>104250.70000000001</v>
      </c>
      <c r="L255" s="4">
        <f t="shared" si="157"/>
        <v>109393</v>
      </c>
      <c r="M255" s="4">
        <f t="shared" si="157"/>
        <v>110412.29999999999</v>
      </c>
      <c r="N255" s="4">
        <f t="shared" si="157"/>
        <v>114799.7</v>
      </c>
      <c r="O255" s="4">
        <f t="shared" si="157"/>
        <v>117205.20000000001</v>
      </c>
      <c r="P255" s="4">
        <f t="shared" si="157"/>
        <v>125874.09999999998</v>
      </c>
    </row>
    <row r="256" spans="1:16" x14ac:dyDescent="0.2">
      <c r="A256" s="71"/>
      <c r="B256" s="72"/>
      <c r="C256" s="73"/>
      <c r="D256" s="8" t="s">
        <v>2</v>
      </c>
      <c r="E256" s="4">
        <f>SUM(F256:P256)</f>
        <v>18805.7</v>
      </c>
      <c r="F256" s="4">
        <f>F252+F225+F218+F169+F141+F122+F75</f>
        <v>14603.1</v>
      </c>
      <c r="G256" s="4">
        <f t="shared" si="157"/>
        <v>1817.4</v>
      </c>
      <c r="H256" s="4">
        <f t="shared" si="157"/>
        <v>275.2</v>
      </c>
      <c r="I256" s="4">
        <f t="shared" si="157"/>
        <v>223.6</v>
      </c>
      <c r="J256" s="4">
        <f t="shared" si="157"/>
        <v>313.2</v>
      </c>
      <c r="K256" s="4">
        <f t="shared" si="157"/>
        <v>95</v>
      </c>
      <c r="L256" s="4">
        <f t="shared" si="157"/>
        <v>95</v>
      </c>
      <c r="M256" s="4">
        <f t="shared" si="157"/>
        <v>325.7</v>
      </c>
      <c r="N256" s="4">
        <f t="shared" si="157"/>
        <v>338.8</v>
      </c>
      <c r="O256" s="4">
        <f t="shared" si="157"/>
        <v>352.3</v>
      </c>
      <c r="P256" s="4">
        <f t="shared" si="157"/>
        <v>366.4</v>
      </c>
    </row>
  </sheetData>
  <mergeCells count="235">
    <mergeCell ref="A250:C252"/>
    <mergeCell ref="A253:C256"/>
    <mergeCell ref="A244:A246"/>
    <mergeCell ref="B244:B246"/>
    <mergeCell ref="C244:C246"/>
    <mergeCell ref="A247:A249"/>
    <mergeCell ref="B247:B249"/>
    <mergeCell ref="C247:C249"/>
    <mergeCell ref="A238:A240"/>
    <mergeCell ref="B238:B240"/>
    <mergeCell ref="C238:C240"/>
    <mergeCell ref="A241:A243"/>
    <mergeCell ref="B241:B243"/>
    <mergeCell ref="C241:C243"/>
    <mergeCell ref="A232:A234"/>
    <mergeCell ref="B232:B234"/>
    <mergeCell ref="C232:C234"/>
    <mergeCell ref="D235:P235"/>
    <mergeCell ref="D236:P236"/>
    <mergeCell ref="D237:P237"/>
    <mergeCell ref="A226:P226"/>
    <mergeCell ref="A227:A229"/>
    <mergeCell ref="B227:B229"/>
    <mergeCell ref="C227:C229"/>
    <mergeCell ref="D230:P230"/>
    <mergeCell ref="D231:P231"/>
    <mergeCell ref="A216:C218"/>
    <mergeCell ref="A219:P219"/>
    <mergeCell ref="A220:A222"/>
    <mergeCell ref="B220:B222"/>
    <mergeCell ref="C220:C222"/>
    <mergeCell ref="A223:C225"/>
    <mergeCell ref="A210:A212"/>
    <mergeCell ref="B210:B212"/>
    <mergeCell ref="C210:C212"/>
    <mergeCell ref="A213:A215"/>
    <mergeCell ref="B213:B215"/>
    <mergeCell ref="C213:C215"/>
    <mergeCell ref="A204:A206"/>
    <mergeCell ref="B204:B206"/>
    <mergeCell ref="C204:C206"/>
    <mergeCell ref="A207:A209"/>
    <mergeCell ref="B207:B209"/>
    <mergeCell ref="C207:C209"/>
    <mergeCell ref="A198:A200"/>
    <mergeCell ref="B198:B200"/>
    <mergeCell ref="C198:C200"/>
    <mergeCell ref="A201:A203"/>
    <mergeCell ref="B201:B203"/>
    <mergeCell ref="C201:C203"/>
    <mergeCell ref="A192:A194"/>
    <mergeCell ref="B192:B194"/>
    <mergeCell ref="C192:C194"/>
    <mergeCell ref="A195:A197"/>
    <mergeCell ref="B195:B197"/>
    <mergeCell ref="C195:C197"/>
    <mergeCell ref="A186:A188"/>
    <mergeCell ref="B186:B188"/>
    <mergeCell ref="C186:C188"/>
    <mergeCell ref="A189:A191"/>
    <mergeCell ref="B189:B191"/>
    <mergeCell ref="C189:C191"/>
    <mergeCell ref="A180:A182"/>
    <mergeCell ref="B180:B182"/>
    <mergeCell ref="C180:C182"/>
    <mergeCell ref="A183:A185"/>
    <mergeCell ref="B183:B185"/>
    <mergeCell ref="C183:C185"/>
    <mergeCell ref="A174:A176"/>
    <mergeCell ref="B174:B176"/>
    <mergeCell ref="C174:C176"/>
    <mergeCell ref="A177:A179"/>
    <mergeCell ref="B177:B179"/>
    <mergeCell ref="C177:C179"/>
    <mergeCell ref="A164:A166"/>
    <mergeCell ref="B164:B166"/>
    <mergeCell ref="C164:C166"/>
    <mergeCell ref="A167:C169"/>
    <mergeCell ref="A170:P170"/>
    <mergeCell ref="A171:A173"/>
    <mergeCell ref="B171:B173"/>
    <mergeCell ref="C171:C173"/>
    <mergeCell ref="A158:A160"/>
    <mergeCell ref="B158:B160"/>
    <mergeCell ref="C158:C160"/>
    <mergeCell ref="A161:A163"/>
    <mergeCell ref="B161:B163"/>
    <mergeCell ref="C161:C163"/>
    <mergeCell ref="A152:A154"/>
    <mergeCell ref="B152:B154"/>
    <mergeCell ref="C152:C154"/>
    <mergeCell ref="A155:A157"/>
    <mergeCell ref="B155:B157"/>
    <mergeCell ref="C155:C157"/>
    <mergeCell ref="A146:A148"/>
    <mergeCell ref="B146:B148"/>
    <mergeCell ref="C146:C148"/>
    <mergeCell ref="A149:A151"/>
    <mergeCell ref="B149:B151"/>
    <mergeCell ref="C149:C151"/>
    <mergeCell ref="A136:A138"/>
    <mergeCell ref="B136:B138"/>
    <mergeCell ref="C136:C138"/>
    <mergeCell ref="A139:C141"/>
    <mergeCell ref="A142:P142"/>
    <mergeCell ref="A143:A145"/>
    <mergeCell ref="B143:B145"/>
    <mergeCell ref="C143:C145"/>
    <mergeCell ref="A130:A132"/>
    <mergeCell ref="B130:B132"/>
    <mergeCell ref="C130:C132"/>
    <mergeCell ref="A133:A135"/>
    <mergeCell ref="B133:B135"/>
    <mergeCell ref="C133:C135"/>
    <mergeCell ref="A119:C122"/>
    <mergeCell ref="A123:P123"/>
    <mergeCell ref="A124:A126"/>
    <mergeCell ref="B124:B126"/>
    <mergeCell ref="C124:C126"/>
    <mergeCell ref="A127:A129"/>
    <mergeCell ref="B127:B129"/>
    <mergeCell ref="C127:C129"/>
    <mergeCell ref="A112:A115"/>
    <mergeCell ref="B112:B115"/>
    <mergeCell ref="C112:C115"/>
    <mergeCell ref="A116:A118"/>
    <mergeCell ref="B116:B118"/>
    <mergeCell ref="C116:C118"/>
    <mergeCell ref="A105:A107"/>
    <mergeCell ref="B105:B107"/>
    <mergeCell ref="C105:C107"/>
    <mergeCell ref="A108:A111"/>
    <mergeCell ref="B108:B111"/>
    <mergeCell ref="C108:C111"/>
    <mergeCell ref="A99:A101"/>
    <mergeCell ref="B99:B101"/>
    <mergeCell ref="C99:C101"/>
    <mergeCell ref="A102:A104"/>
    <mergeCell ref="B102:B104"/>
    <mergeCell ref="C102:C104"/>
    <mergeCell ref="A93:A95"/>
    <mergeCell ref="B93:B95"/>
    <mergeCell ref="C93:C95"/>
    <mergeCell ref="A96:A98"/>
    <mergeCell ref="B96:B98"/>
    <mergeCell ref="C96:C98"/>
    <mergeCell ref="A87:A89"/>
    <mergeCell ref="B87:B89"/>
    <mergeCell ref="C87:C89"/>
    <mergeCell ref="A90:A92"/>
    <mergeCell ref="B90:B92"/>
    <mergeCell ref="C90:C92"/>
    <mergeCell ref="A80:A82"/>
    <mergeCell ref="B80:B82"/>
    <mergeCell ref="C80:C82"/>
    <mergeCell ref="D83:P83"/>
    <mergeCell ref="A84:A86"/>
    <mergeCell ref="B84:B86"/>
    <mergeCell ref="C84:C86"/>
    <mergeCell ref="A70:A72"/>
    <mergeCell ref="B70:B72"/>
    <mergeCell ref="C70:C72"/>
    <mergeCell ref="A73:C75"/>
    <mergeCell ref="A76:P76"/>
    <mergeCell ref="A77:A79"/>
    <mergeCell ref="B77:B79"/>
    <mergeCell ref="C77:C79"/>
    <mergeCell ref="A64:A66"/>
    <mergeCell ref="B64:B66"/>
    <mergeCell ref="C64:C66"/>
    <mergeCell ref="A67:A69"/>
    <mergeCell ref="B67:B69"/>
    <mergeCell ref="C67:C69"/>
    <mergeCell ref="A58:A60"/>
    <mergeCell ref="B58:B60"/>
    <mergeCell ref="C58:C60"/>
    <mergeCell ref="A61:A63"/>
    <mergeCell ref="B61:B63"/>
    <mergeCell ref="C61:C63"/>
    <mergeCell ref="A52:A54"/>
    <mergeCell ref="B52:B54"/>
    <mergeCell ref="C52:C54"/>
    <mergeCell ref="A55:A57"/>
    <mergeCell ref="B55:B57"/>
    <mergeCell ref="C55:C57"/>
    <mergeCell ref="A46:A48"/>
    <mergeCell ref="B46:B48"/>
    <mergeCell ref="C46:C48"/>
    <mergeCell ref="A49:A51"/>
    <mergeCell ref="B49:B51"/>
    <mergeCell ref="C49:C51"/>
    <mergeCell ref="A40:A42"/>
    <mergeCell ref="B40:B42"/>
    <mergeCell ref="C40:C42"/>
    <mergeCell ref="A43:A45"/>
    <mergeCell ref="B43:B45"/>
    <mergeCell ref="C43:C45"/>
    <mergeCell ref="A34:A36"/>
    <mergeCell ref="B34:B36"/>
    <mergeCell ref="C34:C36"/>
    <mergeCell ref="A37:A39"/>
    <mergeCell ref="B37:B39"/>
    <mergeCell ref="C37:C39"/>
    <mergeCell ref="O1:P1"/>
    <mergeCell ref="N2:P2"/>
    <mergeCell ref="N3:P3"/>
    <mergeCell ref="A28:A30"/>
    <mergeCell ref="B28:B30"/>
    <mergeCell ref="C28:C30"/>
    <mergeCell ref="A31:A33"/>
    <mergeCell ref="B31:B33"/>
    <mergeCell ref="C31:C33"/>
    <mergeCell ref="D22:P22"/>
    <mergeCell ref="D23:P23"/>
    <mergeCell ref="A24:A26"/>
    <mergeCell ref="B24:B26"/>
    <mergeCell ref="C24:C26"/>
    <mergeCell ref="D27:P27"/>
    <mergeCell ref="F10:P12"/>
    <mergeCell ref="A15:P15"/>
    <mergeCell ref="A16:A18"/>
    <mergeCell ref="B16:B18"/>
    <mergeCell ref="C16:C18"/>
    <mergeCell ref="A19:A21"/>
    <mergeCell ref="B19:B21"/>
    <mergeCell ref="C19:C21"/>
    <mergeCell ref="J4:P4"/>
    <mergeCell ref="B8:P8"/>
    <mergeCell ref="B9:P9"/>
    <mergeCell ref="A10:A13"/>
    <mergeCell ref="B10:B13"/>
    <mergeCell ref="C10:C13"/>
    <mergeCell ref="D10:D13"/>
    <mergeCell ref="E10:E13"/>
    <mergeCell ref="J5:P6"/>
  </mergeCells>
  <pageMargins left="0.23622047244094491" right="0.23622047244094491" top="0.74803149606299213" bottom="0.35433070866141736" header="0" footer="0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П. Низова</cp:lastModifiedBy>
  <cp:lastPrinted>2019-09-03T05:11:03Z</cp:lastPrinted>
  <dcterms:created xsi:type="dcterms:W3CDTF">2018-08-26T22:36:00Z</dcterms:created>
  <dcterms:modified xsi:type="dcterms:W3CDTF">2019-09-03T05:13:04Z</dcterms:modified>
</cp:coreProperties>
</file>