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Лист1!$5:$9</definedName>
    <definedName name="_xlnm.Print_Area" localSheetId="0">Лист1!$A$1:$L$126</definedName>
  </definedNames>
  <calcPr calcId="114210" fullCalcOnLoad="1"/>
</workbook>
</file>

<file path=xl/calcChain.xml><?xml version="1.0" encoding="utf-8"?>
<calcChain xmlns="http://schemas.openxmlformats.org/spreadsheetml/2006/main">
  <c r="E61" i="1"/>
  <c r="E62"/>
  <c r="C120"/>
  <c r="D120"/>
  <c r="F120"/>
  <c r="G120"/>
  <c r="H120"/>
  <c r="H100"/>
  <c r="E33"/>
  <c r="C23"/>
  <c r="I23"/>
  <c r="C24"/>
  <c r="C26"/>
  <c r="C29"/>
  <c r="I29"/>
  <c r="D33"/>
  <c r="D32"/>
  <c r="F33"/>
  <c r="F32"/>
  <c r="G33"/>
  <c r="G32"/>
  <c r="H33"/>
  <c r="H32"/>
  <c r="E74"/>
  <c r="E73"/>
  <c r="G100"/>
  <c r="G101"/>
  <c r="F100"/>
  <c r="F101"/>
  <c r="C74"/>
  <c r="C73"/>
  <c r="I30"/>
  <c r="I28"/>
  <c r="I27"/>
  <c r="I25"/>
  <c r="I22"/>
  <c r="I21"/>
  <c r="I19"/>
  <c r="I18"/>
  <c r="I17"/>
  <c r="I11"/>
  <c r="D49"/>
  <c r="D121"/>
  <c r="D39"/>
  <c r="D52"/>
  <c r="I26"/>
  <c r="I24"/>
  <c r="C52"/>
  <c r="C51"/>
  <c r="C62"/>
  <c r="C100"/>
  <c r="C105"/>
  <c r="C104"/>
  <c r="D100"/>
  <c r="C101"/>
  <c r="C99"/>
  <c r="D101"/>
  <c r="D99"/>
  <c r="E101"/>
  <c r="C121"/>
  <c r="F121"/>
  <c r="G121"/>
  <c r="H121"/>
  <c r="H119"/>
  <c r="G125"/>
  <c r="C119"/>
  <c r="D119"/>
  <c r="F119"/>
  <c r="G119"/>
  <c r="D105"/>
  <c r="D104"/>
  <c r="E105"/>
  <c r="E104"/>
  <c r="E52"/>
  <c r="E51"/>
  <c r="F105"/>
  <c r="F104"/>
  <c r="G105"/>
  <c r="G104"/>
  <c r="H105"/>
  <c r="H104"/>
  <c r="D74"/>
  <c r="F74"/>
  <c r="F73"/>
  <c r="G74"/>
  <c r="H74"/>
  <c r="H73"/>
  <c r="F52"/>
  <c r="F51"/>
  <c r="G52"/>
  <c r="G51"/>
  <c r="H52"/>
  <c r="H51"/>
  <c r="H62"/>
  <c r="H61"/>
  <c r="G62"/>
  <c r="G61"/>
  <c r="F62"/>
  <c r="F61"/>
  <c r="D62"/>
  <c r="D61"/>
  <c r="C61"/>
  <c r="H125"/>
  <c r="F99"/>
  <c r="H99"/>
  <c r="D125"/>
  <c r="C125"/>
  <c r="I101"/>
  <c r="G99"/>
  <c r="F125"/>
  <c r="I125"/>
  <c r="I105"/>
  <c r="I104"/>
  <c r="G124"/>
  <c r="G122"/>
  <c r="F124"/>
  <c r="F122"/>
  <c r="D73"/>
  <c r="H124"/>
  <c r="H122"/>
  <c r="G73"/>
  <c r="I119"/>
  <c r="C33"/>
  <c r="I121"/>
  <c r="D124"/>
  <c r="I74"/>
  <c r="I73"/>
  <c r="I120"/>
  <c r="I62"/>
  <c r="I61"/>
  <c r="C32"/>
  <c r="I32"/>
  <c r="I33"/>
  <c r="C124"/>
  <c r="C122"/>
</calcChain>
</file>

<file path=xl/comments1.xml><?xml version="1.0" encoding="utf-8"?>
<comments xmlns="http://schemas.openxmlformats.org/spreadsheetml/2006/main">
  <authors>
    <author>Zam_Gl_Buh1</author>
  </authors>
  <commentList>
    <comment ref="E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600,0-уч-я культуры, 61,5-ДШИ</t>
        </r>
      </text>
    </comment>
    <comment ref="F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0801</t>
        </r>
      </text>
    </comment>
    <comment ref="G77" author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0801-650,0; 0703-80-ДШИ</t>
        </r>
      </text>
    </comment>
  </commentList>
</comments>
</file>

<file path=xl/sharedStrings.xml><?xml version="1.0" encoding="utf-8"?>
<sst xmlns="http://schemas.openxmlformats.org/spreadsheetml/2006/main" count="595" uniqueCount="275">
  <si>
    <t>N п/п</t>
  </si>
  <si>
    <t>Наименование мероприятия</t>
  </si>
  <si>
    <t>Сумма затрат по годам                                                                      тыс.руб.</t>
  </si>
  <si>
    <t>Общая сумма затрат</t>
  </si>
  <si>
    <t>Ответственный исполнитель</t>
  </si>
  <si>
    <t>Сроки реализации</t>
  </si>
  <si>
    <t>Ожидаемый  результат от реализации мероприятия</t>
  </si>
  <si>
    <t>2015 г.</t>
  </si>
  <si>
    <t>2016 г.</t>
  </si>
  <si>
    <t>2017 г.</t>
  </si>
  <si>
    <t>2018 г.</t>
  </si>
  <si>
    <t>2019 г.</t>
  </si>
  <si>
    <t>2020 г.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</si>
  <si>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</si>
  <si>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</si>
  <si>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</si>
  <si>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</si>
  <si>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</si>
  <si>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</si>
  <si>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</si>
  <si>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</si>
  <si>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</si>
  <si>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12</t>
  </si>
  <si>
    <t>1. Сохранение культурного наследия и расширение доступа к культурным ценностям и информации</t>
  </si>
  <si>
    <t>Пополнение фондов музея, приобретение экспонатов. Организация выставок прои-зведений изобразительного искусства, особо ценных документальных коллекций личных фондов, находящихся в соб-ственности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музея.</t>
  </si>
  <si>
    <t>Директор МБУК «Ногликский муниципальный краеведческий музей»</t>
  </si>
  <si>
    <t>2015-2020</t>
  </si>
  <si>
    <t>Обеспечение услугами в сфере культура</t>
  </si>
  <si>
    <t>2.</t>
  </si>
  <si>
    <t>Поддержка деятельности объединений  мастеров декоративно-прикладного творчества на базе музея</t>
  </si>
  <si>
    <t>-</t>
  </si>
  <si>
    <t>Директор МБУК «Ногликский муниципальный краеведческий музей</t>
  </si>
  <si>
    <t>2015-2017</t>
  </si>
  <si>
    <t>Сохранение народных промыслов и ремесел</t>
  </si>
  <si>
    <t>3.</t>
  </si>
  <si>
    <t>Встречи с мастерами народно-художественных промыслов. Проведение мастер-классов с умельцами народного творчества</t>
  </si>
  <si>
    <t>Без затрат</t>
  </si>
  <si>
    <t>4.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</si>
  <si>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</si>
  <si>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Сбор информации и ее систематизация</t>
  </si>
  <si>
    <t>5.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</si>
  <si>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</si>
  <si>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Сохранение и возрождение  национальной культуры</t>
  </si>
  <si>
    <t>6.</t>
  </si>
  <si>
    <t>Обновление базы данных фондов музея</t>
  </si>
  <si>
    <t>Накопление материала</t>
  </si>
  <si>
    <t>7.</t>
  </si>
  <si>
    <t>Реставрация особо ценных единиц фондового хранения</t>
  </si>
  <si>
    <t>Сохранение фондов</t>
  </si>
  <si>
    <t>8.</t>
  </si>
  <si>
    <t>Участие в археологических экспедициях (проезд, проживание, питание, приобретение снаряжения)</t>
  </si>
  <si>
    <t>Пополнение фонда</t>
  </si>
  <si>
    <t>9.</t>
  </si>
  <si>
    <t>Охрана объектов культурного наследия:     - техническая инвентаризация объектов недвиживмого имущества, изготовление кадастровых паспортов на объекты культурного наследия, содержание памятников                                                         - осуществление государственной регистрации прав на объекты культурного наследия, находящихся на территории округа</t>
  </si>
  <si>
    <t>2015-2019</t>
  </si>
  <si>
    <t>Сохранение объектов культурного наследия</t>
  </si>
  <si>
    <t>10.</t>
  </si>
  <si>
    <t>Подготовка методических каталогов, в целях изучения и сохранения народной традиционной культуры, местного творчества</t>
  </si>
  <si>
    <t>Сохранение историко-культурного наследия</t>
  </si>
  <si>
    <t>11.</t>
  </si>
  <si>
    <t>Проведение нивхского праздника «Тол ард» (кормление воды),(День рыбака), орокского «Курей» (День оленевода), День коренных народов мира (Оформление, приобретение наградного материала, призового фонда)</t>
  </si>
  <si>
    <t>Сохранение обрядов, традиций народов Севера</t>
  </si>
  <si>
    <t>12.</t>
  </si>
  <si>
    <t>Оказание услуг и обеспечение деятельности музея</t>
  </si>
  <si>
    <t>Функционирование музея</t>
  </si>
  <si>
    <t>13.</t>
  </si>
  <si>
    <t>Проведение муниципального конкурса «Женщина года»</t>
  </si>
  <si>
    <t>Администрация МО «Городской округ Ногликский»</t>
  </si>
  <si>
    <t>Чествование активистов</t>
  </si>
  <si>
    <t>14.</t>
  </si>
  <si>
    <t>Проведение муниципального конкурса "Благотворитель года"</t>
  </si>
  <si>
    <t>Чествование меценатов</t>
  </si>
  <si>
    <t>15.</t>
  </si>
  <si>
    <t>Проведение муниципального конкурса "Мир глазами"</t>
  </si>
  <si>
    <t>Фотовыставка, награждение победителей</t>
  </si>
  <si>
    <t>16.</t>
  </si>
  <si>
    <t>Изготовление и монтаж баннера к юбилею муниципального образования</t>
  </si>
  <si>
    <t>Мероприятие, посвященное юбилейной дате</t>
  </si>
  <si>
    <t>17.</t>
  </si>
  <si>
    <t>Изготовление праздничной баннерной продукции</t>
  </si>
  <si>
    <t>18.</t>
  </si>
  <si>
    <t>Замена рекламных щитов на въезде в Ноглики со стороны юга и со стороны севера</t>
  </si>
  <si>
    <t>2016, 2018</t>
  </si>
  <si>
    <t>19.</t>
  </si>
  <si>
    <t>Изготовление сувенирной продукции к юбилейным торжествам, посвященным 85-летию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</si>
  <si>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2015, 2020</t>
  </si>
  <si>
    <t>20.</t>
  </si>
  <si>
    <t>Изготовление ледовых фигур</t>
  </si>
  <si>
    <t>Мероприятие, посвященное празднованию Нового года и Рождества</t>
  </si>
  <si>
    <t>Итого по разделу 1 , в том числе</t>
  </si>
  <si>
    <t>Местный бюджет</t>
  </si>
  <si>
    <t>Областной бюджет</t>
  </si>
  <si>
    <r>
      <t xml:space="preserve">2. </t>
    </r>
    <r>
      <rPr>
        <sz val="10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</si>
  <si>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</si>
  <si>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1904,4 Местный бюджет</t>
  </si>
  <si>
    <t>Директор МБУК "Ногликская районная центральная библиотека"</t>
  </si>
  <si>
    <t>постоянно</t>
  </si>
  <si>
    <t>Пополнение фондов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</si>
  <si>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</si>
  <si>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1020,6 Местный бюджет</t>
  </si>
  <si>
    <t>Директор МБУК «Ногликская районная центральная библиотека»</t>
  </si>
  <si>
    <t>Создание условий для  предоставления качественных услуг населению</t>
  </si>
  <si>
    <t>Осуществление мониторинга информационно-библиотечного обслуживания населения.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</si>
  <si>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</si>
  <si>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169,3 Местный бюджет</t>
  </si>
  <si>
    <t>Автоматизация процессов обслуживания пользователей библиотек на базе автоматизированных рабочих мест</t>
  </si>
  <si>
    <t>1020,5 Местный бюджет</t>
  </si>
  <si>
    <t>Улучшение условий труда работников МБУК НРЦБ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</si>
  <si>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- пресс-клиппинг (мониторинг прессы) по проблемам библиотечной прессы</t>
  </si>
  <si>
    <t>68,1     Местный бюджет</t>
  </si>
  <si>
    <t>Предоставление качественных услуг населению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</si>
  <si>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указателей.</t>
  </si>
  <si>
    <t>68,1 Местный бюджет</t>
  </si>
  <si>
    <t>Справочники, бюллетени</t>
  </si>
  <si>
    <t>Изготовление юбилейной книги «Большой России – малый уголок» подзаголовок «История района через призму воспоминаний»</t>
  </si>
  <si>
    <t>669      Местный бюджет</t>
  </si>
  <si>
    <t>Книга «Большой России- малый уголок»</t>
  </si>
  <si>
    <t>Приобретение книг «Островное ожерелье России», «Острова в Тихом океане», сувениров с символикой МО «Городской округ Ногликский»</t>
  </si>
  <si>
    <t>1026         Местный бюджет</t>
  </si>
  <si>
    <t>Проведение праздничных мероприятий</t>
  </si>
  <si>
    <t>Изготовление юбилейной книги к 90-летию муниципального образования</t>
  </si>
  <si>
    <t>1311     Местный бюджет</t>
  </si>
  <si>
    <t>Книга к 90-летию округа</t>
  </si>
  <si>
    <t>Мероприятия государственной программы Сахалинской области "Развитие культуры в Сахалинской области на 2014-2020 годы".Приобретение книжного фонда</t>
  </si>
  <si>
    <t>300   Областной бюджет</t>
  </si>
  <si>
    <t>3,00 Местный бюджет</t>
  </si>
  <si>
    <t>Комплектование книжных фондов библиотек муниципального образования</t>
  </si>
  <si>
    <t>Подключение библиотек к сети "Интернет", расширение информационных технологий</t>
  </si>
  <si>
    <t>Оказание услуг и обеспечение деятельности библиотек</t>
  </si>
  <si>
    <t>Директор НРЦБ</t>
  </si>
  <si>
    <t>Функционирование учрежд.</t>
  </si>
  <si>
    <t>Итого по разделу 2 , в том числе</t>
  </si>
  <si>
    <t>3. Поддержка и развитие детского и молодежного  творчества, образования в сфере культуры</t>
  </si>
  <si>
    <t>1.</t>
  </si>
  <si>
    <t>Инновационные технологии в обучении компьютерной графики и дизайна на художественном отделении.</t>
  </si>
  <si>
    <t>165,6   Местный бюджет</t>
  </si>
  <si>
    <t>Директор МБОУ ДОД "Детская школа искусств"</t>
  </si>
  <si>
    <t>2016, 2018, 2020</t>
  </si>
  <si>
    <t>Внедрение новых инновационных технологий в образовательный процесс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</si>
  <si>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концертах.</t>
  </si>
  <si>
    <t>272        Местный бюджет</t>
  </si>
  <si>
    <t>Призовые места, лауреаты.</t>
  </si>
  <si>
    <t>Внедрение профессиональных программ музыкальной и художественной направленности</t>
  </si>
  <si>
    <t>135,9     Местный бюджет</t>
  </si>
  <si>
    <t>Исполнение закона «Об образовании»</t>
  </si>
  <si>
    <t>Поддержка молодых дарований. Проведение творческих школ, мастер – классов.</t>
  </si>
  <si>
    <t>203,8      Местный бюджет</t>
  </si>
  <si>
    <t>Улучшение качества преподавания в ДШИМ.</t>
  </si>
  <si>
    <t>Приобретение музыкальных инструментов</t>
  </si>
  <si>
    <t>1658,6    Местный бюджет</t>
  </si>
  <si>
    <t>Пополнение парка инструментов</t>
  </si>
  <si>
    <t>Итого по разделу 3 , в том числе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</si>
  <si>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</si>
  <si>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</si>
  <si>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171,7     Местный бюджет</t>
  </si>
  <si>
    <t>Директор МБУК «Районный центр досуга»</t>
  </si>
  <si>
    <t>Организация досуга населения</t>
  </si>
  <si>
    <t>Организация и проведение концертов, праздников, фестивалей, смотров, новогодних мероприятий</t>
  </si>
  <si>
    <t>891,9       Местный бюджет</t>
  </si>
  <si>
    <t>Создание комфортных условий для посетителей</t>
  </si>
  <si>
    <t>Организация концертных программ с выездами в с. Вал, с. Ныш, с. Катангли, п. Тымовское, г. Оху, г. Александровск-</t>
  </si>
  <si>
    <t>135,9        Местный бюджет</t>
  </si>
  <si>
    <t>Концерты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</si>
  <si>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</si>
  <si>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612,1      Местный бюджет</t>
  </si>
  <si>
    <t>Укрепление материально-технической базы</t>
  </si>
  <si>
    <t>Проведение мастер- классов по хореографии, народному и эстрадному пению, театральному искусству</t>
  </si>
  <si>
    <t>203,8        Местный бюджет</t>
  </si>
  <si>
    <t>Повышение преподавательского мастерства</t>
  </si>
  <si>
    <t>Поощрение участников художественной самодеятельности</t>
  </si>
  <si>
    <t>340,1   Местный бюджет</t>
  </si>
  <si>
    <t>Награждение: грамоты, ценные подарки.</t>
  </si>
  <si>
    <t>Обеспечение и развитие культурно-досугового обслуживания населения</t>
  </si>
  <si>
    <t>Директор</t>
  </si>
  <si>
    <t>Итого по разделу 4 , в том числе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</si>
  <si>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</si>
  <si>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4082,6  Местный бюджет</t>
  </si>
  <si>
    <t>Учреждения культуры,</t>
  </si>
  <si>
    <t>Укрепление материально-технической базы учреждений</t>
  </si>
  <si>
    <t>Капитальный ремонт фасада Районного центра досуга, в т.ч. разработка ПСД</t>
  </si>
  <si>
    <t xml:space="preserve">480       Местный бюджет </t>
  </si>
  <si>
    <t>3718   Областной бюджет</t>
  </si>
  <si>
    <t>50,5     Местный бюджет</t>
  </si>
  <si>
    <t>0,0    Областной бюджет</t>
  </si>
  <si>
    <t>Капитальный ремонт помещений Детской школы искусств, в том числе разработка ПСД</t>
  </si>
  <si>
    <t>Создание комфортных условий для учащихся</t>
  </si>
  <si>
    <t>Капитальный ремонт фасада Детской школы искусств, в том числе разработка ПСД</t>
  </si>
  <si>
    <t>Капитальный ремонт помещений Районной центральной библиотеки</t>
  </si>
  <si>
    <t>Приобретение сценического оборудования, мебели для учреждений культуры, Детской школы искусств</t>
  </si>
  <si>
    <t>Директора учреждений культуры</t>
  </si>
  <si>
    <t>Создание комфортных условий для работников и  посетителей</t>
  </si>
  <si>
    <t>Строительство краеведческого музея в пгт. Ноглики</t>
  </si>
  <si>
    <t>Отдел архитектуры и строительства</t>
  </si>
  <si>
    <t>2018-2020</t>
  </si>
  <si>
    <t>Ввод в эксплуатацию нового здания</t>
  </si>
  <si>
    <t>2015, 2016, 2017, 2018, 2020</t>
  </si>
  <si>
    <t>Укрепление материальной базы «Детской школы искусств»</t>
  </si>
  <si>
    <t>Директор «Детской школы искусств»</t>
  </si>
  <si>
    <t>Функционирование учреждения</t>
  </si>
  <si>
    <t>Ремонт СДК с.Ныш</t>
  </si>
  <si>
    <t>186,7   Местный бюджет</t>
  </si>
  <si>
    <t>Директор СДК с.Ныш</t>
  </si>
  <si>
    <t>1200,0 Областной бюджет</t>
  </si>
  <si>
    <t>Итого по разделу 5 , в том числе</t>
  </si>
  <si>
    <t>6. Комплексная безопасность учреждений культуры</t>
  </si>
  <si>
    <t>Обеспечение сохранности учрежденией культуры, ДШИ (противопожарные мероприятия, установка видеонаблюдения, ограждения)</t>
  </si>
  <si>
    <t>3484,1       Местный бюджет</t>
  </si>
  <si>
    <t>Обеспечение безопасности</t>
  </si>
  <si>
    <t>Итого по разделу 6 , в том числе</t>
  </si>
  <si>
    <t>7.Развитие кадрового потенциала</t>
  </si>
  <si>
    <t>Внедрение в рабочий процесс инновационных технологий</t>
  </si>
  <si>
    <t>Организация системы обучения работников учреждений культуры по обеспечению противопожарной и антитеррористической безопасности.</t>
  </si>
  <si>
    <t>За счет средств учреждений культуры</t>
  </si>
  <si>
    <t>Повышение уровня знаний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</si>
  <si>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</si>
  <si>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Отдел культуры, спорта и МП</t>
  </si>
  <si>
    <t>Укрепление кадрами</t>
  </si>
  <si>
    <t>Публичное поощрение лучших работников отрасли в дни профессиональных праздников и иных торжественных мероприятий</t>
  </si>
  <si>
    <t>272      Местный бюджет</t>
  </si>
  <si>
    <t>Повышение престижа профессии</t>
  </si>
  <si>
    <t>Организация целенаправленной  профориентационной работы</t>
  </si>
  <si>
    <t>Пополнение кадрами</t>
  </si>
  <si>
    <t>Формирование резерва руководящих кадров учреждений  культуры</t>
  </si>
  <si>
    <t>Резерв кадров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</si>
  <si>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</si>
  <si>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</si>
  <si>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Руководители учреждений</t>
  </si>
  <si>
    <t>Привлечение молодых специалистов</t>
  </si>
  <si>
    <t>Реализация  закона Сахалинской области «Заслуженный работник культуры Сахалинской области»</t>
  </si>
  <si>
    <t>Поощрение сотрудников</t>
  </si>
  <si>
    <t>Реализация решения Собрания муниципального образования «Городской округ Ногликский» от 30 мая 2013 года №248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</si>
  <si>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Социальная поддержка отдельных категорий граждан</t>
  </si>
  <si>
    <t>Итого по разделу 7 , в том числе</t>
  </si>
  <si>
    <t>ВСЕГО по программе,</t>
  </si>
  <si>
    <t>в том числе</t>
  </si>
  <si>
    <t>23500,4 Местный бюджет</t>
  </si>
  <si>
    <t>235004,0 Областной бюджет</t>
  </si>
  <si>
    <t>5000,0    Областной бюджет</t>
  </si>
  <si>
    <t>5000,0 Областной бюджет</t>
  </si>
  <si>
    <t>5000,0     Областной бюджет</t>
  </si>
  <si>
    <t>50,0    Местный бюджет</t>
  </si>
  <si>
    <t>50,0       Местный бюджет</t>
  </si>
  <si>
    <t>50,0               Местный бюджет</t>
  </si>
  <si>
    <t>5000,0  Областной бюджет</t>
  </si>
  <si>
    <t>Отднл культуры, спорта и МП</t>
  </si>
  <si>
    <t>1242,6  Областной бюджет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</si>
  <si>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</si>
  <si>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Изготовление памятных мемориальных досок</t>
  </si>
  <si>
    <t>21.</t>
  </si>
  <si>
    <t>Текщий  ремонт помещений Районного центра досуга, в том числе разработка ПСД</t>
  </si>
  <si>
    <t>5. Развитие  материально - материально технической базы учреждений культуры и детской школы искусств</t>
  </si>
  <si>
    <t>Поддержка коллективов, концерты, конкурсы, фейерверк, ледовые фигуры</t>
  </si>
  <si>
    <t>2536,8   Местный бюджет</t>
  </si>
  <si>
    <t>Укрепление и развитие регионального потенциала в сфере культура   приобретение звукотехнического оборудования</t>
  </si>
  <si>
    <t xml:space="preserve">1133,8Областной бюджет </t>
  </si>
  <si>
    <t>11404,3 Местный бюджет</t>
  </si>
  <si>
    <t>МКУ "Управление социальной политики"</t>
  </si>
  <si>
    <t>Повышения качества предоставления услуг</t>
  </si>
  <si>
    <t>1469,5   Местный бюджет</t>
  </si>
  <si>
    <t>13695 Областной бюджет</t>
  </si>
  <si>
    <t>630,4    Местный бюджет</t>
  </si>
  <si>
    <t>Проведение независимой оценки качества оказания услуг СДК с. Вал, МБУДО ДШИ</t>
  </si>
  <si>
    <t>Директор  МБУК "Ногликский муниципальный краеведческий музей"               Отдел культуры, спорта и МП</t>
  </si>
  <si>
    <t>24,3  Федеральный бюджет</t>
  </si>
  <si>
    <t>18,3  Федеральный бюджет</t>
  </si>
  <si>
    <t xml:space="preserve">     Федеральный бюджет</t>
  </si>
  <si>
    <t>Федеральный бюджет</t>
  </si>
  <si>
    <t>208608,8    Местный бюджет</t>
  </si>
  <si>
    <t>Реконструкция части территории МБУК "Ногликская районная центральная библиотека"</t>
  </si>
  <si>
    <t>5419,4  Местный  бюджет</t>
  </si>
  <si>
    <t>ё</t>
  </si>
  <si>
    <t>300,2 Областной бюджет</t>
  </si>
  <si>
    <t>95,6 Местный бюджет</t>
  </si>
  <si>
    <t xml:space="preserve">                                                                                                                                                                            Приложение 2 
к муниципальной программе 
«Развитие культуры в муниципальном образовании 
«Городской округ Ногликский»
на 2015-2020 годы» , 
утвержденной постановлением администрации 
от 18.11.2015 № 784 (в редакции от 06.05.2016 № 359, от 15.08.2016 № 627, от  07.02.2017 № 111, от  07.06.2017 № 368, от 31.10.2017 № 845)</t>
  </si>
  <si>
    <t>Перечень программных мероприятий мугниципальной программы "Развитие культуры в муниципальном образовании "Городской округ Ногликский" на 2015-2020 годы"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</si>
</sst>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Border="1"/>
    <xf numFmtId="0" fontId="3" fillId="0" borderId="1" xfId="0" applyFont="1" applyBorder="1"/>
    <xf numFmtId="0" fontId="3" fillId="0" borderId="2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 wrapText="1"/>
    </xf>
    <xf numFmtId="0" fontId="6" fillId="0" borderId="0" xfId="0" applyFont="1"/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4" fillId="0" borderId="1" xfId="0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27"/>
  <sheetViews>
    <sheetView tabSelected="1" view="pageBreakPreview" zoomScaleNormal="85" workbookViewId="0">
      <pane ySplit="9" topLeftCell="A121" activePane="bottomLeft" state="frozen"/>
      <selection pane="bottomLeft" activeCell="D122" sqref="D122:D123"/>
    </sheetView>
  </sheetViews>
  <sheetFormatPr defaultRowHeight="12.75"/>
  <cols>
    <col min="1" max="1" width="6.140625" customWidth="1"/>
    <col min="2" max="2" width="34.42578125" style="1" customWidth="1"/>
    <col min="3" max="3" width="9.140625" style="26"/>
    <col min="4" max="4" width="11.7109375" style="28" customWidth="1"/>
    <col min="5" max="5" width="12.28515625" customWidth="1"/>
    <col min="9" max="9" width="12.42578125" customWidth="1"/>
    <col min="10" max="10" width="16.140625" customWidth="1"/>
    <col min="11" max="11" width="18.28515625" customWidth="1"/>
    <col min="12" max="12" width="19.28515625" customWidth="1"/>
  </cols>
  <sheetData>
    <row r="1" spans="1:12">
      <c r="C1" s="27"/>
    </row>
    <row r="2" spans="1:12">
      <c r="B2" s="40" t="s">
        <v>273</v>
      </c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90.75" customHeight="1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24" customHeight="1">
      <c r="B4" s="38" t="s">
        <v>274</v>
      </c>
      <c r="C4" s="39"/>
      <c r="D4" s="39"/>
      <c r="E4" s="39"/>
      <c r="F4" s="39"/>
      <c r="G4" s="39"/>
      <c r="H4" s="39"/>
      <c r="I4" s="39"/>
      <c r="J4" s="39"/>
      <c r="K4" s="39"/>
      <c r="L4" s="39"/>
    </row>
    <row r="5" spans="1:12" s="2" customFormat="1" ht="12.75" customHeight="1">
      <c r="A5" s="36" t="s">
        <v>0</v>
      </c>
      <c r="B5" s="36" t="s">
        <v>1</v>
      </c>
      <c r="C5" s="36" t="s">
        <v>2</v>
      </c>
      <c r="D5" s="36"/>
      <c r="E5" s="36"/>
      <c r="F5" s="36"/>
      <c r="G5" s="36"/>
      <c r="H5" s="36"/>
      <c r="I5" s="36" t="s">
        <v>3</v>
      </c>
      <c r="J5" s="36" t="s">
        <v>4</v>
      </c>
      <c r="K5" s="36" t="s">
        <v>5</v>
      </c>
      <c r="L5" s="36" t="s">
        <v>6</v>
      </c>
    </row>
    <row r="6" spans="1:12" s="2" customFormat="1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s="2" customFormat="1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</row>
    <row r="8" spans="1:12" s="2" customFormat="1">
      <c r="A8" s="36"/>
      <c r="B8" s="36"/>
      <c r="C8" s="17" t="s">
        <v>7</v>
      </c>
      <c r="D8" s="17" t="s">
        <v>8</v>
      </c>
      <c r="E8" s="17" t="s">
        <v>9</v>
      </c>
      <c r="F8" s="17" t="s">
        <v>10</v>
      </c>
      <c r="G8" s="17" t="s">
        <v>11</v>
      </c>
      <c r="H8" s="17" t="s">
        <v>12</v>
      </c>
      <c r="I8" s="36"/>
      <c r="J8" s="36"/>
      <c r="K8" s="36"/>
      <c r="L8" s="36"/>
    </row>
    <row r="9" spans="1:12" s="2" customFormat="1">
      <c r="A9" s="17" t="s">
        <v>13</v>
      </c>
      <c r="B9" s="17" t="s">
        <v>14</v>
      </c>
      <c r="C9" s="17" t="s">
        <v>15</v>
      </c>
      <c r="D9" s="17" t="s">
        <v>16</v>
      </c>
      <c r="E9" s="17" t="s">
        <v>17</v>
      </c>
      <c r="F9" s="17" t="s">
        <v>18</v>
      </c>
      <c r="G9" s="17" t="s">
        <v>19</v>
      </c>
      <c r="H9" s="17" t="s">
        <v>20</v>
      </c>
      <c r="I9" s="17">
        <v>9</v>
      </c>
      <c r="J9" s="17" t="s">
        <v>21</v>
      </c>
      <c r="K9" s="17">
        <v>11</v>
      </c>
      <c r="L9" s="17" t="s">
        <v>22</v>
      </c>
    </row>
    <row r="10" spans="1:12" s="2" customFormat="1">
      <c r="A10" s="36" t="s">
        <v>23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</row>
    <row r="11" spans="1:12" s="3" customFormat="1" ht="130.5" customHeight="1">
      <c r="A11" s="16" t="s">
        <v>13</v>
      </c>
      <c r="B11" s="16" t="s">
        <v>24</v>
      </c>
      <c r="C11" s="10">
        <v>150</v>
      </c>
      <c r="D11" s="10">
        <v>157.5</v>
      </c>
      <c r="E11" s="10">
        <v>165.4</v>
      </c>
      <c r="F11" s="10">
        <v>173.7</v>
      </c>
      <c r="G11" s="10">
        <v>182.4</v>
      </c>
      <c r="H11" s="10">
        <v>191.5</v>
      </c>
      <c r="I11" s="10">
        <f>SUM(C11:H11)</f>
        <v>1020.4999999999999</v>
      </c>
      <c r="J11" s="16" t="s">
        <v>25</v>
      </c>
      <c r="K11" s="16" t="s">
        <v>26</v>
      </c>
      <c r="L11" s="16" t="s">
        <v>27</v>
      </c>
    </row>
    <row r="12" spans="1:12" s="4" customFormat="1" ht="64.5" customHeight="1">
      <c r="A12" s="16" t="s">
        <v>28</v>
      </c>
      <c r="B12" s="16" t="s">
        <v>29</v>
      </c>
      <c r="C12" s="10">
        <v>40</v>
      </c>
      <c r="D12" s="10" t="s">
        <v>30</v>
      </c>
      <c r="E12" s="10">
        <v>44.1</v>
      </c>
      <c r="F12" s="10" t="s">
        <v>30</v>
      </c>
      <c r="G12" s="10">
        <v>48.6</v>
      </c>
      <c r="H12" s="10" t="s">
        <v>30</v>
      </c>
      <c r="I12" s="10">
        <v>132.69999999999999</v>
      </c>
      <c r="J12" s="16" t="s">
        <v>31</v>
      </c>
      <c r="K12" s="16" t="s">
        <v>32</v>
      </c>
      <c r="L12" s="16" t="s">
        <v>33</v>
      </c>
    </row>
    <row r="13" spans="1:12" ht="63.75" customHeight="1">
      <c r="A13" s="16" t="s">
        <v>34</v>
      </c>
      <c r="B13" s="16" t="s">
        <v>35</v>
      </c>
      <c r="C13" s="10">
        <v>0</v>
      </c>
      <c r="D13" s="10">
        <v>0</v>
      </c>
      <c r="E13" s="10"/>
      <c r="F13" s="10"/>
      <c r="G13" s="10"/>
      <c r="H13" s="10"/>
      <c r="I13" s="10" t="s">
        <v>36</v>
      </c>
      <c r="J13" s="16" t="s">
        <v>31</v>
      </c>
      <c r="K13" s="16" t="s">
        <v>26</v>
      </c>
      <c r="L13" s="16" t="s">
        <v>33</v>
      </c>
    </row>
    <row r="14" spans="1:12" ht="66.75" customHeight="1">
      <c r="A14" s="16" t="s">
        <v>37</v>
      </c>
      <c r="B14" s="16" t="s">
        <v>38</v>
      </c>
      <c r="C14" s="10">
        <v>0</v>
      </c>
      <c r="D14" s="10">
        <v>0</v>
      </c>
      <c r="E14" s="10"/>
      <c r="F14" s="10"/>
      <c r="G14" s="10"/>
      <c r="H14" s="10"/>
      <c r="I14" s="10" t="s">
        <v>36</v>
      </c>
      <c r="J14" s="16" t="s">
        <v>31</v>
      </c>
      <c r="K14" s="16" t="s">
        <v>26</v>
      </c>
      <c r="L14" s="16" t="s">
        <v>39</v>
      </c>
    </row>
    <row r="15" spans="1:12" ht="75.75" customHeight="1">
      <c r="A15" s="16" t="s">
        <v>40</v>
      </c>
      <c r="B15" s="16" t="s">
        <v>41</v>
      </c>
      <c r="C15" s="10">
        <v>20</v>
      </c>
      <c r="D15" s="10">
        <v>21</v>
      </c>
      <c r="E15" s="10">
        <v>22</v>
      </c>
      <c r="F15" s="10">
        <v>23.1</v>
      </c>
      <c r="G15" s="10">
        <v>24.3</v>
      </c>
      <c r="H15" s="10">
        <v>25.5</v>
      </c>
      <c r="I15" s="10">
        <v>135.9</v>
      </c>
      <c r="J15" s="16" t="s">
        <v>31</v>
      </c>
      <c r="K15" s="16" t="s">
        <v>26</v>
      </c>
      <c r="L15" s="16" t="s">
        <v>42</v>
      </c>
    </row>
    <row r="16" spans="1:12" ht="67.5" customHeight="1">
      <c r="A16" s="16" t="s">
        <v>43</v>
      </c>
      <c r="B16" s="16" t="s">
        <v>44</v>
      </c>
      <c r="C16" s="10">
        <v>0</v>
      </c>
      <c r="D16" s="10">
        <v>0</v>
      </c>
      <c r="E16" s="10"/>
      <c r="F16" s="10"/>
      <c r="G16" s="10"/>
      <c r="H16" s="10"/>
      <c r="I16" s="10" t="s">
        <v>36</v>
      </c>
      <c r="J16" s="16" t="s">
        <v>31</v>
      </c>
      <c r="K16" s="16" t="s">
        <v>26</v>
      </c>
      <c r="L16" s="16" t="s">
        <v>45</v>
      </c>
    </row>
    <row r="17" spans="1:12" ht="64.5" customHeight="1">
      <c r="A17" s="16" t="s">
        <v>46</v>
      </c>
      <c r="B17" s="16" t="s">
        <v>47</v>
      </c>
      <c r="C17" s="10">
        <v>25</v>
      </c>
      <c r="D17" s="10" t="s">
        <v>30</v>
      </c>
      <c r="E17" s="10">
        <v>27.6</v>
      </c>
      <c r="F17" s="10" t="s">
        <v>30</v>
      </c>
      <c r="G17" s="10">
        <v>30.5</v>
      </c>
      <c r="H17" s="10" t="s">
        <v>30</v>
      </c>
      <c r="I17" s="10">
        <f>SUM(C17:H17)</f>
        <v>83.1</v>
      </c>
      <c r="J17" s="16" t="s">
        <v>31</v>
      </c>
      <c r="K17" s="16" t="s">
        <v>26</v>
      </c>
      <c r="L17" s="16" t="s">
        <v>48</v>
      </c>
    </row>
    <row r="18" spans="1:12" ht="72" customHeight="1">
      <c r="A18" s="16" t="s">
        <v>49</v>
      </c>
      <c r="B18" s="16" t="s">
        <v>50</v>
      </c>
      <c r="C18" s="10">
        <v>20</v>
      </c>
      <c r="D18" s="10" t="s">
        <v>30</v>
      </c>
      <c r="E18" s="10">
        <v>22</v>
      </c>
      <c r="F18" s="10" t="s">
        <v>30</v>
      </c>
      <c r="G18" s="10">
        <v>24.3</v>
      </c>
      <c r="H18" s="10" t="s">
        <v>30</v>
      </c>
      <c r="I18" s="10">
        <f>SUM(C18:H18)</f>
        <v>66.3</v>
      </c>
      <c r="J18" s="16" t="s">
        <v>31</v>
      </c>
      <c r="K18" s="16" t="s">
        <v>26</v>
      </c>
      <c r="L18" s="16" t="s">
        <v>51</v>
      </c>
    </row>
    <row r="19" spans="1:12" ht="162.75" customHeight="1">
      <c r="A19" s="16" t="s">
        <v>52</v>
      </c>
      <c r="B19" s="16" t="s">
        <v>53</v>
      </c>
      <c r="C19" s="10">
        <v>40</v>
      </c>
      <c r="D19" s="10" t="s">
        <v>30</v>
      </c>
      <c r="E19" s="10">
        <v>44.1</v>
      </c>
      <c r="F19" s="10" t="s">
        <v>30</v>
      </c>
      <c r="G19" s="10">
        <v>48.6</v>
      </c>
      <c r="H19" s="10" t="s">
        <v>30</v>
      </c>
      <c r="I19" s="10">
        <f>SUM(C19:H19)</f>
        <v>132.69999999999999</v>
      </c>
      <c r="J19" s="19" t="s">
        <v>262</v>
      </c>
      <c r="K19" s="16" t="s">
        <v>54</v>
      </c>
      <c r="L19" s="16" t="s">
        <v>55</v>
      </c>
    </row>
    <row r="20" spans="1:12" ht="79.5" customHeight="1">
      <c r="A20" s="16" t="s">
        <v>56</v>
      </c>
      <c r="B20" s="16" t="s">
        <v>57</v>
      </c>
      <c r="C20" s="10">
        <v>20</v>
      </c>
      <c r="D20" s="10">
        <v>21</v>
      </c>
      <c r="E20" s="10">
        <v>22</v>
      </c>
      <c r="F20" s="10">
        <v>23.1</v>
      </c>
      <c r="G20" s="10">
        <v>24.3</v>
      </c>
      <c r="H20" s="10">
        <v>25.5</v>
      </c>
      <c r="I20" s="10">
        <v>135.9</v>
      </c>
      <c r="J20" s="16" t="s">
        <v>31</v>
      </c>
      <c r="K20" s="16" t="s">
        <v>26</v>
      </c>
      <c r="L20" s="16" t="s">
        <v>58</v>
      </c>
    </row>
    <row r="21" spans="1:12" ht="79.5" customHeight="1">
      <c r="A21" s="16" t="s">
        <v>59</v>
      </c>
      <c r="B21" s="16" t="s">
        <v>60</v>
      </c>
      <c r="C21" s="10">
        <v>25</v>
      </c>
      <c r="D21" s="10">
        <v>26.3</v>
      </c>
      <c r="E21" s="10">
        <v>28</v>
      </c>
      <c r="F21" s="10">
        <v>29.4</v>
      </c>
      <c r="G21" s="10">
        <v>30.9</v>
      </c>
      <c r="H21" s="10">
        <v>32.4</v>
      </c>
      <c r="I21" s="10">
        <f t="shared" ref="I21:I27" si="0">SUM(C21:H21)</f>
        <v>172</v>
      </c>
      <c r="J21" s="16" t="s">
        <v>31</v>
      </c>
      <c r="K21" s="16" t="s">
        <v>26</v>
      </c>
      <c r="L21" s="16" t="s">
        <v>61</v>
      </c>
    </row>
    <row r="22" spans="1:12" ht="64.5" customHeight="1">
      <c r="A22" s="16" t="s">
        <v>62</v>
      </c>
      <c r="B22" s="16" t="s">
        <v>63</v>
      </c>
      <c r="C22" s="10">
        <v>7758.5</v>
      </c>
      <c r="D22" s="10">
        <v>8307.7999999999993</v>
      </c>
      <c r="E22" s="10">
        <v>9063.6</v>
      </c>
      <c r="F22" s="10">
        <v>8317</v>
      </c>
      <c r="G22" s="10">
        <v>8317</v>
      </c>
      <c r="H22" s="10">
        <v>8317</v>
      </c>
      <c r="I22" s="10">
        <f t="shared" si="0"/>
        <v>50080.9</v>
      </c>
      <c r="J22" s="16" t="s">
        <v>31</v>
      </c>
      <c r="K22" s="16" t="s">
        <v>26</v>
      </c>
      <c r="L22" s="16" t="s">
        <v>64</v>
      </c>
    </row>
    <row r="23" spans="1:12" ht="51">
      <c r="A23" s="16" t="s">
        <v>65</v>
      </c>
      <c r="B23" s="16" t="s">
        <v>66</v>
      </c>
      <c r="C23" s="6">
        <f>73-73</f>
        <v>0</v>
      </c>
      <c r="D23" s="10">
        <v>77</v>
      </c>
      <c r="E23" s="10">
        <v>81</v>
      </c>
      <c r="F23" s="10">
        <v>84</v>
      </c>
      <c r="G23" s="10">
        <v>88</v>
      </c>
      <c r="H23" s="10">
        <v>92</v>
      </c>
      <c r="I23" s="10">
        <f t="shared" si="0"/>
        <v>422</v>
      </c>
      <c r="J23" s="16" t="s">
        <v>67</v>
      </c>
      <c r="K23" s="16" t="s">
        <v>26</v>
      </c>
      <c r="L23" s="16" t="s">
        <v>68</v>
      </c>
    </row>
    <row r="24" spans="1:12" s="5" customFormat="1" ht="51" customHeight="1">
      <c r="A24" s="16" t="s">
        <v>69</v>
      </c>
      <c r="B24" s="16" t="s">
        <v>70</v>
      </c>
      <c r="C24" s="10">
        <f>31-31</f>
        <v>0</v>
      </c>
      <c r="D24" s="10">
        <v>33</v>
      </c>
      <c r="E24" s="10">
        <v>35</v>
      </c>
      <c r="F24" s="10">
        <v>37</v>
      </c>
      <c r="G24" s="10">
        <v>39</v>
      </c>
      <c r="H24" s="10">
        <v>41</v>
      </c>
      <c r="I24" s="10">
        <f t="shared" si="0"/>
        <v>185</v>
      </c>
      <c r="J24" s="16" t="s">
        <v>67</v>
      </c>
      <c r="K24" s="16" t="s">
        <v>26</v>
      </c>
      <c r="L24" s="16" t="s">
        <v>71</v>
      </c>
    </row>
    <row r="25" spans="1:12" s="5" customFormat="1" ht="52.5" customHeight="1">
      <c r="A25" s="16" t="s">
        <v>72</v>
      </c>
      <c r="B25" s="16" t="s">
        <v>73</v>
      </c>
      <c r="C25" s="10"/>
      <c r="D25" s="10">
        <v>55</v>
      </c>
      <c r="E25" s="10">
        <v>58</v>
      </c>
      <c r="F25" s="10">
        <v>61</v>
      </c>
      <c r="G25" s="10">
        <v>64</v>
      </c>
      <c r="H25" s="10">
        <v>67</v>
      </c>
      <c r="I25" s="10">
        <f t="shared" si="0"/>
        <v>305</v>
      </c>
      <c r="J25" s="16" t="s">
        <v>67</v>
      </c>
      <c r="K25" s="16" t="s">
        <v>26</v>
      </c>
      <c r="L25" s="16" t="s">
        <v>74</v>
      </c>
    </row>
    <row r="26" spans="1:12" s="5" customFormat="1" ht="48" customHeight="1">
      <c r="A26" s="16" t="s">
        <v>75</v>
      </c>
      <c r="B26" s="16" t="s">
        <v>76</v>
      </c>
      <c r="C26" s="10">
        <f>105-51.7</f>
        <v>53.3</v>
      </c>
      <c r="D26" s="10" t="s">
        <v>30</v>
      </c>
      <c r="E26" s="10" t="s">
        <v>30</v>
      </c>
      <c r="F26" s="10" t="s">
        <v>30</v>
      </c>
      <c r="G26" s="10" t="s">
        <v>30</v>
      </c>
      <c r="H26" s="10" t="s">
        <v>30</v>
      </c>
      <c r="I26" s="10">
        <f t="shared" si="0"/>
        <v>53.3</v>
      </c>
      <c r="J26" s="16" t="s">
        <v>67</v>
      </c>
      <c r="K26" s="16">
        <v>2015</v>
      </c>
      <c r="L26" s="16" t="s">
        <v>77</v>
      </c>
    </row>
    <row r="27" spans="1:12" s="7" customFormat="1" ht="51.75" customHeight="1">
      <c r="A27" s="16" t="s">
        <v>78</v>
      </c>
      <c r="B27" s="16" t="s">
        <v>79</v>
      </c>
      <c r="C27" s="10">
        <v>73</v>
      </c>
      <c r="D27" s="10">
        <v>77</v>
      </c>
      <c r="E27" s="10">
        <v>81</v>
      </c>
      <c r="F27" s="10">
        <v>84</v>
      </c>
      <c r="G27" s="10">
        <v>88</v>
      </c>
      <c r="H27" s="10">
        <v>92</v>
      </c>
      <c r="I27" s="10">
        <f t="shared" si="0"/>
        <v>495</v>
      </c>
      <c r="J27" s="16" t="s">
        <v>67</v>
      </c>
      <c r="K27" s="16" t="s">
        <v>26</v>
      </c>
      <c r="L27" s="16" t="s">
        <v>77</v>
      </c>
    </row>
    <row r="28" spans="1:12" s="7" customFormat="1" ht="49.5" customHeight="1">
      <c r="A28" s="16" t="s">
        <v>80</v>
      </c>
      <c r="B28" s="16" t="s">
        <v>81</v>
      </c>
      <c r="C28" s="10">
        <v>0</v>
      </c>
      <c r="D28" s="10">
        <v>55</v>
      </c>
      <c r="E28" s="10" t="s">
        <v>30</v>
      </c>
      <c r="F28" s="10" t="s">
        <v>30</v>
      </c>
      <c r="G28" s="10">
        <v>64</v>
      </c>
      <c r="H28" s="10" t="s">
        <v>30</v>
      </c>
      <c r="I28" s="10">
        <f>SUM(C28:H28)</f>
        <v>119</v>
      </c>
      <c r="J28" s="16" t="s">
        <v>67</v>
      </c>
      <c r="K28" s="16" t="s">
        <v>82</v>
      </c>
      <c r="L28" s="16" t="s">
        <v>77</v>
      </c>
    </row>
    <row r="29" spans="1:12" s="5" customFormat="1" ht="95.25" customHeight="1">
      <c r="A29" s="16" t="s">
        <v>83</v>
      </c>
      <c r="B29" s="16" t="s">
        <v>84</v>
      </c>
      <c r="C29" s="10">
        <f>732+10.8</f>
        <v>742.8</v>
      </c>
      <c r="D29" s="10" t="s">
        <v>30</v>
      </c>
      <c r="E29" s="10" t="s">
        <v>30</v>
      </c>
      <c r="F29" s="10" t="s">
        <v>30</v>
      </c>
      <c r="G29" s="10" t="s">
        <v>30</v>
      </c>
      <c r="H29" s="10">
        <v>918</v>
      </c>
      <c r="I29" s="10">
        <f>SUM(C29:H29)</f>
        <v>1660.8</v>
      </c>
      <c r="J29" s="16" t="s">
        <v>67</v>
      </c>
      <c r="K29" s="16" t="s">
        <v>85</v>
      </c>
      <c r="L29" s="16" t="s">
        <v>77</v>
      </c>
    </row>
    <row r="30" spans="1:12" s="5" customFormat="1" ht="51">
      <c r="A30" s="16" t="s">
        <v>86</v>
      </c>
      <c r="B30" s="16" t="s">
        <v>87</v>
      </c>
      <c r="C30" s="10">
        <v>450</v>
      </c>
      <c r="D30" s="10" t="s">
        <v>30</v>
      </c>
      <c r="E30" s="10" t="s">
        <v>30</v>
      </c>
      <c r="F30" s="10" t="s">
        <v>30</v>
      </c>
      <c r="G30" s="10" t="s">
        <v>30</v>
      </c>
      <c r="H30" s="10" t="s">
        <v>30</v>
      </c>
      <c r="I30" s="10">
        <f>SUM(C30:H30)</f>
        <v>450</v>
      </c>
      <c r="J30" s="16" t="s">
        <v>67</v>
      </c>
      <c r="K30" s="16">
        <v>2015</v>
      </c>
      <c r="L30" s="16" t="s">
        <v>88</v>
      </c>
    </row>
    <row r="31" spans="1:12" s="5" customFormat="1" ht="51">
      <c r="A31" s="16" t="s">
        <v>248</v>
      </c>
      <c r="B31" s="16" t="s">
        <v>247</v>
      </c>
      <c r="C31" s="10" t="s">
        <v>30</v>
      </c>
      <c r="D31" s="10">
        <v>61</v>
      </c>
      <c r="E31" s="10" t="s">
        <v>30</v>
      </c>
      <c r="F31" s="10" t="s">
        <v>30</v>
      </c>
      <c r="G31" s="10"/>
      <c r="H31" s="10" t="s">
        <v>30</v>
      </c>
      <c r="I31" s="10">
        <v>61</v>
      </c>
      <c r="J31" s="16" t="s">
        <v>67</v>
      </c>
      <c r="K31" s="16">
        <v>2016</v>
      </c>
      <c r="L31" s="16"/>
    </row>
    <row r="32" spans="1:12" s="5" customFormat="1">
      <c r="A32" s="16"/>
      <c r="B32" s="8" t="s">
        <v>89</v>
      </c>
      <c r="C32" s="10">
        <f t="shared" ref="C32:H32" si="1">SUM(C33:C34)</f>
        <v>9417.5999999999985</v>
      </c>
      <c r="D32" s="10">
        <f>D34+D33</f>
        <v>8891.5999999999985</v>
      </c>
      <c r="E32" s="10">
        <v>9693.7999999999993</v>
      </c>
      <c r="F32" s="10">
        <f t="shared" si="1"/>
        <v>8832.2999999999993</v>
      </c>
      <c r="G32" s="10">
        <f t="shared" si="1"/>
        <v>9073.9</v>
      </c>
      <c r="H32" s="10">
        <f t="shared" si="1"/>
        <v>9801.9</v>
      </c>
      <c r="I32" s="10">
        <f>SUM(C32:H32)</f>
        <v>55711.1</v>
      </c>
      <c r="J32" s="16"/>
      <c r="K32" s="16"/>
      <c r="L32" s="16"/>
    </row>
    <row r="33" spans="1:12" s="5" customFormat="1">
      <c r="A33" s="16"/>
      <c r="B33" s="16" t="s">
        <v>90</v>
      </c>
      <c r="C33" s="10">
        <f t="shared" ref="C33:H33" si="2">SUM(C11:C30)</f>
        <v>9417.5999999999985</v>
      </c>
      <c r="D33" s="10">
        <f>SUM(D11:D31)</f>
        <v>8891.5999999999985</v>
      </c>
      <c r="E33" s="10">
        <f>SUM(E11:E31)</f>
        <v>9693.8000000000011</v>
      </c>
      <c r="F33" s="10">
        <f t="shared" si="2"/>
        <v>8832.2999999999993</v>
      </c>
      <c r="G33" s="10">
        <f t="shared" si="2"/>
        <v>9073.9</v>
      </c>
      <c r="H33" s="10">
        <f t="shared" si="2"/>
        <v>9801.9</v>
      </c>
      <c r="I33" s="10">
        <f>SUM(C33:H33)</f>
        <v>55711.100000000006</v>
      </c>
      <c r="J33" s="16"/>
      <c r="K33" s="16"/>
      <c r="L33" s="16"/>
    </row>
    <row r="34" spans="1:12" s="5" customFormat="1">
      <c r="A34" s="16"/>
      <c r="B34" s="16" t="s">
        <v>91</v>
      </c>
      <c r="C34" s="10">
        <v>0</v>
      </c>
      <c r="D34" s="10">
        <v>0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6"/>
      <c r="K34" s="16"/>
      <c r="L34" s="16"/>
    </row>
    <row r="35" spans="1:12" s="5" customFormat="1">
      <c r="A35" s="37" t="s">
        <v>92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</row>
    <row r="36" spans="1:12" s="5" customFormat="1" ht="141.75" customHeight="1">
      <c r="A36" s="16">
        <v>1</v>
      </c>
      <c r="B36" s="16" t="s">
        <v>93</v>
      </c>
      <c r="C36" s="10">
        <v>280</v>
      </c>
      <c r="D36" s="10">
        <v>294</v>
      </c>
      <c r="E36" s="10">
        <v>308.7</v>
      </c>
      <c r="F36" s="10">
        <v>324.10000000000002</v>
      </c>
      <c r="G36" s="10">
        <v>340.3</v>
      </c>
      <c r="H36" s="10">
        <v>357.3</v>
      </c>
      <c r="I36" s="16" t="s">
        <v>94</v>
      </c>
      <c r="J36" s="16" t="s">
        <v>95</v>
      </c>
      <c r="K36" s="16" t="s">
        <v>96</v>
      </c>
      <c r="L36" s="16" t="s">
        <v>97</v>
      </c>
    </row>
    <row r="37" spans="1:12" s="5" customFormat="1" ht="176.25" customHeight="1">
      <c r="A37" s="17">
        <v>2</v>
      </c>
      <c r="B37" s="16" t="s">
        <v>98</v>
      </c>
      <c r="C37" s="10">
        <v>150</v>
      </c>
      <c r="D37" s="10">
        <v>157.5</v>
      </c>
      <c r="E37" s="10">
        <v>165.4</v>
      </c>
      <c r="F37" s="10">
        <v>173.7</v>
      </c>
      <c r="G37" s="10">
        <v>182.4</v>
      </c>
      <c r="H37" s="10">
        <v>191.6</v>
      </c>
      <c r="I37" s="16" t="s">
        <v>99</v>
      </c>
      <c r="J37" s="16" t="s">
        <v>100</v>
      </c>
      <c r="K37" s="16" t="s">
        <v>26</v>
      </c>
      <c r="L37" s="16" t="s">
        <v>101</v>
      </c>
    </row>
    <row r="38" spans="1:12" ht="66.75" customHeight="1">
      <c r="A38" s="16">
        <v>3</v>
      </c>
      <c r="B38" s="16" t="s">
        <v>102</v>
      </c>
      <c r="C38" s="10"/>
      <c r="D38" s="10"/>
      <c r="E38" s="10"/>
      <c r="F38" s="10"/>
      <c r="G38" s="10"/>
      <c r="H38" s="10"/>
      <c r="I38" s="16" t="s">
        <v>36</v>
      </c>
      <c r="J38" s="16" t="s">
        <v>100</v>
      </c>
      <c r="K38" s="16" t="s">
        <v>26</v>
      </c>
      <c r="L38" s="16"/>
    </row>
    <row r="39" spans="1:12" ht="65.25" customHeight="1">
      <c r="A39" s="16">
        <v>4</v>
      </c>
      <c r="B39" s="16" t="s">
        <v>103</v>
      </c>
      <c r="C39" s="10">
        <v>25</v>
      </c>
      <c r="D39" s="20">
        <f>26.6-3.003</f>
        <v>23.597000000000001</v>
      </c>
      <c r="E39" s="10">
        <v>28</v>
      </c>
      <c r="F39" s="10">
        <v>29.4</v>
      </c>
      <c r="G39" s="10">
        <v>30.9</v>
      </c>
      <c r="H39" s="10">
        <v>32.4</v>
      </c>
      <c r="I39" s="16" t="s">
        <v>104</v>
      </c>
      <c r="J39" s="16" t="s">
        <v>100</v>
      </c>
      <c r="K39" s="16" t="s">
        <v>26</v>
      </c>
      <c r="L39" s="16" t="s">
        <v>97</v>
      </c>
    </row>
    <row r="40" spans="1:12" ht="86.25" customHeight="1">
      <c r="A40" s="16" t="s">
        <v>40</v>
      </c>
      <c r="B40" s="16" t="s">
        <v>105</v>
      </c>
      <c r="C40" s="10">
        <v>150</v>
      </c>
      <c r="D40" s="10">
        <v>157.5</v>
      </c>
      <c r="E40" s="10">
        <v>165.4</v>
      </c>
      <c r="F40" s="10">
        <v>173.7</v>
      </c>
      <c r="G40" s="10">
        <v>182.4</v>
      </c>
      <c r="H40" s="10">
        <v>191.5</v>
      </c>
      <c r="I40" s="16" t="s">
        <v>106</v>
      </c>
      <c r="J40" s="16" t="s">
        <v>100</v>
      </c>
      <c r="K40" s="16" t="s">
        <v>26</v>
      </c>
      <c r="L40" s="16" t="s">
        <v>107</v>
      </c>
    </row>
    <row r="41" spans="1:12" ht="140.25" customHeight="1">
      <c r="A41" s="16" t="s">
        <v>43</v>
      </c>
      <c r="B41" s="16" t="s">
        <v>108</v>
      </c>
      <c r="C41" s="10">
        <v>10</v>
      </c>
      <c r="D41" s="10">
        <v>10.5</v>
      </c>
      <c r="E41" s="10">
        <v>11</v>
      </c>
      <c r="F41" s="10">
        <v>11.6</v>
      </c>
      <c r="G41" s="10">
        <v>12.2</v>
      </c>
      <c r="H41" s="10">
        <v>12.8</v>
      </c>
      <c r="I41" s="16" t="s">
        <v>109</v>
      </c>
      <c r="J41" s="16" t="s">
        <v>100</v>
      </c>
      <c r="K41" s="16" t="s">
        <v>26</v>
      </c>
      <c r="L41" s="16" t="s">
        <v>110</v>
      </c>
    </row>
    <row r="42" spans="1:12" ht="75" customHeight="1">
      <c r="A42" s="16" t="s">
        <v>46</v>
      </c>
      <c r="B42" s="16" t="s">
        <v>111</v>
      </c>
      <c r="C42" s="10">
        <v>10</v>
      </c>
      <c r="D42" s="10">
        <v>10.5</v>
      </c>
      <c r="E42" s="10">
        <v>11</v>
      </c>
      <c r="F42" s="10">
        <v>11.6</v>
      </c>
      <c r="G42" s="10">
        <v>12.2</v>
      </c>
      <c r="H42" s="10">
        <v>12.8</v>
      </c>
      <c r="I42" s="16" t="s">
        <v>112</v>
      </c>
      <c r="J42" s="16" t="s">
        <v>100</v>
      </c>
      <c r="K42" s="16" t="s">
        <v>26</v>
      </c>
      <c r="L42" s="16" t="s">
        <v>113</v>
      </c>
    </row>
    <row r="43" spans="1:12" ht="87" customHeight="1">
      <c r="A43" s="16" t="s">
        <v>49</v>
      </c>
      <c r="B43" s="16" t="s">
        <v>114</v>
      </c>
      <c r="C43" s="10">
        <v>669</v>
      </c>
      <c r="D43" s="10"/>
      <c r="E43" s="10"/>
      <c r="F43" s="10"/>
      <c r="G43" s="10"/>
      <c r="H43" s="10"/>
      <c r="I43" s="16" t="s">
        <v>115</v>
      </c>
      <c r="J43" s="16" t="s">
        <v>67</v>
      </c>
      <c r="K43" s="16">
        <v>2015</v>
      </c>
      <c r="L43" s="16" t="s">
        <v>116</v>
      </c>
    </row>
    <row r="44" spans="1:12" ht="77.25" customHeight="1">
      <c r="A44" s="16" t="s">
        <v>52</v>
      </c>
      <c r="B44" s="16" t="s">
        <v>117</v>
      </c>
      <c r="C44" s="10">
        <v>1026</v>
      </c>
      <c r="D44" s="10" t="s">
        <v>30</v>
      </c>
      <c r="E44" s="10" t="s">
        <v>30</v>
      </c>
      <c r="F44" s="10" t="s">
        <v>30</v>
      </c>
      <c r="G44" s="10" t="s">
        <v>30</v>
      </c>
      <c r="H44" s="10" t="s">
        <v>30</v>
      </c>
      <c r="I44" s="16" t="s">
        <v>118</v>
      </c>
      <c r="J44" s="16" t="s">
        <v>67</v>
      </c>
      <c r="K44" s="16">
        <v>2015</v>
      </c>
      <c r="L44" s="16" t="s">
        <v>119</v>
      </c>
    </row>
    <row r="45" spans="1:12" ht="75.75" customHeight="1">
      <c r="A45" s="16" t="s">
        <v>56</v>
      </c>
      <c r="B45" s="16" t="s">
        <v>120</v>
      </c>
      <c r="C45" s="10" t="s">
        <v>30</v>
      </c>
      <c r="D45" s="10" t="s">
        <v>30</v>
      </c>
      <c r="E45" s="10" t="s">
        <v>30</v>
      </c>
      <c r="F45" s="10" t="s">
        <v>30</v>
      </c>
      <c r="G45" s="10" t="s">
        <v>30</v>
      </c>
      <c r="H45" s="10">
        <v>1311</v>
      </c>
      <c r="I45" s="16" t="s">
        <v>121</v>
      </c>
      <c r="J45" s="16" t="s">
        <v>67</v>
      </c>
      <c r="K45" s="16">
        <v>2020</v>
      </c>
      <c r="L45" s="16" t="s">
        <v>122</v>
      </c>
    </row>
    <row r="46" spans="1:12" ht="84" customHeight="1">
      <c r="A46" s="31" t="s">
        <v>59</v>
      </c>
      <c r="B46" s="31" t="s">
        <v>123</v>
      </c>
      <c r="C46" s="10" t="s">
        <v>30</v>
      </c>
      <c r="D46" s="10">
        <v>300</v>
      </c>
      <c r="E46" s="10" t="s">
        <v>30</v>
      </c>
      <c r="F46" s="10" t="s">
        <v>30</v>
      </c>
      <c r="G46" s="10" t="s">
        <v>30</v>
      </c>
      <c r="H46" s="10" t="s">
        <v>30</v>
      </c>
      <c r="I46" s="16" t="s">
        <v>124</v>
      </c>
      <c r="J46" s="29" t="s">
        <v>100</v>
      </c>
      <c r="K46" s="29">
        <v>2016</v>
      </c>
      <c r="L46" s="29" t="s">
        <v>97</v>
      </c>
    </row>
    <row r="47" spans="1:12" ht="42.75" customHeight="1">
      <c r="A47" s="32"/>
      <c r="B47" s="32"/>
      <c r="C47" s="10"/>
      <c r="D47" s="10">
        <v>3.0030000000000001</v>
      </c>
      <c r="E47" s="10"/>
      <c r="F47" s="10"/>
      <c r="G47" s="10"/>
      <c r="H47" s="10"/>
      <c r="I47" s="16" t="s">
        <v>125</v>
      </c>
      <c r="J47" s="29"/>
      <c r="K47" s="29"/>
      <c r="L47" s="29"/>
    </row>
    <row r="48" spans="1:12" ht="75.75" customHeight="1">
      <c r="A48" s="16" t="s">
        <v>62</v>
      </c>
      <c r="B48" s="16" t="s">
        <v>126</v>
      </c>
      <c r="C48" s="10" t="s">
        <v>30</v>
      </c>
      <c r="D48" s="10">
        <v>24.3</v>
      </c>
      <c r="E48" s="10" t="s">
        <v>30</v>
      </c>
      <c r="F48" s="10" t="s">
        <v>30</v>
      </c>
      <c r="G48" s="10" t="s">
        <v>30</v>
      </c>
      <c r="H48" s="10" t="s">
        <v>30</v>
      </c>
      <c r="I48" s="16" t="s">
        <v>263</v>
      </c>
      <c r="J48" s="16" t="s">
        <v>100</v>
      </c>
      <c r="K48" s="16">
        <v>2016</v>
      </c>
      <c r="L48" s="16" t="s">
        <v>97</v>
      </c>
    </row>
    <row r="49" spans="1:12" ht="75.75" customHeight="1">
      <c r="A49" s="16" t="s">
        <v>65</v>
      </c>
      <c r="B49" s="16" t="s">
        <v>127</v>
      </c>
      <c r="C49" s="10" t="s">
        <v>30</v>
      </c>
      <c r="D49" s="10">
        <f>20.8-2.5</f>
        <v>18.3</v>
      </c>
      <c r="E49" s="10" t="s">
        <v>30</v>
      </c>
      <c r="F49" s="10" t="s">
        <v>30</v>
      </c>
      <c r="G49" s="10" t="s">
        <v>30</v>
      </c>
      <c r="H49" s="10" t="s">
        <v>30</v>
      </c>
      <c r="I49" s="16" t="s">
        <v>264</v>
      </c>
      <c r="J49" s="16" t="s">
        <v>100</v>
      </c>
      <c r="K49" s="16">
        <v>2016</v>
      </c>
      <c r="L49" s="16" t="s">
        <v>110</v>
      </c>
    </row>
    <row r="50" spans="1:12" ht="31.5" customHeight="1">
      <c r="A50" s="16" t="s">
        <v>69</v>
      </c>
      <c r="B50" s="16" t="s">
        <v>128</v>
      </c>
      <c r="C50" s="10">
        <v>31451.3</v>
      </c>
      <c r="D50" s="10">
        <v>33032.199999999997</v>
      </c>
      <c r="E50" s="10">
        <v>37616.5</v>
      </c>
      <c r="F50" s="10">
        <v>34585</v>
      </c>
      <c r="G50" s="10">
        <v>34585</v>
      </c>
      <c r="H50" s="10">
        <v>34585</v>
      </c>
      <c r="I50" s="10">
        <v>205855</v>
      </c>
      <c r="J50" s="16" t="s">
        <v>129</v>
      </c>
      <c r="K50" s="16" t="s">
        <v>26</v>
      </c>
      <c r="L50" s="16" t="s">
        <v>130</v>
      </c>
    </row>
    <row r="51" spans="1:12">
      <c r="A51" s="16"/>
      <c r="B51" s="8" t="s">
        <v>131</v>
      </c>
      <c r="C51" s="10">
        <f t="shared" ref="C51:H51" si="3">SUM(C52:C53)</f>
        <v>33771.300000000003</v>
      </c>
      <c r="D51" s="10">
        <v>34031.4</v>
      </c>
      <c r="E51" s="10">
        <f t="shared" si="3"/>
        <v>38306</v>
      </c>
      <c r="F51" s="10">
        <f t="shared" si="3"/>
        <v>35309.1</v>
      </c>
      <c r="G51" s="10">
        <f t="shared" si="3"/>
        <v>35345.4</v>
      </c>
      <c r="H51" s="10">
        <f t="shared" si="3"/>
        <v>36694.400000000001</v>
      </c>
      <c r="I51" s="10">
        <v>213457.6</v>
      </c>
      <c r="J51" s="16"/>
      <c r="K51" s="16"/>
      <c r="L51" s="16"/>
    </row>
    <row r="52" spans="1:12">
      <c r="A52" s="16"/>
      <c r="B52" s="16" t="s">
        <v>90</v>
      </c>
      <c r="C52" s="10">
        <f>SUM(C36:C50)</f>
        <v>33771.300000000003</v>
      </c>
      <c r="D52" s="10">
        <f>D36+D37+D39+D40+D41+D42+D50+D47</f>
        <v>33688.799999999996</v>
      </c>
      <c r="E52" s="10">
        <f>SUM(E36:E50)</f>
        <v>38306</v>
      </c>
      <c r="F52" s="10">
        <f>SUM(F36:F50)</f>
        <v>35309.1</v>
      </c>
      <c r="G52" s="10">
        <f>SUM(G36:G50)</f>
        <v>35345.4</v>
      </c>
      <c r="H52" s="10">
        <f>SUM(H36:H50)</f>
        <v>36694.400000000001</v>
      </c>
      <c r="I52" s="10"/>
      <c r="J52" s="16"/>
      <c r="K52" s="16"/>
      <c r="L52" s="16"/>
    </row>
    <row r="53" spans="1:12">
      <c r="A53" s="16"/>
      <c r="B53" s="16" t="s">
        <v>91</v>
      </c>
      <c r="C53" s="10">
        <v>0</v>
      </c>
      <c r="D53" s="10">
        <v>300</v>
      </c>
      <c r="E53" s="10">
        <v>0</v>
      </c>
      <c r="F53" s="10">
        <v>0</v>
      </c>
      <c r="G53" s="10">
        <v>0</v>
      </c>
      <c r="H53" s="10">
        <v>0</v>
      </c>
      <c r="I53" s="10">
        <v>300</v>
      </c>
      <c r="J53" s="16"/>
      <c r="K53" s="16"/>
      <c r="L53" s="16"/>
    </row>
    <row r="54" spans="1:12">
      <c r="A54" s="16"/>
      <c r="B54" s="25" t="s">
        <v>265</v>
      </c>
      <c r="C54" s="26">
        <v>0</v>
      </c>
      <c r="D54" s="24">
        <v>42.6</v>
      </c>
      <c r="E54" s="24">
        <v>0</v>
      </c>
      <c r="F54" s="24">
        <v>0</v>
      </c>
      <c r="G54" s="24">
        <v>0</v>
      </c>
      <c r="H54" s="24">
        <v>0</v>
      </c>
      <c r="I54" s="24">
        <v>42.6</v>
      </c>
      <c r="J54" s="23"/>
      <c r="K54" s="23"/>
      <c r="L54" s="23"/>
    </row>
    <row r="55" spans="1:12">
      <c r="A55" s="34" t="s">
        <v>132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</row>
    <row r="56" spans="1:12" ht="89.25" customHeight="1">
      <c r="A56" s="16" t="s">
        <v>133</v>
      </c>
      <c r="B56" s="16" t="s">
        <v>134</v>
      </c>
      <c r="C56" s="10" t="s">
        <v>30</v>
      </c>
      <c r="D56" s="10">
        <v>50</v>
      </c>
      <c r="E56" s="10" t="s">
        <v>30</v>
      </c>
      <c r="F56" s="10">
        <v>55.1</v>
      </c>
      <c r="G56" s="10" t="s">
        <v>30</v>
      </c>
      <c r="H56" s="10">
        <v>60.5</v>
      </c>
      <c r="I56" s="16" t="s">
        <v>135</v>
      </c>
      <c r="J56" s="16" t="s">
        <v>136</v>
      </c>
      <c r="K56" s="16" t="s">
        <v>137</v>
      </c>
      <c r="L56" s="16" t="s">
        <v>138</v>
      </c>
    </row>
    <row r="57" spans="1:12" ht="90" customHeight="1">
      <c r="A57" s="16" t="s">
        <v>28</v>
      </c>
      <c r="B57" s="16" t="s">
        <v>139</v>
      </c>
      <c r="C57" s="10">
        <v>40</v>
      </c>
      <c r="D57" s="10">
        <v>42</v>
      </c>
      <c r="E57" s="10">
        <v>44.1</v>
      </c>
      <c r="F57" s="10">
        <v>46.3</v>
      </c>
      <c r="G57" s="10">
        <v>48.6</v>
      </c>
      <c r="H57" s="10">
        <v>51</v>
      </c>
      <c r="I57" s="16" t="s">
        <v>140</v>
      </c>
      <c r="J57" s="16" t="s">
        <v>136</v>
      </c>
      <c r="K57" s="16" t="s">
        <v>26</v>
      </c>
      <c r="L57" s="16" t="s">
        <v>141</v>
      </c>
    </row>
    <row r="58" spans="1:12" ht="89.25" customHeight="1">
      <c r="A58" s="16" t="s">
        <v>34</v>
      </c>
      <c r="B58" s="16" t="s">
        <v>142</v>
      </c>
      <c r="C58" s="10">
        <v>20</v>
      </c>
      <c r="D58" s="10">
        <v>21</v>
      </c>
      <c r="E58" s="10">
        <v>22</v>
      </c>
      <c r="F58" s="10">
        <v>23.1</v>
      </c>
      <c r="G58" s="10">
        <v>24.3</v>
      </c>
      <c r="H58" s="10">
        <v>25.5</v>
      </c>
      <c r="I58" s="16" t="s">
        <v>143</v>
      </c>
      <c r="J58" s="16" t="s">
        <v>136</v>
      </c>
      <c r="K58" s="16" t="s">
        <v>26</v>
      </c>
      <c r="L58" s="16" t="s">
        <v>144</v>
      </c>
    </row>
    <row r="59" spans="1:12" ht="90" customHeight="1">
      <c r="A59" s="16" t="s">
        <v>37</v>
      </c>
      <c r="B59" s="16" t="s">
        <v>145</v>
      </c>
      <c r="C59" s="10">
        <v>30</v>
      </c>
      <c r="D59" s="10">
        <v>31.5</v>
      </c>
      <c r="E59" s="10">
        <v>33</v>
      </c>
      <c r="F59" s="10">
        <v>34.700000000000003</v>
      </c>
      <c r="G59" s="10">
        <v>36.4</v>
      </c>
      <c r="H59" s="10">
        <v>38.200000000000003</v>
      </c>
      <c r="I59" s="16" t="s">
        <v>146</v>
      </c>
      <c r="J59" s="16" t="s">
        <v>136</v>
      </c>
      <c r="K59" s="16" t="s">
        <v>26</v>
      </c>
      <c r="L59" s="16" t="s">
        <v>147</v>
      </c>
    </row>
    <row r="60" spans="1:12" ht="60.75" customHeight="1">
      <c r="A60" s="16" t="s">
        <v>40</v>
      </c>
      <c r="B60" s="16" t="s">
        <v>148</v>
      </c>
      <c r="C60" s="10">
        <v>500</v>
      </c>
      <c r="D60" s="10" t="s">
        <v>30</v>
      </c>
      <c r="E60" s="10">
        <v>551.20000000000005</v>
      </c>
      <c r="F60" s="10" t="s">
        <v>30</v>
      </c>
      <c r="G60" s="10">
        <v>607.4</v>
      </c>
      <c r="H60" s="10" t="s">
        <v>30</v>
      </c>
      <c r="I60" s="16" t="s">
        <v>149</v>
      </c>
      <c r="J60" s="16" t="s">
        <v>136</v>
      </c>
      <c r="K60" s="16" t="s">
        <v>26</v>
      </c>
      <c r="L60" s="16" t="s">
        <v>150</v>
      </c>
    </row>
    <row r="61" spans="1:12">
      <c r="A61" s="16"/>
      <c r="B61" s="8" t="s">
        <v>151</v>
      </c>
      <c r="C61" s="10">
        <f t="shared" ref="C61:I61" si="4">SUM(C62:C63)</f>
        <v>590</v>
      </c>
      <c r="D61" s="10">
        <f t="shared" si="4"/>
        <v>144.5</v>
      </c>
      <c r="E61" s="10">
        <f>SUM(E56:E60)</f>
        <v>650.30000000000007</v>
      </c>
      <c r="F61" s="10">
        <f t="shared" si="4"/>
        <v>159.19999999999999</v>
      </c>
      <c r="G61" s="10">
        <f t="shared" si="4"/>
        <v>716.7</v>
      </c>
      <c r="H61" s="10">
        <f t="shared" si="4"/>
        <v>175.2</v>
      </c>
      <c r="I61" s="16">
        <f t="shared" si="4"/>
        <v>2435.9</v>
      </c>
      <c r="J61" s="16"/>
      <c r="K61" s="16"/>
      <c r="L61" s="16"/>
    </row>
    <row r="62" spans="1:12">
      <c r="A62" s="16"/>
      <c r="B62" s="16" t="s">
        <v>90</v>
      </c>
      <c r="C62" s="10">
        <f t="shared" ref="C62:H62" si="5">SUM(C56:C60)</f>
        <v>590</v>
      </c>
      <c r="D62" s="10">
        <f t="shared" si="5"/>
        <v>144.5</v>
      </c>
      <c r="E62" s="10">
        <f>E61</f>
        <v>650.30000000000007</v>
      </c>
      <c r="F62" s="10">
        <f t="shared" si="5"/>
        <v>159.19999999999999</v>
      </c>
      <c r="G62" s="10">
        <f t="shared" si="5"/>
        <v>716.7</v>
      </c>
      <c r="H62" s="10">
        <f t="shared" si="5"/>
        <v>175.2</v>
      </c>
      <c r="I62" s="16">
        <f>SUM(C62:H62)</f>
        <v>2435.9</v>
      </c>
      <c r="J62" s="16"/>
      <c r="K62" s="16"/>
      <c r="L62" s="16"/>
    </row>
    <row r="63" spans="1:12">
      <c r="A63" s="16"/>
      <c r="B63" s="16" t="s">
        <v>91</v>
      </c>
      <c r="C63" s="16">
        <v>0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/>
      <c r="K63" s="16"/>
      <c r="L63" s="16"/>
    </row>
    <row r="64" spans="1:12">
      <c r="A64" s="34" t="s">
        <v>152</v>
      </c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</row>
    <row r="65" spans="1:12" ht="52.5" customHeight="1">
      <c r="A65" s="16" t="s">
        <v>133</v>
      </c>
      <c r="B65" s="16" t="s">
        <v>153</v>
      </c>
      <c r="C65" s="10" t="s">
        <v>30</v>
      </c>
      <c r="D65" s="10">
        <v>50</v>
      </c>
      <c r="E65" s="10" t="s">
        <v>30</v>
      </c>
      <c r="F65" s="10">
        <v>57.9</v>
      </c>
      <c r="G65" s="10" t="s">
        <v>30</v>
      </c>
      <c r="H65" s="10">
        <v>63.8</v>
      </c>
      <c r="I65" s="16" t="s">
        <v>154</v>
      </c>
      <c r="J65" s="16" t="s">
        <v>155</v>
      </c>
      <c r="K65" s="16" t="s">
        <v>137</v>
      </c>
      <c r="L65" s="16" t="s">
        <v>156</v>
      </c>
    </row>
    <row r="66" spans="1:12" ht="51.75" customHeight="1">
      <c r="A66" s="16" t="s">
        <v>28</v>
      </c>
      <c r="B66" s="16" t="s">
        <v>157</v>
      </c>
      <c r="C66" s="10">
        <v>370</v>
      </c>
      <c r="D66" s="10">
        <v>94.5</v>
      </c>
      <c r="E66" s="10">
        <v>99.2</v>
      </c>
      <c r="F66" s="10">
        <v>104.1</v>
      </c>
      <c r="G66" s="10">
        <v>109.3</v>
      </c>
      <c r="H66" s="10">
        <v>114.8</v>
      </c>
      <c r="I66" s="16" t="s">
        <v>158</v>
      </c>
      <c r="J66" s="16" t="s">
        <v>155</v>
      </c>
      <c r="K66" s="16" t="s">
        <v>26</v>
      </c>
      <c r="L66" s="16" t="s">
        <v>159</v>
      </c>
    </row>
    <row r="67" spans="1:12" ht="50.25" customHeight="1">
      <c r="A67" s="16" t="s">
        <v>34</v>
      </c>
      <c r="B67" s="16" t="s">
        <v>160</v>
      </c>
      <c r="C67" s="10">
        <v>20</v>
      </c>
      <c r="D67" s="10">
        <v>21</v>
      </c>
      <c r="E67" s="10">
        <v>22</v>
      </c>
      <c r="F67" s="10">
        <v>23.1</v>
      </c>
      <c r="G67" s="10">
        <v>24.3</v>
      </c>
      <c r="H67" s="10">
        <v>25.5</v>
      </c>
      <c r="I67" s="16" t="s">
        <v>161</v>
      </c>
      <c r="J67" s="16" t="s">
        <v>155</v>
      </c>
      <c r="K67" s="16" t="s">
        <v>26</v>
      </c>
      <c r="L67" s="16" t="s">
        <v>162</v>
      </c>
    </row>
    <row r="68" spans="1:12" ht="72.75" customHeight="1">
      <c r="A68" s="16" t="s">
        <v>37</v>
      </c>
      <c r="B68" s="16" t="s">
        <v>163</v>
      </c>
      <c r="C68" s="10">
        <v>90</v>
      </c>
      <c r="D68" s="10">
        <v>94.5</v>
      </c>
      <c r="E68" s="10">
        <v>99.2</v>
      </c>
      <c r="F68" s="10">
        <v>104.2</v>
      </c>
      <c r="G68" s="10">
        <v>109.4</v>
      </c>
      <c r="H68" s="10">
        <v>114.8</v>
      </c>
      <c r="I68" s="16" t="s">
        <v>164</v>
      </c>
      <c r="J68" s="16" t="s">
        <v>155</v>
      </c>
      <c r="K68" s="16" t="s">
        <v>26</v>
      </c>
      <c r="L68" s="16" t="s">
        <v>165</v>
      </c>
    </row>
    <row r="69" spans="1:12" ht="64.5" customHeight="1">
      <c r="A69" s="16" t="s">
        <v>40</v>
      </c>
      <c r="B69" s="16" t="s">
        <v>166</v>
      </c>
      <c r="C69" s="10">
        <v>30</v>
      </c>
      <c r="D69" s="10">
        <v>31.5</v>
      </c>
      <c r="E69" s="10">
        <v>33</v>
      </c>
      <c r="F69" s="10">
        <v>34.700000000000003</v>
      </c>
      <c r="G69" s="10">
        <v>36.4</v>
      </c>
      <c r="H69" s="10">
        <v>38.200000000000003</v>
      </c>
      <c r="I69" s="16" t="s">
        <v>167</v>
      </c>
      <c r="J69" s="16" t="s">
        <v>155</v>
      </c>
      <c r="K69" s="16" t="s">
        <v>26</v>
      </c>
      <c r="L69" s="16" t="s">
        <v>168</v>
      </c>
    </row>
    <row r="70" spans="1:12" ht="44.25" customHeight="1">
      <c r="A70" s="16" t="s">
        <v>43</v>
      </c>
      <c r="B70" s="16" t="s">
        <v>169</v>
      </c>
      <c r="C70" s="10">
        <v>50</v>
      </c>
      <c r="D70" s="10">
        <v>52.5</v>
      </c>
      <c r="E70" s="10">
        <v>55.1</v>
      </c>
      <c r="F70" s="10">
        <v>57.9</v>
      </c>
      <c r="G70" s="10">
        <v>60.8</v>
      </c>
      <c r="H70" s="10">
        <v>63.8</v>
      </c>
      <c r="I70" s="16" t="s">
        <v>170</v>
      </c>
      <c r="J70" s="16" t="s">
        <v>155</v>
      </c>
      <c r="K70" s="16" t="s">
        <v>26</v>
      </c>
      <c r="L70" s="16" t="s">
        <v>171</v>
      </c>
    </row>
    <row r="71" spans="1:12" ht="44.25" customHeight="1">
      <c r="A71" s="16"/>
      <c r="B71" s="16" t="s">
        <v>251</v>
      </c>
      <c r="C71" s="10"/>
      <c r="D71" s="10"/>
      <c r="E71" s="10">
        <v>810</v>
      </c>
      <c r="F71" s="10">
        <v>846.5</v>
      </c>
      <c r="G71" s="10">
        <v>880.3</v>
      </c>
      <c r="H71" s="10"/>
      <c r="I71" s="16" t="s">
        <v>252</v>
      </c>
      <c r="J71" s="16" t="s">
        <v>155</v>
      </c>
      <c r="K71" s="16"/>
      <c r="L71" s="16"/>
    </row>
    <row r="72" spans="1:12" ht="39.75" customHeight="1">
      <c r="A72" s="16" t="s">
        <v>46</v>
      </c>
      <c r="B72" s="16" t="s">
        <v>172</v>
      </c>
      <c r="C72" s="10">
        <v>31755.200000000001</v>
      </c>
      <c r="D72" s="10">
        <v>34288.800000000003</v>
      </c>
      <c r="E72" s="10">
        <v>38164.800000000003</v>
      </c>
      <c r="F72" s="10">
        <v>34800</v>
      </c>
      <c r="G72" s="10">
        <v>34800</v>
      </c>
      <c r="H72" s="10">
        <v>34800</v>
      </c>
      <c r="I72" s="16" t="s">
        <v>267</v>
      </c>
      <c r="J72" s="16" t="s">
        <v>173</v>
      </c>
      <c r="K72" s="16" t="s">
        <v>26</v>
      </c>
      <c r="L72" s="16" t="s">
        <v>130</v>
      </c>
    </row>
    <row r="73" spans="1:12">
      <c r="A73" s="16"/>
      <c r="B73" s="8" t="s">
        <v>174</v>
      </c>
      <c r="C73" s="10">
        <f t="shared" ref="C73:I73" si="6">SUM(C74:C75)</f>
        <v>32315.200000000001</v>
      </c>
      <c r="D73" s="10">
        <f t="shared" si="6"/>
        <v>34632.800000000003</v>
      </c>
      <c r="E73" s="10">
        <f t="shared" si="6"/>
        <v>39283.300000000003</v>
      </c>
      <c r="F73" s="10">
        <f t="shared" si="6"/>
        <v>36028.400000000001</v>
      </c>
      <c r="G73" s="10">
        <f t="shared" si="6"/>
        <v>36020.5</v>
      </c>
      <c r="H73" s="10">
        <f t="shared" si="6"/>
        <v>35220.9</v>
      </c>
      <c r="I73" s="16">
        <f t="shared" si="6"/>
        <v>213501.1</v>
      </c>
      <c r="J73" s="16"/>
      <c r="K73" s="16"/>
      <c r="L73" s="16"/>
    </row>
    <row r="74" spans="1:12">
      <c r="A74" s="16"/>
      <c r="B74" s="16" t="s">
        <v>90</v>
      </c>
      <c r="C74" s="10">
        <f t="shared" ref="C74:H74" si="7">SUM(C65:C72)</f>
        <v>32315.200000000001</v>
      </c>
      <c r="D74" s="10">
        <f t="shared" si="7"/>
        <v>34632.800000000003</v>
      </c>
      <c r="E74" s="10">
        <f>SUM(E65:E72)</f>
        <v>39283.300000000003</v>
      </c>
      <c r="F74" s="10">
        <f t="shared" si="7"/>
        <v>36028.400000000001</v>
      </c>
      <c r="G74" s="10">
        <f t="shared" si="7"/>
        <v>36020.5</v>
      </c>
      <c r="H74" s="10">
        <f t="shared" si="7"/>
        <v>35220.9</v>
      </c>
      <c r="I74" s="16">
        <f>SUM(C74:H74)</f>
        <v>213501.1</v>
      </c>
      <c r="J74" s="16"/>
      <c r="K74" s="16"/>
      <c r="L74" s="16"/>
    </row>
    <row r="75" spans="1:12">
      <c r="A75" s="16"/>
      <c r="B75" s="16" t="s">
        <v>91</v>
      </c>
      <c r="C75" s="16">
        <v>0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/>
      <c r="K75" s="16"/>
      <c r="L75" s="16"/>
    </row>
    <row r="76" spans="1:12">
      <c r="A76" s="34" t="s">
        <v>250</v>
      </c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1:12" ht="102.75" customHeight="1">
      <c r="A77" s="16" t="s">
        <v>133</v>
      </c>
      <c r="B77" s="16" t="s">
        <v>175</v>
      </c>
      <c r="C77" s="10">
        <v>600</v>
      </c>
      <c r="D77" s="10">
        <v>630</v>
      </c>
      <c r="E77" s="10">
        <v>661.5</v>
      </c>
      <c r="F77" s="10">
        <v>694.6</v>
      </c>
      <c r="G77" s="10">
        <v>730</v>
      </c>
      <c r="H77" s="10">
        <v>766.5</v>
      </c>
      <c r="I77" s="16" t="s">
        <v>176</v>
      </c>
      <c r="J77" s="16" t="s">
        <v>177</v>
      </c>
      <c r="K77" s="16" t="s">
        <v>26</v>
      </c>
      <c r="L77" s="16" t="s">
        <v>178</v>
      </c>
    </row>
    <row r="78" spans="1:12" ht="48.75" customHeight="1">
      <c r="A78" s="29" t="s">
        <v>28</v>
      </c>
      <c r="B78" s="29" t="s">
        <v>179</v>
      </c>
      <c r="C78" s="10">
        <v>480</v>
      </c>
      <c r="D78" s="10" t="s">
        <v>30</v>
      </c>
      <c r="E78" s="10" t="s">
        <v>30</v>
      </c>
      <c r="F78" s="10" t="s">
        <v>30</v>
      </c>
      <c r="G78" s="10" t="s">
        <v>30</v>
      </c>
      <c r="H78" s="10" t="s">
        <v>30</v>
      </c>
      <c r="I78" s="16" t="s">
        <v>180</v>
      </c>
      <c r="J78" s="29" t="s">
        <v>155</v>
      </c>
      <c r="K78" s="29">
        <v>2015</v>
      </c>
      <c r="L78" s="29" t="s">
        <v>159</v>
      </c>
    </row>
    <row r="79" spans="1:12" ht="38.25">
      <c r="A79" s="29"/>
      <c r="B79" s="29"/>
      <c r="C79" s="10">
        <v>3718</v>
      </c>
      <c r="D79" s="10" t="s">
        <v>30</v>
      </c>
      <c r="E79" s="10" t="s">
        <v>30</v>
      </c>
      <c r="F79" s="10" t="s">
        <v>30</v>
      </c>
      <c r="G79" s="10" t="s">
        <v>30</v>
      </c>
      <c r="H79" s="10" t="s">
        <v>30</v>
      </c>
      <c r="I79" s="16" t="s">
        <v>181</v>
      </c>
      <c r="J79" s="29"/>
      <c r="K79" s="29"/>
      <c r="L79" s="29"/>
    </row>
    <row r="80" spans="1:12" ht="42" customHeight="1">
      <c r="A80" s="29" t="s">
        <v>34</v>
      </c>
      <c r="B80" s="29" t="s">
        <v>249</v>
      </c>
      <c r="C80" s="10" t="s">
        <v>30</v>
      </c>
      <c r="D80" s="10">
        <v>50.5</v>
      </c>
      <c r="E80" s="10" t="s">
        <v>30</v>
      </c>
      <c r="F80" s="10" t="s">
        <v>30</v>
      </c>
      <c r="G80" s="10" t="s">
        <v>30</v>
      </c>
      <c r="H80" s="10" t="s">
        <v>30</v>
      </c>
      <c r="I80" s="16" t="s">
        <v>182</v>
      </c>
      <c r="J80" s="29" t="s">
        <v>155</v>
      </c>
      <c r="K80" s="29">
        <v>2016</v>
      </c>
      <c r="L80" s="29" t="s">
        <v>159</v>
      </c>
    </row>
    <row r="81" spans="1:12" ht="39.75" customHeight="1">
      <c r="A81" s="29"/>
      <c r="B81" s="29"/>
      <c r="C81" s="10" t="s">
        <v>30</v>
      </c>
      <c r="D81" s="10">
        <v>0</v>
      </c>
      <c r="E81" s="10" t="s">
        <v>30</v>
      </c>
      <c r="F81" s="10" t="s">
        <v>30</v>
      </c>
      <c r="G81" s="10" t="s">
        <v>30</v>
      </c>
      <c r="H81" s="10" t="s">
        <v>30</v>
      </c>
      <c r="I81" s="16" t="s">
        <v>183</v>
      </c>
      <c r="J81" s="29"/>
      <c r="K81" s="29"/>
      <c r="L81" s="29"/>
    </row>
    <row r="82" spans="1:12" ht="86.25" customHeight="1">
      <c r="A82" s="29" t="s">
        <v>37</v>
      </c>
      <c r="B82" s="29" t="s">
        <v>184</v>
      </c>
      <c r="C82" s="10" t="s">
        <v>30</v>
      </c>
      <c r="D82" s="10" t="s">
        <v>30</v>
      </c>
      <c r="E82" s="10">
        <v>50</v>
      </c>
      <c r="F82" s="10" t="s">
        <v>30</v>
      </c>
      <c r="G82" s="10" t="s">
        <v>30</v>
      </c>
      <c r="H82" s="10" t="s">
        <v>30</v>
      </c>
      <c r="I82" s="16" t="s">
        <v>240</v>
      </c>
      <c r="J82" s="29" t="s">
        <v>136</v>
      </c>
      <c r="K82" s="29">
        <v>2017</v>
      </c>
      <c r="L82" s="29" t="s">
        <v>185</v>
      </c>
    </row>
    <row r="83" spans="1:12" ht="45.75" customHeight="1">
      <c r="A83" s="29"/>
      <c r="B83" s="29"/>
      <c r="C83" s="10" t="s">
        <v>30</v>
      </c>
      <c r="D83" s="10" t="s">
        <v>30</v>
      </c>
      <c r="E83" s="11"/>
      <c r="F83" s="10" t="s">
        <v>30</v>
      </c>
      <c r="G83" s="10" t="s">
        <v>30</v>
      </c>
      <c r="H83" s="10" t="s">
        <v>30</v>
      </c>
      <c r="I83" s="16" t="s">
        <v>237</v>
      </c>
      <c r="J83" s="29"/>
      <c r="K83" s="29"/>
      <c r="L83" s="29"/>
    </row>
    <row r="84" spans="1:12" ht="48" customHeight="1">
      <c r="A84" s="29" t="s">
        <v>40</v>
      </c>
      <c r="B84" s="29" t="s">
        <v>186</v>
      </c>
      <c r="C84" s="10" t="s">
        <v>30</v>
      </c>
      <c r="D84" s="10" t="s">
        <v>30</v>
      </c>
      <c r="E84" s="10" t="s">
        <v>30</v>
      </c>
      <c r="F84" s="10">
        <v>50</v>
      </c>
      <c r="G84" s="10" t="s">
        <v>30</v>
      </c>
      <c r="H84" s="10" t="s">
        <v>30</v>
      </c>
      <c r="I84" s="16" t="s">
        <v>241</v>
      </c>
      <c r="J84" s="29" t="s">
        <v>136</v>
      </c>
      <c r="K84" s="29">
        <v>2018</v>
      </c>
      <c r="L84" s="29" t="s">
        <v>185</v>
      </c>
    </row>
    <row r="85" spans="1:12" ht="43.5" customHeight="1">
      <c r="A85" s="29"/>
      <c r="B85" s="29"/>
      <c r="C85" s="10" t="s">
        <v>30</v>
      </c>
      <c r="D85" s="10" t="s">
        <v>30</v>
      </c>
      <c r="E85" s="10" t="s">
        <v>30</v>
      </c>
      <c r="F85" s="11"/>
      <c r="G85" s="10" t="s">
        <v>30</v>
      </c>
      <c r="H85" s="10" t="s">
        <v>30</v>
      </c>
      <c r="I85" s="16" t="s">
        <v>238</v>
      </c>
      <c r="J85" s="29"/>
      <c r="K85" s="29"/>
      <c r="L85" s="29"/>
    </row>
    <row r="86" spans="1:12" ht="48" customHeight="1">
      <c r="A86" s="29" t="s">
        <v>43</v>
      </c>
      <c r="B86" s="29" t="s">
        <v>187</v>
      </c>
      <c r="C86" s="10" t="s">
        <v>30</v>
      </c>
      <c r="D86" s="10" t="s">
        <v>30</v>
      </c>
      <c r="E86" s="10" t="s">
        <v>30</v>
      </c>
      <c r="F86" s="10" t="s">
        <v>30</v>
      </c>
      <c r="G86" s="10">
        <v>50</v>
      </c>
      <c r="H86" s="10" t="s">
        <v>30</v>
      </c>
      <c r="I86" s="16" t="s">
        <v>240</v>
      </c>
      <c r="J86" s="29" t="s">
        <v>95</v>
      </c>
      <c r="K86" s="29">
        <v>2019</v>
      </c>
      <c r="L86" s="29" t="s">
        <v>159</v>
      </c>
    </row>
    <row r="87" spans="1:12" ht="48" customHeight="1">
      <c r="A87" s="29"/>
      <c r="B87" s="29"/>
      <c r="C87" s="10" t="s">
        <v>30</v>
      </c>
      <c r="D87" s="10" t="s">
        <v>30</v>
      </c>
      <c r="E87" s="10" t="s">
        <v>30</v>
      </c>
      <c r="F87" s="10" t="s">
        <v>30</v>
      </c>
      <c r="G87" s="11"/>
      <c r="H87" s="10" t="s">
        <v>30</v>
      </c>
      <c r="I87" s="16" t="s">
        <v>239</v>
      </c>
      <c r="J87" s="29"/>
      <c r="K87" s="29"/>
      <c r="L87" s="29"/>
    </row>
    <row r="88" spans="1:12" ht="45" customHeight="1">
      <c r="A88" s="29" t="s">
        <v>46</v>
      </c>
      <c r="B88" s="29" t="s">
        <v>188</v>
      </c>
      <c r="C88" s="10" t="s">
        <v>30</v>
      </c>
      <c r="D88" s="10" t="s">
        <v>30</v>
      </c>
      <c r="E88" s="10" t="s">
        <v>30</v>
      </c>
      <c r="F88" s="10" t="s">
        <v>30</v>
      </c>
      <c r="G88" s="10" t="s">
        <v>30</v>
      </c>
      <c r="H88" s="10">
        <v>50</v>
      </c>
      <c r="I88" s="16" t="s">
        <v>242</v>
      </c>
      <c r="J88" s="29" t="s">
        <v>189</v>
      </c>
      <c r="K88" s="29">
        <v>2020</v>
      </c>
      <c r="L88" s="29" t="s">
        <v>190</v>
      </c>
    </row>
    <row r="89" spans="1:12" ht="40.5" customHeight="1">
      <c r="A89" s="29"/>
      <c r="B89" s="29"/>
      <c r="C89" s="10" t="s">
        <v>30</v>
      </c>
      <c r="D89" s="10" t="s">
        <v>30</v>
      </c>
      <c r="E89" s="10" t="s">
        <v>30</v>
      </c>
      <c r="F89" s="10" t="s">
        <v>30</v>
      </c>
      <c r="G89" s="10" t="s">
        <v>30</v>
      </c>
      <c r="H89" s="10">
        <v>5000</v>
      </c>
      <c r="I89" s="16" t="s">
        <v>243</v>
      </c>
      <c r="J89" s="29"/>
      <c r="K89" s="29"/>
      <c r="L89" s="29"/>
    </row>
    <row r="90" spans="1:12" ht="51" customHeight="1">
      <c r="A90" s="29" t="s">
        <v>49</v>
      </c>
      <c r="B90" s="29" t="s">
        <v>191</v>
      </c>
      <c r="C90" s="10" t="s">
        <v>30</v>
      </c>
      <c r="D90" s="10" t="s">
        <v>30</v>
      </c>
      <c r="E90" s="10" t="s">
        <v>30</v>
      </c>
      <c r="F90" s="10"/>
      <c r="G90" s="10"/>
      <c r="H90" s="10">
        <v>10000</v>
      </c>
      <c r="I90" s="16" t="s">
        <v>235</v>
      </c>
      <c r="J90" s="29" t="s">
        <v>192</v>
      </c>
      <c r="K90" s="29" t="s">
        <v>193</v>
      </c>
      <c r="L90" s="29" t="s">
        <v>194</v>
      </c>
    </row>
    <row r="91" spans="1:12" ht="40.5" customHeight="1">
      <c r="A91" s="29"/>
      <c r="B91" s="29"/>
      <c r="C91" s="10" t="s">
        <v>30</v>
      </c>
      <c r="D91" s="10" t="s">
        <v>30</v>
      </c>
      <c r="E91" s="10" t="s">
        <v>30</v>
      </c>
      <c r="F91" s="10"/>
      <c r="G91" s="10"/>
      <c r="H91" s="10">
        <v>100000</v>
      </c>
      <c r="I91" s="16" t="s">
        <v>236</v>
      </c>
      <c r="J91" s="29"/>
      <c r="K91" s="29"/>
      <c r="L91" s="29"/>
    </row>
    <row r="92" spans="1:12" ht="48" customHeight="1">
      <c r="A92" s="29" t="s">
        <v>52</v>
      </c>
      <c r="B92" s="29" t="s">
        <v>253</v>
      </c>
      <c r="C92" s="10">
        <v>70</v>
      </c>
      <c r="D92" s="10">
        <v>62.5</v>
      </c>
      <c r="E92" s="10">
        <v>1300</v>
      </c>
      <c r="F92" s="10"/>
      <c r="G92" s="10" t="s">
        <v>30</v>
      </c>
      <c r="H92" s="10">
        <v>37</v>
      </c>
      <c r="I92" s="16" t="s">
        <v>258</v>
      </c>
      <c r="J92" s="29" t="s">
        <v>189</v>
      </c>
      <c r="K92" s="29" t="s">
        <v>195</v>
      </c>
      <c r="L92" s="29" t="s">
        <v>165</v>
      </c>
    </row>
    <row r="93" spans="1:12" ht="46.5" customHeight="1">
      <c r="A93" s="29"/>
      <c r="B93" s="29"/>
      <c r="C93" s="10">
        <v>8697.2000000000007</v>
      </c>
      <c r="D93" s="10">
        <v>1300</v>
      </c>
      <c r="E93" s="10"/>
      <c r="F93" s="10"/>
      <c r="G93" s="10">
        <v>0</v>
      </c>
      <c r="H93" s="10">
        <v>3697.8</v>
      </c>
      <c r="I93" s="16" t="s">
        <v>259</v>
      </c>
      <c r="J93" s="29"/>
      <c r="K93" s="29"/>
      <c r="L93" s="29"/>
    </row>
    <row r="94" spans="1:12" ht="50.25" customHeight="1">
      <c r="A94" s="16" t="s">
        <v>56</v>
      </c>
      <c r="B94" s="16" t="s">
        <v>196</v>
      </c>
      <c r="C94" s="10">
        <v>949.9</v>
      </c>
      <c r="D94" s="10">
        <v>0</v>
      </c>
      <c r="E94" s="10"/>
      <c r="F94" s="10" t="s">
        <v>30</v>
      </c>
      <c r="G94" s="10" t="s">
        <v>30</v>
      </c>
      <c r="H94" s="10" t="s">
        <v>30</v>
      </c>
      <c r="I94" s="16" t="s">
        <v>245</v>
      </c>
      <c r="J94" s="16" t="s">
        <v>197</v>
      </c>
      <c r="K94" s="16" t="s">
        <v>32</v>
      </c>
      <c r="L94" s="16" t="s">
        <v>198</v>
      </c>
    </row>
    <row r="95" spans="1:12" ht="38.25">
      <c r="A95" s="29" t="s">
        <v>59</v>
      </c>
      <c r="B95" s="29" t="s">
        <v>199</v>
      </c>
      <c r="C95" s="10">
        <v>186.7</v>
      </c>
      <c r="D95" s="10" t="s">
        <v>30</v>
      </c>
      <c r="E95" s="10" t="s">
        <v>30</v>
      </c>
      <c r="F95" s="10" t="s">
        <v>30</v>
      </c>
      <c r="G95" s="10" t="s">
        <v>30</v>
      </c>
      <c r="H95" s="10" t="s">
        <v>30</v>
      </c>
      <c r="I95" s="16" t="s">
        <v>200</v>
      </c>
      <c r="J95" s="29" t="s">
        <v>201</v>
      </c>
      <c r="K95" s="29">
        <v>2015</v>
      </c>
      <c r="L95" s="29" t="s">
        <v>159</v>
      </c>
    </row>
    <row r="96" spans="1:12" ht="38.25">
      <c r="A96" s="29"/>
      <c r="B96" s="29"/>
      <c r="C96" s="10">
        <v>1200</v>
      </c>
      <c r="D96" s="10" t="s">
        <v>30</v>
      </c>
      <c r="E96" s="10" t="s">
        <v>30</v>
      </c>
      <c r="F96" s="10" t="s">
        <v>30</v>
      </c>
      <c r="G96" s="10" t="s">
        <v>30</v>
      </c>
      <c r="H96" s="10" t="s">
        <v>30</v>
      </c>
      <c r="I96" s="16" t="s">
        <v>202</v>
      </c>
      <c r="J96" s="29"/>
      <c r="K96" s="29"/>
      <c r="L96" s="29"/>
    </row>
    <row r="97" spans="1:12" ht="39" customHeight="1">
      <c r="A97" s="31" t="s">
        <v>62</v>
      </c>
      <c r="B97" s="31" t="s">
        <v>268</v>
      </c>
      <c r="C97" s="10"/>
      <c r="D97" s="10"/>
      <c r="E97" s="10">
        <v>5419.4</v>
      </c>
      <c r="F97" s="10"/>
      <c r="G97" s="10"/>
      <c r="H97" s="10"/>
      <c r="I97" s="16" t="s">
        <v>269</v>
      </c>
      <c r="J97" s="31" t="s">
        <v>67</v>
      </c>
      <c r="K97" s="31">
        <v>2018</v>
      </c>
      <c r="L97" s="31"/>
    </row>
    <row r="98" spans="1:12" ht="33.75" customHeight="1">
      <c r="A98" s="32"/>
      <c r="B98" s="32"/>
      <c r="C98" s="10"/>
      <c r="D98" s="10"/>
      <c r="E98" s="10"/>
      <c r="F98" s="10"/>
      <c r="G98" s="10"/>
      <c r="H98" s="10"/>
      <c r="I98" s="16"/>
      <c r="J98" s="32"/>
      <c r="K98" s="32"/>
      <c r="L98" s="32"/>
    </row>
    <row r="99" spans="1:12">
      <c r="A99" s="17"/>
      <c r="B99" s="9" t="s">
        <v>203</v>
      </c>
      <c r="C99" s="17">
        <f t="shared" ref="C99:H99" si="8">SUM(C100:C101)</f>
        <v>15901.800000000001</v>
      </c>
      <c r="D99" s="12">
        <f t="shared" si="8"/>
        <v>2043</v>
      </c>
      <c r="E99" s="17">
        <v>7430.9</v>
      </c>
      <c r="F99" s="17">
        <f t="shared" si="8"/>
        <v>744.6</v>
      </c>
      <c r="G99" s="12">
        <f t="shared" si="8"/>
        <v>780</v>
      </c>
      <c r="H99" s="17">
        <f t="shared" si="8"/>
        <v>119551.3</v>
      </c>
      <c r="I99" s="17">
        <v>146451.6</v>
      </c>
      <c r="J99" s="17"/>
      <c r="K99" s="17"/>
      <c r="L99" s="17"/>
    </row>
    <row r="100" spans="1:12">
      <c r="A100" s="17"/>
      <c r="B100" s="17" t="s">
        <v>90</v>
      </c>
      <c r="C100" s="17">
        <f>SUM(C77,C78,C80,C82,C84,C86,C88,C90,C92,C95)</f>
        <v>1336.7</v>
      </c>
      <c r="D100" s="12">
        <f>SUM(D77,D78,D80,D82,D84,D86,D88,D90,D92,D95)</f>
        <v>743</v>
      </c>
      <c r="E100" s="12">
        <v>7430.9</v>
      </c>
      <c r="F100" s="12">
        <f>F77+F84+F90+F92</f>
        <v>744.6</v>
      </c>
      <c r="G100" s="12">
        <f>G90+G86+G77</f>
        <v>780</v>
      </c>
      <c r="H100" s="12">
        <f>H77+H88+H90+H92</f>
        <v>10853.5</v>
      </c>
      <c r="I100" s="17">
        <v>21888.7</v>
      </c>
      <c r="J100" s="17"/>
      <c r="K100" s="17"/>
      <c r="L100" s="17"/>
    </row>
    <row r="101" spans="1:12" ht="17.25" customHeight="1">
      <c r="A101" s="17"/>
      <c r="B101" s="17" t="s">
        <v>91</v>
      </c>
      <c r="C101" s="15">
        <f>SUM(C79,C81,C83,C85,C87,C89,C91,C93,C94,C96)</f>
        <v>14565.1</v>
      </c>
      <c r="D101" s="15">
        <f>SUM(D79,D81,D83,D85,D87,D89,D91,D93,D94,D96)</f>
        <v>1300</v>
      </c>
      <c r="E101" s="15">
        <f>SUM(E79,E81,E83,E85,E87,E89,E91,E93,E94,E96)</f>
        <v>0</v>
      </c>
      <c r="F101" s="18">
        <f>F93+F91+F85</f>
        <v>0</v>
      </c>
      <c r="G101" s="18">
        <f>G91+G87</f>
        <v>0</v>
      </c>
      <c r="H101" s="18">
        <v>108697.8</v>
      </c>
      <c r="I101" s="17">
        <f>SUM(C101:H101)</f>
        <v>124562.90000000001</v>
      </c>
      <c r="J101" s="36"/>
      <c r="K101" s="36"/>
      <c r="L101" s="17"/>
    </row>
    <row r="102" spans="1:12">
      <c r="A102" s="34" t="s">
        <v>204</v>
      </c>
      <c r="B102" s="35"/>
      <c r="C102" s="35"/>
      <c r="D102" s="35"/>
      <c r="E102" s="35"/>
      <c r="F102" s="35"/>
      <c r="G102" s="35"/>
      <c r="H102" s="35"/>
      <c r="I102" s="35"/>
      <c r="J102" s="35"/>
      <c r="K102" s="35"/>
      <c r="L102" s="35"/>
    </row>
    <row r="103" spans="1:12" ht="51">
      <c r="A103" s="16" t="s">
        <v>133</v>
      </c>
      <c r="B103" s="16" t="s">
        <v>205</v>
      </c>
      <c r="C103" s="10">
        <v>550</v>
      </c>
      <c r="D103" s="10">
        <v>577.5</v>
      </c>
      <c r="E103" s="10">
        <v>606.4</v>
      </c>
      <c r="F103" s="10">
        <v>636.70000000000005</v>
      </c>
      <c r="G103" s="10">
        <v>667.4</v>
      </c>
      <c r="H103" s="10">
        <v>446.1</v>
      </c>
      <c r="I103" s="16" t="s">
        <v>206</v>
      </c>
      <c r="J103" s="16" t="s">
        <v>189</v>
      </c>
      <c r="K103" s="16" t="s">
        <v>26</v>
      </c>
      <c r="L103" s="16" t="s">
        <v>207</v>
      </c>
    </row>
    <row r="104" spans="1:12">
      <c r="A104" s="16"/>
      <c r="B104" s="8" t="s">
        <v>208</v>
      </c>
      <c r="C104" s="10">
        <f t="shared" ref="C104:I104" si="9">SUM(C105:C106)</f>
        <v>550</v>
      </c>
      <c r="D104" s="10">
        <f t="shared" si="9"/>
        <v>577.5</v>
      </c>
      <c r="E104" s="10">
        <f t="shared" si="9"/>
        <v>606.4</v>
      </c>
      <c r="F104" s="10">
        <f t="shared" si="9"/>
        <v>636.70000000000005</v>
      </c>
      <c r="G104" s="10">
        <f t="shared" si="9"/>
        <v>667.4</v>
      </c>
      <c r="H104" s="10">
        <f t="shared" si="9"/>
        <v>446.1</v>
      </c>
      <c r="I104" s="16">
        <f t="shared" si="9"/>
        <v>3484.1000000000004</v>
      </c>
      <c r="J104" s="16"/>
      <c r="K104" s="16"/>
      <c r="L104" s="16"/>
    </row>
    <row r="105" spans="1:12">
      <c r="A105" s="16"/>
      <c r="B105" s="16" t="s">
        <v>90</v>
      </c>
      <c r="C105" s="10">
        <f t="shared" ref="C105:H105" si="10">SUM(C103:C103)</f>
        <v>550</v>
      </c>
      <c r="D105" s="10">
        <f t="shared" si="10"/>
        <v>577.5</v>
      </c>
      <c r="E105" s="10">
        <f t="shared" si="10"/>
        <v>606.4</v>
      </c>
      <c r="F105" s="10">
        <f t="shared" si="10"/>
        <v>636.70000000000005</v>
      </c>
      <c r="G105" s="10">
        <f t="shared" si="10"/>
        <v>667.4</v>
      </c>
      <c r="H105" s="10">
        <f t="shared" si="10"/>
        <v>446.1</v>
      </c>
      <c r="I105" s="16">
        <f>SUM(C105:H105)</f>
        <v>3484.1000000000004</v>
      </c>
      <c r="J105" s="16"/>
      <c r="K105" s="16"/>
      <c r="L105" s="16"/>
    </row>
    <row r="106" spans="1:12" ht="81" customHeight="1">
      <c r="A106" s="16"/>
      <c r="B106" s="16" t="s">
        <v>91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6">
        <v>0</v>
      </c>
      <c r="J106" s="16"/>
      <c r="K106" s="16"/>
      <c r="L106" s="16"/>
    </row>
    <row r="107" spans="1:12" ht="58.5" customHeight="1">
      <c r="A107" s="34" t="s">
        <v>209</v>
      </c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1:12" ht="121.5" customHeight="1">
      <c r="A108" s="19">
        <v>1</v>
      </c>
      <c r="B108" s="19" t="s">
        <v>246</v>
      </c>
      <c r="C108" s="20">
        <v>100</v>
      </c>
      <c r="D108" s="20">
        <v>105</v>
      </c>
      <c r="E108" s="20">
        <v>60.3</v>
      </c>
      <c r="F108" s="10">
        <v>115.8</v>
      </c>
      <c r="G108" s="10">
        <v>121.6</v>
      </c>
      <c r="H108" s="10">
        <v>127.7</v>
      </c>
      <c r="I108" s="16" t="s">
        <v>260</v>
      </c>
      <c r="J108" s="21" t="s">
        <v>244</v>
      </c>
      <c r="K108" s="16" t="s">
        <v>26</v>
      </c>
      <c r="L108" s="16" t="s">
        <v>210</v>
      </c>
    </row>
    <row r="109" spans="1:12" ht="58.5" customHeight="1">
      <c r="A109" s="17">
        <v>2</v>
      </c>
      <c r="B109" s="17" t="s">
        <v>211</v>
      </c>
      <c r="C109" s="12"/>
      <c r="D109" s="12"/>
      <c r="E109" s="12"/>
      <c r="F109" s="12"/>
      <c r="G109" s="12"/>
      <c r="H109" s="12"/>
      <c r="I109" s="17" t="s">
        <v>212</v>
      </c>
      <c r="J109" s="17" t="s">
        <v>189</v>
      </c>
      <c r="K109" s="17" t="s">
        <v>26</v>
      </c>
      <c r="L109" s="17" t="s">
        <v>213</v>
      </c>
    </row>
    <row r="110" spans="1:12" ht="48.75" customHeight="1">
      <c r="A110" s="16">
        <v>3</v>
      </c>
      <c r="B110" s="16" t="s">
        <v>214</v>
      </c>
      <c r="C110" s="10"/>
      <c r="D110" s="10"/>
      <c r="E110" s="10"/>
      <c r="F110" s="10"/>
      <c r="G110" s="10"/>
      <c r="H110" s="10"/>
      <c r="I110" s="16" t="s">
        <v>36</v>
      </c>
      <c r="J110" s="16" t="s">
        <v>215</v>
      </c>
      <c r="K110" s="16" t="s">
        <v>26</v>
      </c>
      <c r="L110" s="16" t="s">
        <v>216</v>
      </c>
    </row>
    <row r="111" spans="1:12" ht="55.5" customHeight="1">
      <c r="A111" s="16">
        <v>4</v>
      </c>
      <c r="B111" s="16" t="s">
        <v>217</v>
      </c>
      <c r="C111" s="10">
        <v>40</v>
      </c>
      <c r="D111" s="10">
        <v>42</v>
      </c>
      <c r="E111" s="10">
        <v>44.1</v>
      </c>
      <c r="F111" s="10">
        <v>46.3</v>
      </c>
      <c r="G111" s="10">
        <v>48.6</v>
      </c>
      <c r="H111" s="10">
        <v>51</v>
      </c>
      <c r="I111" s="16" t="s">
        <v>218</v>
      </c>
      <c r="J111" s="16" t="s">
        <v>215</v>
      </c>
      <c r="K111" s="16" t="s">
        <v>26</v>
      </c>
      <c r="L111" s="16" t="s">
        <v>219</v>
      </c>
    </row>
    <row r="112" spans="1:12" ht="62.25" customHeight="1">
      <c r="A112" s="16">
        <v>5</v>
      </c>
      <c r="B112" s="16" t="s">
        <v>220</v>
      </c>
      <c r="C112" s="10"/>
      <c r="D112" s="10"/>
      <c r="E112" s="10"/>
      <c r="F112" s="10"/>
      <c r="G112" s="10"/>
      <c r="H112" s="10"/>
      <c r="I112" s="16" t="s">
        <v>36</v>
      </c>
      <c r="J112" s="16" t="s">
        <v>215</v>
      </c>
      <c r="K112" s="16" t="s">
        <v>26</v>
      </c>
      <c r="L112" s="16" t="s">
        <v>221</v>
      </c>
    </row>
    <row r="113" spans="1:256" ht="25.5">
      <c r="A113" s="16" t="s">
        <v>43</v>
      </c>
      <c r="B113" s="16" t="s">
        <v>222</v>
      </c>
      <c r="C113" s="10"/>
      <c r="D113" s="10"/>
      <c r="E113" s="10"/>
      <c r="F113" s="10"/>
      <c r="G113" s="10"/>
      <c r="H113" s="10"/>
      <c r="I113" s="16" t="s">
        <v>36</v>
      </c>
      <c r="J113" s="16" t="s">
        <v>215</v>
      </c>
      <c r="K113" s="16" t="s">
        <v>26</v>
      </c>
      <c r="L113" s="16" t="s">
        <v>223</v>
      </c>
    </row>
    <row r="114" spans="1:256" ht="63.75">
      <c r="A114" s="16" t="s">
        <v>46</v>
      </c>
      <c r="B114" s="16" t="s">
        <v>224</v>
      </c>
      <c r="C114" s="10"/>
      <c r="D114" s="10"/>
      <c r="E114" s="10"/>
      <c r="F114" s="10"/>
      <c r="G114" s="10"/>
      <c r="H114" s="10"/>
      <c r="I114" s="16" t="s">
        <v>36</v>
      </c>
      <c r="J114" s="16" t="s">
        <v>215</v>
      </c>
      <c r="K114" s="16" t="s">
        <v>26</v>
      </c>
      <c r="L114" s="16" t="s">
        <v>221</v>
      </c>
    </row>
    <row r="115" spans="1:256" ht="63.75">
      <c r="A115" s="16" t="s">
        <v>49</v>
      </c>
      <c r="B115" s="16" t="s">
        <v>225</v>
      </c>
      <c r="C115" s="10">
        <v>38</v>
      </c>
      <c r="D115" s="10">
        <v>7.63</v>
      </c>
      <c r="E115" s="10">
        <v>52.6</v>
      </c>
      <c r="F115" s="10"/>
      <c r="G115" s="10"/>
      <c r="H115" s="10">
        <v>202</v>
      </c>
      <c r="I115" s="16" t="s">
        <v>271</v>
      </c>
      <c r="J115" s="16" t="s">
        <v>226</v>
      </c>
      <c r="K115" s="16" t="s">
        <v>26</v>
      </c>
      <c r="L115" s="16" t="s">
        <v>227</v>
      </c>
    </row>
    <row r="116" spans="1:256" ht="38.25">
      <c r="A116" s="16" t="s">
        <v>52</v>
      </c>
      <c r="B116" s="16" t="s">
        <v>228</v>
      </c>
      <c r="C116" s="10">
        <v>0</v>
      </c>
      <c r="D116" s="10">
        <v>209.8</v>
      </c>
      <c r="E116" s="10">
        <v>218.2</v>
      </c>
      <c r="F116" s="10">
        <v>226.9</v>
      </c>
      <c r="G116" s="10">
        <v>236</v>
      </c>
      <c r="H116" s="10">
        <v>242.9</v>
      </c>
      <c r="I116" s="16" t="s">
        <v>254</v>
      </c>
      <c r="J116" s="16" t="s">
        <v>226</v>
      </c>
      <c r="K116" s="16">
        <v>2016</v>
      </c>
      <c r="L116" s="16" t="s">
        <v>229</v>
      </c>
    </row>
    <row r="117" spans="1:256" ht="127.5">
      <c r="A117" s="16" t="s">
        <v>56</v>
      </c>
      <c r="B117" s="16" t="s">
        <v>230</v>
      </c>
      <c r="C117" s="10">
        <v>0</v>
      </c>
      <c r="D117" s="10">
        <v>1773.8</v>
      </c>
      <c r="E117" s="10">
        <v>2177.9</v>
      </c>
      <c r="F117" s="10">
        <v>2275.9</v>
      </c>
      <c r="G117" s="10">
        <v>2366.9</v>
      </c>
      <c r="H117" s="10">
        <v>2809.8</v>
      </c>
      <c r="I117" s="16" t="s">
        <v>255</v>
      </c>
      <c r="J117" s="16" t="s">
        <v>226</v>
      </c>
      <c r="K117" s="16">
        <v>2016</v>
      </c>
      <c r="L117" s="16" t="s">
        <v>231</v>
      </c>
    </row>
    <row r="118" spans="1:256" ht="38.25">
      <c r="A118" s="19" t="s">
        <v>59</v>
      </c>
      <c r="B118" s="19" t="s">
        <v>261</v>
      </c>
      <c r="C118" s="20"/>
      <c r="D118" s="20"/>
      <c r="E118" s="20">
        <v>95.6</v>
      </c>
      <c r="F118" s="10"/>
      <c r="G118" s="10"/>
      <c r="H118" s="10"/>
      <c r="I118" s="16" t="s">
        <v>272</v>
      </c>
      <c r="J118" s="16" t="s">
        <v>256</v>
      </c>
      <c r="K118" s="16">
        <v>2017</v>
      </c>
      <c r="L118" s="16" t="s">
        <v>257</v>
      </c>
    </row>
    <row r="119" spans="1:256">
      <c r="A119" s="17"/>
      <c r="B119" s="9" t="s">
        <v>232</v>
      </c>
      <c r="C119" s="12">
        <f t="shared" ref="C119:H119" si="11">SUM(C120:C121)</f>
        <v>178</v>
      </c>
      <c r="D119" s="12">
        <f t="shared" si="11"/>
        <v>2138.23</v>
      </c>
      <c r="E119" s="12">
        <v>2648.7</v>
      </c>
      <c r="F119" s="12">
        <f t="shared" si="11"/>
        <v>2664.9</v>
      </c>
      <c r="G119" s="12">
        <f t="shared" si="11"/>
        <v>2773.1</v>
      </c>
      <c r="H119" s="12">
        <f t="shared" si="11"/>
        <v>3433.4</v>
      </c>
      <c r="I119" s="12">
        <f>SUM(C119:H119)</f>
        <v>13836.33</v>
      </c>
      <c r="J119" s="17"/>
      <c r="K119" s="17"/>
      <c r="L119" s="17"/>
    </row>
    <row r="120" spans="1:256">
      <c r="A120" s="17"/>
      <c r="B120" s="17" t="s">
        <v>90</v>
      </c>
      <c r="C120" s="12">
        <f t="shared" ref="C120:H120" si="12">SUM(C108,C111,C117)</f>
        <v>140</v>
      </c>
      <c r="D120" s="12">
        <f>D108+D111+D117</f>
        <v>1920.8</v>
      </c>
      <c r="E120" s="12">
        <v>2377.9</v>
      </c>
      <c r="F120" s="12">
        <f t="shared" si="12"/>
        <v>2438</v>
      </c>
      <c r="G120" s="12">
        <f t="shared" si="12"/>
        <v>2537.1</v>
      </c>
      <c r="H120" s="12">
        <f t="shared" si="12"/>
        <v>2988.5</v>
      </c>
      <c r="I120" s="12">
        <f>SUM(C120:H120)</f>
        <v>12402.300000000001</v>
      </c>
      <c r="J120" s="17"/>
      <c r="K120" s="17"/>
      <c r="L120" s="17"/>
    </row>
    <row r="121" spans="1:256">
      <c r="A121" s="17"/>
      <c r="B121" s="17" t="s">
        <v>91</v>
      </c>
      <c r="C121" s="12">
        <f t="shared" ref="C121:H121" si="13">SUM(C115,C116)</f>
        <v>38</v>
      </c>
      <c r="D121" s="12">
        <f>D115+D116</f>
        <v>217.43</v>
      </c>
      <c r="E121" s="12">
        <v>270.8</v>
      </c>
      <c r="F121" s="12">
        <f t="shared" si="13"/>
        <v>226.9</v>
      </c>
      <c r="G121" s="12">
        <f t="shared" si="13"/>
        <v>236</v>
      </c>
      <c r="H121" s="12">
        <f t="shared" si="13"/>
        <v>444.9</v>
      </c>
      <c r="I121" s="12">
        <f>SUM(C121:H121)</f>
        <v>1434.03</v>
      </c>
      <c r="J121" s="17"/>
      <c r="K121" s="17"/>
      <c r="L121" s="17"/>
    </row>
    <row r="122" spans="1:256" ht="17.25" customHeight="1">
      <c r="A122" s="30"/>
      <c r="B122" s="17" t="s">
        <v>233</v>
      </c>
      <c r="C122" s="33">
        <f t="shared" ref="C122:H122" si="14">SUM(C124:C125)</f>
        <v>92723.900000000009</v>
      </c>
      <c r="D122" s="33">
        <v>82459</v>
      </c>
      <c r="E122" s="33">
        <v>98619.4</v>
      </c>
      <c r="F122" s="33">
        <f t="shared" si="14"/>
        <v>84375.2</v>
      </c>
      <c r="G122" s="33">
        <f t="shared" si="14"/>
        <v>85377</v>
      </c>
      <c r="H122" s="33">
        <f t="shared" si="14"/>
        <v>205323.2</v>
      </c>
      <c r="I122" s="33">
        <v>648877.69999999995</v>
      </c>
      <c r="J122" s="30"/>
      <c r="K122" s="30"/>
      <c r="L122" s="30"/>
    </row>
    <row r="123" spans="1:256" ht="21.75" customHeight="1">
      <c r="A123" s="30"/>
      <c r="B123" s="17" t="s">
        <v>234</v>
      </c>
      <c r="C123" s="33"/>
      <c r="D123" s="33"/>
      <c r="E123" s="33"/>
      <c r="F123" s="33"/>
      <c r="G123" s="33"/>
      <c r="H123" s="33"/>
      <c r="I123" s="33"/>
      <c r="J123" s="30"/>
      <c r="K123" s="30"/>
      <c r="L123" s="30"/>
    </row>
    <row r="124" spans="1:256" ht="16.5" customHeight="1">
      <c r="A124" s="30"/>
      <c r="B124" s="17" t="s">
        <v>90</v>
      </c>
      <c r="C124" s="18">
        <f>SUM(C33,C52,C62,C74,C100,C105,C120)</f>
        <v>78120.800000000003</v>
      </c>
      <c r="D124" s="18">
        <f>SUM(D33,D52,D62,D74,D100,D105,D120)</f>
        <v>80599</v>
      </c>
      <c r="E124" s="18">
        <v>98348.6</v>
      </c>
      <c r="F124" s="18">
        <f>F33+F52+F62+F74+F100+F105+F120</f>
        <v>84148.3</v>
      </c>
      <c r="G124" s="18">
        <f>G33+G52+G62+G74+G100+G105+G120</f>
        <v>85141</v>
      </c>
      <c r="H124" s="18">
        <f>SUM(H33,H52,H62,H74,H100,H105,H120)</f>
        <v>96180.5</v>
      </c>
      <c r="I124" s="12">
        <v>522538.2</v>
      </c>
      <c r="J124" s="14"/>
      <c r="K124" s="14"/>
      <c r="L124" s="14"/>
    </row>
    <row r="125" spans="1:256">
      <c r="A125" s="30"/>
      <c r="B125" s="17" t="s">
        <v>91</v>
      </c>
      <c r="C125" s="18">
        <f>SUM(C34,C53,C63,C75,C101,C106,C121)</f>
        <v>14603.1</v>
      </c>
      <c r="D125" s="18">
        <f>SUM(D34,D53,D63,D75,D101,D106,D121)</f>
        <v>1817.43</v>
      </c>
      <c r="E125" s="18">
        <v>270.8</v>
      </c>
      <c r="F125" s="18">
        <f>SUM(F34,F53,F63,F75,F101,F106,F121)</f>
        <v>226.9</v>
      </c>
      <c r="G125" s="18">
        <f>SUM(G34,G53,G63,G75,G101,G106,G121)</f>
        <v>236</v>
      </c>
      <c r="H125" s="18">
        <f>SUM(H34,H53,H63,H75,H101,H106,H121)</f>
        <v>109142.7</v>
      </c>
      <c r="I125" s="12">
        <f>SUM(C125:H125)</f>
        <v>126296.93</v>
      </c>
      <c r="J125" s="14"/>
      <c r="K125" s="14"/>
      <c r="L125" s="14"/>
    </row>
    <row r="126" spans="1:256" ht="15.75">
      <c r="A126" s="22"/>
      <c r="B126" s="21" t="s">
        <v>266</v>
      </c>
      <c r="C126" s="24">
        <v>0</v>
      </c>
      <c r="D126" s="24">
        <v>42.6</v>
      </c>
      <c r="E126" s="18">
        <v>0</v>
      </c>
      <c r="F126" s="24">
        <v>0</v>
      </c>
      <c r="G126" s="24">
        <v>0</v>
      </c>
      <c r="H126" s="24">
        <v>0</v>
      </c>
      <c r="I126" s="18">
        <v>42.6</v>
      </c>
      <c r="J126" s="23"/>
      <c r="K126" s="23"/>
      <c r="L126" s="23"/>
    </row>
    <row r="127" spans="1:256">
      <c r="E127" s="13"/>
      <c r="IV127" t="s">
        <v>270</v>
      </c>
    </row>
  </sheetData>
  <mergeCells count="83">
    <mergeCell ref="A78:A79"/>
    <mergeCell ref="A46:A47"/>
    <mergeCell ref="K78:K79"/>
    <mergeCell ref="B46:B47"/>
    <mergeCell ref="A64:L64"/>
    <mergeCell ref="A55:L55"/>
    <mergeCell ref="K46:K47"/>
    <mergeCell ref="L46:L47"/>
    <mergeCell ref="L78:L79"/>
    <mergeCell ref="J46:J47"/>
    <mergeCell ref="B2:L3"/>
    <mergeCell ref="K5:K8"/>
    <mergeCell ref="A10:L10"/>
    <mergeCell ref="A5:A8"/>
    <mergeCell ref="B5:B8"/>
    <mergeCell ref="I5:I8"/>
    <mergeCell ref="L5:L8"/>
    <mergeCell ref="C5:H7"/>
    <mergeCell ref="J5:J8"/>
    <mergeCell ref="B4:L4"/>
    <mergeCell ref="B86:B87"/>
    <mergeCell ref="J80:J81"/>
    <mergeCell ref="A76:L76"/>
    <mergeCell ref="J78:J79"/>
    <mergeCell ref="L80:L81"/>
    <mergeCell ref="K80:K81"/>
    <mergeCell ref="B80:B81"/>
    <mergeCell ref="A80:A81"/>
    <mergeCell ref="A35:L35"/>
    <mergeCell ref="B78:B79"/>
    <mergeCell ref="A82:A83"/>
    <mergeCell ref="A122:A125"/>
    <mergeCell ref="A97:A98"/>
    <mergeCell ref="K88:K89"/>
    <mergeCell ref="J88:J89"/>
    <mergeCell ref="A88:A89"/>
    <mergeCell ref="F122:F123"/>
    <mergeCell ref="L82:L83"/>
    <mergeCell ref="B88:B89"/>
    <mergeCell ref="B82:B83"/>
    <mergeCell ref="L84:L85"/>
    <mergeCell ref="B84:B85"/>
    <mergeCell ref="K84:K85"/>
    <mergeCell ref="J82:J83"/>
    <mergeCell ref="K82:K83"/>
    <mergeCell ref="J90:J91"/>
    <mergeCell ref="K90:K91"/>
    <mergeCell ref="J95:J96"/>
    <mergeCell ref="J101:K101"/>
    <mergeCell ref="K92:K93"/>
    <mergeCell ref="A86:A87"/>
    <mergeCell ref="A92:A93"/>
    <mergeCell ref="B92:B93"/>
    <mergeCell ref="A90:A91"/>
    <mergeCell ref="B90:B91"/>
    <mergeCell ref="A84:A85"/>
    <mergeCell ref="B95:B96"/>
    <mergeCell ref="H122:H123"/>
    <mergeCell ref="I122:I123"/>
    <mergeCell ref="L92:L93"/>
    <mergeCell ref="L122:L123"/>
    <mergeCell ref="C122:C123"/>
    <mergeCell ref="A107:L107"/>
    <mergeCell ref="K86:K87"/>
    <mergeCell ref="J84:J85"/>
    <mergeCell ref="B97:B98"/>
    <mergeCell ref="K122:K123"/>
    <mergeCell ref="L95:L96"/>
    <mergeCell ref="A95:A96"/>
    <mergeCell ref="D122:D123"/>
    <mergeCell ref="A102:L102"/>
    <mergeCell ref="G122:G123"/>
    <mergeCell ref="E122:E123"/>
    <mergeCell ref="L88:L89"/>
    <mergeCell ref="L86:L87"/>
    <mergeCell ref="J86:J87"/>
    <mergeCell ref="J122:J123"/>
    <mergeCell ref="L90:L91"/>
    <mergeCell ref="K95:K96"/>
    <mergeCell ref="J92:J93"/>
    <mergeCell ref="L97:L98"/>
    <mergeCell ref="J97:J98"/>
    <mergeCell ref="K97:K98"/>
  </mergeCells>
  <phoneticPr fontId="0" type="noConversion"/>
  <pageMargins left="0.25" right="0.25" top="0.75" bottom="0.75" header="0.3" footer="0.3"/>
  <pageSetup paperSize="9" scale="85" fitToHeight="0" orientation="landscape" r:id="rId1"/>
  <headerFooter alignWithMargins="0"/>
  <rowBreaks count="1" manualBreakCount="1">
    <brk id="111" max="1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nizova</cp:lastModifiedBy>
  <cp:revision/>
  <cp:lastPrinted>2017-11-02T03:26:46Z</cp:lastPrinted>
  <dcterms:created xsi:type="dcterms:W3CDTF">1996-10-08T23:32:33Z</dcterms:created>
  <dcterms:modified xsi:type="dcterms:W3CDTF">2017-11-02T03:27:08Z</dcterms:modified>
  <cp:category/>
  <cp:contentStatus/>
</cp:coreProperties>
</file>