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870" yWindow="-165" windowWidth="9495" windowHeight="684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Лист2!$10:$12</definedName>
  </definedNames>
  <calcPr calcId="114210" fullCalcOnLoad="1" fullPrecision="0"/>
</workbook>
</file>

<file path=xl/calcChain.xml><?xml version="1.0" encoding="utf-8"?>
<calcChain xmlns="http://schemas.openxmlformats.org/spreadsheetml/2006/main">
  <c r="C18" i="2"/>
  <c r="D22"/>
  <c r="D21"/>
  <c r="D58"/>
  <c r="C52"/>
  <c r="C51"/>
  <c r="C57"/>
  <c r="C41"/>
  <c r="C43"/>
  <c r="C56"/>
  <c r="C31"/>
  <c r="C28"/>
  <c r="C27"/>
  <c r="C25"/>
  <c r="C23"/>
  <c r="C22"/>
  <c r="C21"/>
  <c r="D50"/>
  <c r="D49"/>
  <c r="D59"/>
  <c r="C50"/>
  <c r="C49"/>
  <c r="C30"/>
  <c r="C29"/>
  <c r="C39"/>
  <c r="C34"/>
  <c r="C17"/>
  <c r="C33"/>
  <c r="E28"/>
  <c r="D31"/>
  <c r="E31"/>
  <c r="F31"/>
  <c r="G31"/>
  <c r="H31"/>
  <c r="D27"/>
  <c r="E27"/>
  <c r="F27"/>
  <c r="G27"/>
  <c r="H27"/>
  <c r="D25"/>
  <c r="E25"/>
  <c r="F25"/>
  <c r="G25"/>
  <c r="H25"/>
  <c r="D43"/>
  <c r="E43"/>
  <c r="F43"/>
  <c r="G43"/>
  <c r="H43"/>
  <c r="I44"/>
  <c r="D41"/>
  <c r="E41"/>
  <c r="F41"/>
  <c r="G41"/>
  <c r="H41"/>
  <c r="I40"/>
  <c r="D39"/>
  <c r="E39"/>
  <c r="F39"/>
  <c r="G39"/>
  <c r="H39"/>
  <c r="I39"/>
  <c r="I43"/>
  <c r="I45"/>
  <c r="K45"/>
  <c r="I23"/>
  <c r="I24"/>
  <c r="I25"/>
  <c r="I26"/>
  <c r="I27"/>
  <c r="I28"/>
  <c r="E19"/>
  <c r="F19"/>
  <c r="G19"/>
  <c r="H19"/>
  <c r="D19"/>
  <c r="D18"/>
  <c r="E22"/>
  <c r="E18"/>
  <c r="F22"/>
  <c r="F18"/>
  <c r="G22"/>
  <c r="G18"/>
  <c r="H22"/>
  <c r="H18"/>
  <c r="E21"/>
  <c r="F21"/>
  <c r="G21"/>
  <c r="H21"/>
  <c r="I21"/>
  <c r="I22"/>
  <c r="D37"/>
  <c r="I32"/>
  <c r="I30"/>
  <c r="I29"/>
  <c r="J17"/>
  <c r="K48"/>
  <c r="I48"/>
  <c r="K47"/>
  <c r="I47"/>
  <c r="D52"/>
  <c r="D56"/>
  <c r="E58"/>
  <c r="E55"/>
  <c r="E56"/>
  <c r="E51"/>
  <c r="F51"/>
  <c r="F52"/>
  <c r="K46"/>
  <c r="I46"/>
  <c r="K36"/>
  <c r="K35"/>
  <c r="K32"/>
  <c r="H30"/>
  <c r="G30"/>
  <c r="F30"/>
  <c r="E30"/>
  <c r="D30"/>
  <c r="K20"/>
  <c r="I20"/>
  <c r="I18"/>
  <c r="K19"/>
  <c r="I19"/>
  <c r="H17"/>
  <c r="G17"/>
  <c r="F17"/>
  <c r="E17"/>
  <c r="D17"/>
  <c r="K16"/>
  <c r="C86" i="1"/>
  <c r="C85"/>
  <c r="C82"/>
  <c r="C80"/>
  <c r="C78"/>
  <c r="C76"/>
  <c r="C74"/>
  <c r="C72"/>
  <c r="C70"/>
  <c r="C62"/>
  <c r="C60"/>
  <c r="C58"/>
  <c r="C56"/>
  <c r="C53"/>
  <c r="C51"/>
  <c r="C49"/>
  <c r="C47"/>
  <c r="C44"/>
  <c r="C42"/>
  <c r="C40"/>
  <c r="C38"/>
  <c r="C34"/>
  <c r="C32"/>
  <c r="C30"/>
  <c r="C25"/>
  <c r="C21"/>
  <c r="C16"/>
  <c r="C94"/>
  <c r="C87"/>
  <c r="E83"/>
  <c r="F83"/>
  <c r="G83"/>
  <c r="H83"/>
  <c r="I83"/>
  <c r="D83"/>
  <c r="E66"/>
  <c r="F66"/>
  <c r="G66"/>
  <c r="H66"/>
  <c r="I66"/>
  <c r="D66"/>
  <c r="H68"/>
  <c r="H64"/>
  <c r="E79"/>
  <c r="F79"/>
  <c r="G79"/>
  <c r="H79"/>
  <c r="I79"/>
  <c r="D79"/>
  <c r="E75"/>
  <c r="F75"/>
  <c r="G75"/>
  <c r="H75"/>
  <c r="I75"/>
  <c r="D75"/>
  <c r="E71"/>
  <c r="F71"/>
  <c r="G71"/>
  <c r="H71"/>
  <c r="I71"/>
  <c r="D71"/>
  <c r="I68"/>
  <c r="I64"/>
  <c r="G68"/>
  <c r="G64"/>
  <c r="F68"/>
  <c r="F67"/>
  <c r="E68"/>
  <c r="E64"/>
  <c r="D68"/>
  <c r="D67"/>
  <c r="D50"/>
  <c r="E50"/>
  <c r="F50"/>
  <c r="H50"/>
  <c r="I50"/>
  <c r="G50"/>
  <c r="F31"/>
  <c r="D45"/>
  <c r="E45"/>
  <c r="G45"/>
  <c r="H45"/>
  <c r="I45"/>
  <c r="F45"/>
  <c r="F15"/>
  <c r="G15"/>
  <c r="H15"/>
  <c r="I15"/>
  <c r="D15"/>
  <c r="E15"/>
  <c r="E59"/>
  <c r="F59"/>
  <c r="G59"/>
  <c r="H59"/>
  <c r="I59"/>
  <c r="D59"/>
  <c r="E54"/>
  <c r="F54"/>
  <c r="G54"/>
  <c r="H54"/>
  <c r="I54"/>
  <c r="D54"/>
  <c r="F29"/>
  <c r="F27"/>
  <c r="F9"/>
  <c r="E35"/>
  <c r="F35"/>
  <c r="G35"/>
  <c r="H35"/>
  <c r="I35"/>
  <c r="D35"/>
  <c r="E41"/>
  <c r="F41"/>
  <c r="G41"/>
  <c r="H41"/>
  <c r="I41"/>
  <c r="D41"/>
  <c r="E31"/>
  <c r="G31"/>
  <c r="H31"/>
  <c r="I31"/>
  <c r="E29"/>
  <c r="G29"/>
  <c r="H29"/>
  <c r="I29"/>
  <c r="I11"/>
  <c r="E27"/>
  <c r="G27"/>
  <c r="G9"/>
  <c r="H27"/>
  <c r="H9"/>
  <c r="I27"/>
  <c r="I9"/>
  <c r="D29"/>
  <c r="C29"/>
  <c r="D27"/>
  <c r="D31"/>
  <c r="F19"/>
  <c r="F17"/>
  <c r="G19"/>
  <c r="G17"/>
  <c r="H19"/>
  <c r="H17"/>
  <c r="I19"/>
  <c r="I17"/>
  <c r="D19"/>
  <c r="E19"/>
  <c r="C19"/>
  <c r="F23"/>
  <c r="F22"/>
  <c r="G23"/>
  <c r="G22"/>
  <c r="H23"/>
  <c r="H22"/>
  <c r="I23"/>
  <c r="I22"/>
  <c r="D23"/>
  <c r="D22"/>
  <c r="E23"/>
  <c r="E22"/>
  <c r="E37" i="2"/>
  <c r="F38"/>
  <c r="D29"/>
  <c r="D33"/>
  <c r="D34"/>
  <c r="H29"/>
  <c r="H33"/>
  <c r="H34"/>
  <c r="G29"/>
  <c r="G33"/>
  <c r="G34"/>
  <c r="F29"/>
  <c r="F33"/>
  <c r="F34"/>
  <c r="E29"/>
  <c r="E33"/>
  <c r="E34"/>
  <c r="K21"/>
  <c r="E50"/>
  <c r="E49"/>
  <c r="E52"/>
  <c r="F57"/>
  <c r="F55"/>
  <c r="F56"/>
  <c r="G51"/>
  <c r="K30"/>
  <c r="C22" i="1"/>
  <c r="C31"/>
  <c r="C41"/>
  <c r="C59"/>
  <c r="C45"/>
  <c r="C71"/>
  <c r="C79"/>
  <c r="C50"/>
  <c r="C27"/>
  <c r="C35"/>
  <c r="C54"/>
  <c r="E11"/>
  <c r="C83"/>
  <c r="G67"/>
  <c r="G63"/>
  <c r="C75"/>
  <c r="C66"/>
  <c r="C23"/>
  <c r="G12"/>
  <c r="D63"/>
  <c r="C68"/>
  <c r="H12"/>
  <c r="D11"/>
  <c r="D64"/>
  <c r="F64"/>
  <c r="C64"/>
  <c r="F63"/>
  <c r="C15"/>
  <c r="C11"/>
  <c r="G11"/>
  <c r="G8"/>
  <c r="D13"/>
  <c r="H11"/>
  <c r="H67"/>
  <c r="H63"/>
  <c r="I12"/>
  <c r="F11"/>
  <c r="F8"/>
  <c r="E13"/>
  <c r="E9"/>
  <c r="E8"/>
  <c r="I67"/>
  <c r="I63"/>
  <c r="E67"/>
  <c r="E63"/>
  <c r="F12"/>
  <c r="H8"/>
  <c r="I8"/>
  <c r="E17"/>
  <c r="E12"/>
  <c r="D17"/>
  <c r="D26"/>
  <c r="F26"/>
  <c r="I26"/>
  <c r="G26"/>
  <c r="E26"/>
  <c r="H26"/>
  <c r="G38" i="2"/>
  <c r="F37"/>
  <c r="K29"/>
  <c r="K33"/>
  <c r="I34"/>
  <c r="I17"/>
  <c r="I33"/>
  <c r="K34"/>
  <c r="K18"/>
  <c r="K17"/>
  <c r="I31"/>
  <c r="G52"/>
  <c r="F50"/>
  <c r="F49"/>
  <c r="K31"/>
  <c r="G57"/>
  <c r="F58"/>
  <c r="G55"/>
  <c r="H51"/>
  <c r="C26" i="1"/>
  <c r="D9"/>
  <c r="D8"/>
  <c r="C13"/>
  <c r="C9"/>
  <c r="C8"/>
  <c r="D12"/>
  <c r="C12"/>
  <c r="C17"/>
  <c r="C67"/>
  <c r="C63"/>
  <c r="H38" i="2"/>
  <c r="G37"/>
  <c r="G50"/>
  <c r="G49"/>
  <c r="H52"/>
  <c r="H55"/>
  <c r="H56"/>
  <c r="G56"/>
  <c r="H57"/>
  <c r="G58"/>
  <c r="K54"/>
  <c r="K51"/>
  <c r="I51"/>
  <c r="H37"/>
  <c r="H50"/>
  <c r="K55"/>
  <c r="K53"/>
  <c r="I55"/>
  <c r="H58"/>
  <c r="K58"/>
  <c r="I57"/>
  <c r="K57"/>
  <c r="H49"/>
  <c r="K50"/>
  <c r="I50"/>
  <c r="I58"/>
  <c r="F59"/>
  <c r="G59"/>
  <c r="E60"/>
  <c r="E15"/>
  <c r="E14"/>
  <c r="K56"/>
  <c r="I56"/>
  <c r="K49"/>
  <c r="I49"/>
  <c r="H59"/>
  <c r="D60"/>
  <c r="D15"/>
  <c r="D14"/>
  <c r="E59"/>
  <c r="G60"/>
  <c r="G15"/>
  <c r="G14"/>
  <c r="H60"/>
  <c r="H15"/>
  <c r="H14"/>
  <c r="F60"/>
  <c r="F15"/>
  <c r="F14"/>
  <c r="I52"/>
  <c r="K52"/>
  <c r="I42"/>
  <c r="C38"/>
  <c r="C37"/>
  <c r="I41"/>
  <c r="K38"/>
  <c r="C59"/>
  <c r="K59"/>
  <c r="K37"/>
  <c r="I37"/>
  <c r="I59"/>
  <c r="C60"/>
  <c r="I38"/>
  <c r="I60"/>
  <c r="I15"/>
  <c r="I14"/>
  <c r="C15"/>
  <c r="K60"/>
  <c r="K15"/>
  <c r="C14"/>
  <c r="K14"/>
</calcChain>
</file>

<file path=xl/comments1.xml><?xml version="1.0" encoding="utf-8"?>
<comments xmlns="http://schemas.openxmlformats.org/spreadsheetml/2006/main">
  <authors>
    <author>bikbaeva</author>
  </authors>
  <commentList>
    <comment ref="I17" authorId="0">
      <text>
        <r>
          <rPr>
            <b/>
            <sz val="9"/>
            <color indexed="81"/>
            <rFont val="Tahoma"/>
            <family val="2"/>
            <charset val="204"/>
          </rPr>
          <t>bikbaeva: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<sst xmlns="http://schemas.openxmlformats.org/spreadsheetml/2006/main" count="216" uniqueCount="123">
  <si>
    <t>№ п/п</t>
  </si>
  <si>
    <t xml:space="preserve">  Наименование мероприятия</t>
  </si>
  <si>
    <t xml:space="preserve">Всего, тыс. руб.  </t>
  </si>
  <si>
    <t>В том числе по годам</t>
  </si>
  <si>
    <t>4.</t>
  </si>
  <si>
    <t>Мероприятия по формированию в коммунальном секторе благоприятных условий для реализации инвестиционных проектов</t>
  </si>
  <si>
    <t xml:space="preserve">В том числе: </t>
  </si>
  <si>
    <t>Местный бюджет</t>
  </si>
  <si>
    <t>Областной бюджет</t>
  </si>
  <si>
    <t>4.1.</t>
  </si>
  <si>
    <t>Реконструкция и строительство объектов инженерной инфраструктуры</t>
  </si>
  <si>
    <t xml:space="preserve">В том числе:     </t>
  </si>
  <si>
    <t> 4.1.1.</t>
  </si>
  <si>
    <t xml:space="preserve"> Водозабор в с. Ныш, в том числе изыскательские</t>
  </si>
  <si>
    <t>и проектные работы</t>
  </si>
  <si>
    <t> 4.1.2.</t>
  </si>
  <si>
    <t xml:space="preserve"> Водозабор в с. Вал, в том числе изыскательские и проектные работы</t>
  </si>
  <si>
    <t>4.2.</t>
  </si>
  <si>
    <t>Развитие муниципальных образований</t>
  </si>
  <si>
    <t xml:space="preserve">  </t>
  </si>
  <si>
    <t> 4.2.1</t>
  </si>
  <si>
    <t>Капитальный ремонт жилищного фонда</t>
  </si>
  <si>
    <t>4.2.2.</t>
  </si>
  <si>
    <t>Строительство банно-прачечного комплекса в пгт. Ноглики  (в том числе проектно-изыскательские работы)</t>
  </si>
  <si>
    <t>4.2.3.</t>
  </si>
  <si>
    <t>Приобретение спецтехники</t>
  </si>
  <si>
    <t>4.2.4.</t>
  </si>
  <si>
    <t>Инвентаризация и паспортизация линейных объектов коммунального хозяйства</t>
  </si>
  <si>
    <t>4.2.5.</t>
  </si>
  <si>
    <t>Строительство и реконструкция объектов ЖКХ</t>
  </si>
  <si>
    <t>4.3.</t>
  </si>
  <si>
    <t>Обеспечение безаварийной работы жилищно-коммунального комплекса</t>
  </si>
  <si>
    <t>4.4.</t>
  </si>
  <si>
    <t>"Чистая вода"</t>
  </si>
  <si>
    <t>5.</t>
  </si>
  <si>
    <t>Мероприятия по возмещению затрат (убытков) или недополученных доходов предприятиям ЖКХ</t>
  </si>
  <si>
    <t xml:space="preserve">6. </t>
  </si>
  <si>
    <t>Мероприятия по регулированию численности безнадзорных животных</t>
  </si>
  <si>
    <t xml:space="preserve">Отлов безнадзорных животных </t>
  </si>
  <si>
    <t xml:space="preserve"> 6.1</t>
  </si>
  <si>
    <t>5.1.</t>
  </si>
  <si>
    <t xml:space="preserve"> Сверхнормативные потери энергоресурсов</t>
  </si>
  <si>
    <t xml:space="preserve"> 5.2 .</t>
  </si>
  <si>
    <t>Содержание пустующего муниципального жилого фонда</t>
  </si>
  <si>
    <t xml:space="preserve"> 5.3.</t>
  </si>
  <si>
    <t xml:space="preserve">Затраты не вошедшие в тариф при оказании услуг </t>
  </si>
  <si>
    <t xml:space="preserve"> 5.4</t>
  </si>
  <si>
    <t>Недополученные доходы, возникшие в результате регулирования цен на ЖКУ</t>
  </si>
  <si>
    <t xml:space="preserve"> 5.5</t>
  </si>
  <si>
    <t>Недополученные доходы в связи с предоставлением помывочных услуг в баня и душевых</t>
  </si>
  <si>
    <t xml:space="preserve">Местный бюджет     </t>
  </si>
  <si>
    <t>1.</t>
  </si>
  <si>
    <t>Приложение №2</t>
  </si>
  <si>
    <t>к муниципальной программе</t>
  </si>
  <si>
    <t xml:space="preserve"> утвержденной постановлением администрации</t>
  </si>
  <si>
    <t xml:space="preserve">муниципального образования «Городской округ Ногликский» </t>
  </si>
  <si>
    <t>И ИСТОЧНИКОВ ФИНАНСИРОВАНИЯ</t>
  </si>
  <si>
    <t>Сумма затрат по годам, тыс. руб.</t>
  </si>
  <si>
    <t>Общая сумма затрат , тыс. руб.</t>
  </si>
  <si>
    <t>1.1.</t>
  </si>
  <si>
    <t>Обеспечение реконструкции, капитального ремонта, содержания и ремонта автомобильных дорог местного значения:</t>
  </si>
  <si>
    <t>1.1.1.</t>
  </si>
  <si>
    <t>Содержание и ремонт автомобильных дорог местного значения</t>
  </si>
  <si>
    <t xml:space="preserve">финансовая потребность определена с учетом инфляции </t>
  </si>
  <si>
    <t>1.1.2.</t>
  </si>
  <si>
    <t xml:space="preserve">финансовая потребность определена в соответствии с постановлением администрации №46 от 27.июля 2010г. </t>
  </si>
  <si>
    <t>1.2.</t>
  </si>
  <si>
    <t>Капитальный ремонт и ремонт дворовых территорий и проездов к ним</t>
  </si>
  <si>
    <t>1.2.1.</t>
  </si>
  <si>
    <t xml:space="preserve">Работы по капитальному ремонту микрорайона № 1 и дворовых территорий и проездов ул. Репина, Первомайская, 15 мая19, Советской 47(в соответствии с разработанной проектной документацией сметная стоимость в ценах 2014 года 438112,69 тыс. руб.). Объем финансирования определен с учетом выполненных работ в 2014 году и инфляции </t>
  </si>
  <si>
    <t xml:space="preserve">Итого по разделу 1 «Дорожное хозяйство» </t>
  </si>
  <si>
    <t>Благоустройство населенных пунктов</t>
  </si>
  <si>
    <t>Строительство (реконструкция) объектов благоустройства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</si>
  <si>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Строительство нового кладбища в пгт. Ноглики (проект проходит стадию экспертизы). Стоимость работ до прохождения экспертизы 74000,0 тыс. руб.</t>
  </si>
  <si>
    <t>Содержание и текущий ремонт объектов благоустройства</t>
  </si>
  <si>
    <t>Содержание объектов уличного освещения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</si>
  <si>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</si>
  <si>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</si>
  <si>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</si>
  <si>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ПЕРЕЧЕНЬ ПРОГРАМНЫХ МЕРОПРИЯТИЙ</t>
  </si>
  <si>
    <t>«Развитие инфраструктуры и благоустройство населенных пунктов муниципального образования «Городской округ Ногликский» на 2015-2020 годы»</t>
  </si>
  <si>
    <t>Ответственный исполнитель</t>
  </si>
  <si>
    <t xml:space="preserve">отдел ЖКХ </t>
  </si>
  <si>
    <t xml:space="preserve">МБУ "Сервис Центр" </t>
  </si>
  <si>
    <t>Кладбище пгт. Ноглики</t>
  </si>
  <si>
    <t>Капитальный ремонт автомобильных дорог местного значения (включая расходы на инженерные изыскания, разработку проектной документации и проведение необходимых экспертиз, авторский надзор, строительный контроль и др.)</t>
  </si>
  <si>
    <t>Наименование мероприятий</t>
  </si>
  <si>
    <t>Раздел 1 "Дорожное хозяйство":</t>
  </si>
  <si>
    <t>Раздел 2 "Благоустройство":</t>
  </si>
  <si>
    <t>2.1.</t>
  </si>
  <si>
    <t xml:space="preserve"> 2.1.1.</t>
  </si>
  <si>
    <t>2.1.2.</t>
  </si>
  <si>
    <t xml:space="preserve"> 2.1.2.1</t>
  </si>
  <si>
    <t>2.1.3.</t>
  </si>
  <si>
    <t>2.1.3.1.</t>
  </si>
  <si>
    <t>2.1.3.2.</t>
  </si>
  <si>
    <t>2.1.3.3.</t>
  </si>
  <si>
    <t>2.1.1.1</t>
  </si>
  <si>
    <t>2.1.1.2</t>
  </si>
  <si>
    <t>Капитальный ремонт объектов благоустройства</t>
  </si>
  <si>
    <t xml:space="preserve"> «Капитальный ремонт и ремонт автомобильных дорог общего пользования населенных пунктов»</t>
  </si>
  <si>
    <t>1.1.2.1</t>
  </si>
  <si>
    <t>1.1.2.2</t>
  </si>
  <si>
    <t>1.1.2.3</t>
  </si>
  <si>
    <t>отдел ЖКХ</t>
  </si>
  <si>
    <t>ОСиА</t>
  </si>
  <si>
    <t>Технический надзор:"Капитальный ремонт улиц Пограничная, Мостовая в пгт. Ноглики"</t>
  </si>
  <si>
    <t xml:space="preserve">Капитальный ремонт объектов благоустройства:         </t>
  </si>
  <si>
    <t>Монтаж оборудования на объектах благоустройства</t>
  </si>
  <si>
    <t>2.1.1.3</t>
  </si>
  <si>
    <t>Поставка товара для объектов благоустройства</t>
  </si>
  <si>
    <t>Капитальный ремонт улиц Пограничная, Мостовая в пгт. Ноглики</t>
  </si>
  <si>
    <t>Срок реализации</t>
  </si>
  <si>
    <t>Ожидаемый результат</t>
  </si>
  <si>
    <t xml:space="preserve">постоянно </t>
  </si>
  <si>
    <t>постоянно</t>
  </si>
  <si>
    <t>увеличение доли капитально отремонтированных дворовых территорий от общей площади дворовых территорий с  12% до 21%;</t>
  </si>
  <si>
    <t xml:space="preserve"> - поддержание на уровне 100 % доли населенных пунктов, в которых выполняются мероприятия по содержанию объектов благоустройства от общего количества населенных пунктов</t>
  </si>
  <si>
    <t xml:space="preserve"> -увеличение  доли автомобильных дорог общего пользования местного значения с усовершенствованным покрытием от общей протяженности автомобильным дорог общего пользования местного значения с 38,3% до 38,5 %                                  - увеличение доли протяженности автомобильных дорог общего пользования местного значения от-вечающих нормативным требованиям от общей протяженности автомобильным дорогам общего пользования местного значения с 50,2% до 65,0%; </t>
  </si>
  <si>
    <t>ВСЕГО объем финансовых средств (1+2)</t>
  </si>
  <si>
    <t xml:space="preserve">Итого по разделу 2 «Благоустройство» </t>
  </si>
  <si>
    <t>от 10.08.2015 № 565</t>
  </si>
  <si>
    <t>в редакции от 22.03.2016 № 240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</si>
</sst>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2" borderId="0" xfId="0" applyFill="1"/>
    <xf numFmtId="0" fontId="0" fillId="0" borderId="0" xfId="0" applyFont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0" fontId="0" fillId="0" borderId="1" xfId="0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3" fillId="0" borderId="1" xfId="0" applyNumberFormat="1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" fontId="0" fillId="0" borderId="1" xfId="0" applyNumberFormat="1" applyBorder="1" applyAlignment="1">
      <alignment horizontal="center"/>
    </xf>
    <xf numFmtId="16" fontId="0" fillId="0" borderId="1" xfId="0" applyNumberFormat="1" applyBorder="1"/>
    <xf numFmtId="0" fontId="0" fillId="0" borderId="1" xfId="0" applyBorder="1" applyAlignment="1"/>
    <xf numFmtId="16" fontId="0" fillId="0" borderId="1" xfId="0" applyNumberFormat="1" applyBorder="1" applyAlignment="1"/>
    <xf numFmtId="164" fontId="3" fillId="0" borderId="1" xfId="0" applyNumberFormat="1" applyFont="1" applyBorder="1" applyAlignment="1">
      <alignment horizontal="center" wrapText="1"/>
    </xf>
    <xf numFmtId="16" fontId="3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wrapText="1"/>
    </xf>
    <xf numFmtId="0" fontId="2" fillId="0" borderId="1" xfId="0" applyFont="1" applyBorder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0" fillId="3" borderId="0" xfId="0" applyFill="1" applyAlignment="1">
      <alignment wrapText="1"/>
    </xf>
    <xf numFmtId="164" fontId="0" fillId="0" borderId="0" xfId="0" applyNumberFormat="1" applyAlignment="1">
      <alignment wrapText="1"/>
    </xf>
    <xf numFmtId="0" fontId="6" fillId="0" borderId="0" xfId="0" applyFont="1" applyAlignment="1">
      <alignment horizontal="center"/>
    </xf>
    <xf numFmtId="0" fontId="0" fillId="0" borderId="0" xfId="0" applyFill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49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wrapText="1"/>
    </xf>
    <xf numFmtId="164" fontId="6" fillId="0" borderId="0" xfId="0" applyNumberFormat="1" applyFont="1" applyAlignment="1">
      <alignment wrapText="1"/>
    </xf>
    <xf numFmtId="49" fontId="6" fillId="0" borderId="0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12" fillId="0" borderId="0" xfId="0" applyFont="1" applyAlignment="1">
      <alignment wrapText="1"/>
    </xf>
    <xf numFmtId="164" fontId="12" fillId="0" borderId="0" xfId="0" applyNumberFormat="1" applyFont="1" applyAlignment="1">
      <alignment wrapText="1"/>
    </xf>
    <xf numFmtId="49" fontId="12" fillId="0" borderId="0" xfId="0" applyNumberFormat="1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wrapText="1"/>
    </xf>
    <xf numFmtId="4" fontId="12" fillId="5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6" fontId="6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4" fontId="3" fillId="5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164" fontId="4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vertical="top" wrapText="1"/>
    </xf>
    <xf numFmtId="0" fontId="5" fillId="0" borderId="1" xfId="0" applyFont="1" applyBorder="1"/>
    <xf numFmtId="164" fontId="3" fillId="0" borderId="2" xfId="0" applyNumberFormat="1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164" fontId="3" fillId="0" borderId="4" xfId="0" applyNumberFormat="1" applyFont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164" fontId="3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/>
    <xf numFmtId="164" fontId="4" fillId="0" borderId="2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12" fillId="0" borderId="1" xfId="0" applyFont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I94"/>
  <sheetViews>
    <sheetView workbookViewId="0">
      <selection activeCell="E17" sqref="E17:E18"/>
    </sheetView>
  </sheetViews>
  <sheetFormatPr defaultRowHeight="15"/>
  <cols>
    <col min="2" max="2" width="23.140625" customWidth="1"/>
    <col min="3" max="3" width="14.28515625" customWidth="1"/>
    <col min="4" max="4" width="10.42578125" customWidth="1"/>
    <col min="5" max="5" width="12.28515625" bestFit="1" customWidth="1"/>
    <col min="6" max="6" width="10.140625" customWidth="1"/>
    <col min="9" max="9" width="10.7109375" customWidth="1"/>
  </cols>
  <sheetData>
    <row r="6" spans="1:9" ht="54" customHeight="1">
      <c r="A6" s="86" t="s">
        <v>0</v>
      </c>
      <c r="B6" s="86" t="s">
        <v>1</v>
      </c>
      <c r="C6" s="86" t="s">
        <v>2</v>
      </c>
      <c r="D6" s="86" t="s">
        <v>3</v>
      </c>
      <c r="E6" s="86"/>
      <c r="F6" s="86"/>
      <c r="G6" s="86"/>
      <c r="H6" s="86"/>
      <c r="I6" s="86"/>
    </row>
    <row r="7" spans="1:9">
      <c r="A7" s="86"/>
      <c r="B7" s="86"/>
      <c r="C7" s="86"/>
      <c r="D7" s="3">
        <v>2015</v>
      </c>
      <c r="E7" s="3">
        <v>2016</v>
      </c>
      <c r="F7" s="3">
        <v>2017</v>
      </c>
      <c r="G7" s="3">
        <v>2018</v>
      </c>
      <c r="H7" s="3">
        <v>2019</v>
      </c>
      <c r="I7" s="3">
        <v>2020</v>
      </c>
    </row>
    <row r="8" spans="1:9" ht="106.15" customHeight="1">
      <c r="A8" s="4" t="s">
        <v>4</v>
      </c>
      <c r="B8" s="5" t="s">
        <v>5</v>
      </c>
      <c r="C8" s="6">
        <f t="shared" ref="C8:H8" si="0">C9+C11</f>
        <v>950966.1</v>
      </c>
      <c r="D8" s="6">
        <f t="shared" si="0"/>
        <v>278412.7</v>
      </c>
      <c r="E8" s="6">
        <f t="shared" si="0"/>
        <v>253002.3</v>
      </c>
      <c r="F8" s="6">
        <f t="shared" si="0"/>
        <v>154703.1</v>
      </c>
      <c r="G8" s="6">
        <f t="shared" si="0"/>
        <v>66462.600000000006</v>
      </c>
      <c r="H8" s="6">
        <f t="shared" si="0"/>
        <v>75452.5</v>
      </c>
      <c r="I8" s="6">
        <f>I9+I11</f>
        <v>122932.9</v>
      </c>
    </row>
    <row r="9" spans="1:9" ht="15.6" customHeight="1">
      <c r="A9" s="84"/>
      <c r="B9" s="3" t="s">
        <v>6</v>
      </c>
      <c r="C9" s="85">
        <f t="shared" ref="C9:I9" si="1">C13+C27+C56+C60</f>
        <v>41488.1</v>
      </c>
      <c r="D9" s="85">
        <f t="shared" si="1"/>
        <v>7729.3</v>
      </c>
      <c r="E9" s="85">
        <f t="shared" si="1"/>
        <v>10302.200000000001</v>
      </c>
      <c r="F9" s="85">
        <f t="shared" si="1"/>
        <v>3915.7</v>
      </c>
      <c r="G9" s="85">
        <f t="shared" si="1"/>
        <v>4316.3</v>
      </c>
      <c r="H9" s="85">
        <f t="shared" si="1"/>
        <v>5225.8999999999996</v>
      </c>
      <c r="I9" s="85">
        <f t="shared" si="1"/>
        <v>9998.7000000000007</v>
      </c>
    </row>
    <row r="10" spans="1:9" ht="18" customHeight="1">
      <c r="A10" s="84"/>
      <c r="B10" s="3" t="s">
        <v>7</v>
      </c>
      <c r="C10" s="85"/>
      <c r="D10" s="85"/>
      <c r="E10" s="85"/>
      <c r="F10" s="85"/>
      <c r="G10" s="85"/>
      <c r="H10" s="85"/>
      <c r="I10" s="85"/>
    </row>
    <row r="11" spans="1:9" ht="19.899999999999999" customHeight="1">
      <c r="A11" s="7"/>
      <c r="B11" s="3" t="s">
        <v>8</v>
      </c>
      <c r="C11" s="6">
        <f t="shared" ref="C11:I11" si="2">C15+C29+C58+C62</f>
        <v>909478</v>
      </c>
      <c r="D11" s="6">
        <f t="shared" si="2"/>
        <v>270683.40000000002</v>
      </c>
      <c r="E11" s="6">
        <f t="shared" si="2"/>
        <v>242700.1</v>
      </c>
      <c r="F11" s="6">
        <f t="shared" si="2"/>
        <v>150787.4</v>
      </c>
      <c r="G11" s="6">
        <f t="shared" si="2"/>
        <v>62146.3</v>
      </c>
      <c r="H11" s="6">
        <f t="shared" si="2"/>
        <v>70226.600000000006</v>
      </c>
      <c r="I11" s="6">
        <f t="shared" si="2"/>
        <v>112934.2</v>
      </c>
    </row>
    <row r="12" spans="1:9" s="1" customFormat="1" ht="58.15" customHeight="1">
      <c r="A12" s="8" t="s">
        <v>9</v>
      </c>
      <c r="B12" s="9" t="s">
        <v>10</v>
      </c>
      <c r="C12" s="26">
        <f t="shared" ref="C12:C72" si="3">D12+E12+F12+G12+H12+I12</f>
        <v>309816.09999999998</v>
      </c>
      <c r="D12" s="10">
        <f t="shared" ref="D12:I12" si="4">D17+D22</f>
        <v>80499</v>
      </c>
      <c r="E12" s="10">
        <f t="shared" si="4"/>
        <v>152044.4</v>
      </c>
      <c r="F12" s="10">
        <f t="shared" si="4"/>
        <v>77272.7</v>
      </c>
      <c r="G12" s="10">
        <f t="shared" si="4"/>
        <v>0</v>
      </c>
      <c r="H12" s="10">
        <f t="shared" si="4"/>
        <v>0</v>
      </c>
      <c r="I12" s="10">
        <f t="shared" si="4"/>
        <v>0</v>
      </c>
    </row>
    <row r="13" spans="1:9" ht="16.149999999999999" customHeight="1">
      <c r="A13" s="84"/>
      <c r="B13" s="3" t="s">
        <v>6</v>
      </c>
      <c r="C13" s="89">
        <f t="shared" si="3"/>
        <v>3098.1</v>
      </c>
      <c r="D13" s="91">
        <f>D19+D23</f>
        <v>805</v>
      </c>
      <c r="E13" s="91">
        <f>E19+E23</f>
        <v>1520.4</v>
      </c>
      <c r="F13" s="91">
        <v>772.7</v>
      </c>
      <c r="G13" s="91">
        <v>0</v>
      </c>
      <c r="H13" s="91">
        <v>0</v>
      </c>
      <c r="I13" s="91">
        <v>0</v>
      </c>
    </row>
    <row r="14" spans="1:9" ht="19.899999999999999" customHeight="1">
      <c r="A14" s="84"/>
      <c r="B14" s="3" t="s">
        <v>7</v>
      </c>
      <c r="C14" s="90"/>
      <c r="D14" s="91"/>
      <c r="E14" s="91"/>
      <c r="F14" s="91"/>
      <c r="G14" s="91"/>
      <c r="H14" s="91"/>
      <c r="I14" s="91"/>
    </row>
    <row r="15" spans="1:9" ht="18.600000000000001" customHeight="1">
      <c r="A15" s="7"/>
      <c r="B15" s="3" t="s">
        <v>8</v>
      </c>
      <c r="C15" s="26">
        <f t="shared" si="3"/>
        <v>306718</v>
      </c>
      <c r="D15" s="11">
        <f t="shared" ref="D15:I15" si="5">D21+D25</f>
        <v>79694</v>
      </c>
      <c r="E15" s="11">
        <f t="shared" si="5"/>
        <v>150524</v>
      </c>
      <c r="F15" s="11">
        <f t="shared" si="5"/>
        <v>76500</v>
      </c>
      <c r="G15" s="11">
        <f t="shared" si="5"/>
        <v>0</v>
      </c>
      <c r="H15" s="11">
        <f t="shared" si="5"/>
        <v>0</v>
      </c>
      <c r="I15" s="11">
        <f t="shared" si="5"/>
        <v>0</v>
      </c>
    </row>
    <row r="16" spans="1:9" ht="15.6" customHeight="1">
      <c r="A16" s="12"/>
      <c r="B16" s="13" t="s">
        <v>11</v>
      </c>
      <c r="C16" s="26">
        <f t="shared" si="3"/>
        <v>0</v>
      </c>
      <c r="D16" s="14"/>
      <c r="E16" s="14"/>
      <c r="F16" s="14"/>
      <c r="G16" s="14"/>
      <c r="H16" s="14"/>
      <c r="I16" s="14"/>
    </row>
    <row r="17" spans="1:9" ht="45.6" customHeight="1">
      <c r="A17" s="88" t="s">
        <v>12</v>
      </c>
      <c r="B17" s="13" t="s">
        <v>13</v>
      </c>
      <c r="C17" s="89">
        <f t="shared" si="3"/>
        <v>149543.4</v>
      </c>
      <c r="D17" s="87">
        <f t="shared" ref="D17:I17" si="6">D19+D21</f>
        <v>74771.7</v>
      </c>
      <c r="E17" s="87">
        <f t="shared" si="6"/>
        <v>74771.7</v>
      </c>
      <c r="F17" s="87">
        <f t="shared" si="6"/>
        <v>0</v>
      </c>
      <c r="G17" s="87">
        <f t="shared" si="6"/>
        <v>0</v>
      </c>
      <c r="H17" s="87">
        <f t="shared" si="6"/>
        <v>0</v>
      </c>
      <c r="I17" s="87">
        <f t="shared" si="6"/>
        <v>0</v>
      </c>
    </row>
    <row r="18" spans="1:9" ht="19.899999999999999" customHeight="1">
      <c r="A18" s="88"/>
      <c r="B18" s="13" t="s">
        <v>14</v>
      </c>
      <c r="C18" s="90"/>
      <c r="D18" s="87"/>
      <c r="E18" s="87"/>
      <c r="F18" s="87"/>
      <c r="G18" s="87"/>
      <c r="H18" s="87"/>
      <c r="I18" s="87"/>
    </row>
    <row r="19" spans="1:9" ht="14.45" customHeight="1">
      <c r="A19" s="84"/>
      <c r="B19" s="3" t="s">
        <v>6</v>
      </c>
      <c r="C19" s="89">
        <f t="shared" si="3"/>
        <v>1495.4</v>
      </c>
      <c r="D19" s="87">
        <f t="shared" ref="D19:I19" si="7">D21/99</f>
        <v>747.7</v>
      </c>
      <c r="E19" s="87">
        <f t="shared" si="7"/>
        <v>747.7</v>
      </c>
      <c r="F19" s="87">
        <f t="shared" si="7"/>
        <v>0</v>
      </c>
      <c r="G19" s="87">
        <f t="shared" si="7"/>
        <v>0</v>
      </c>
      <c r="H19" s="87">
        <f t="shared" si="7"/>
        <v>0</v>
      </c>
      <c r="I19" s="87">
        <f t="shared" si="7"/>
        <v>0</v>
      </c>
    </row>
    <row r="20" spans="1:9" ht="18.600000000000001" customHeight="1">
      <c r="A20" s="84"/>
      <c r="B20" s="3" t="s">
        <v>7</v>
      </c>
      <c r="C20" s="90"/>
      <c r="D20" s="87"/>
      <c r="E20" s="87"/>
      <c r="F20" s="87"/>
      <c r="G20" s="87"/>
      <c r="H20" s="87"/>
      <c r="I20" s="87"/>
    </row>
    <row r="21" spans="1:9" ht="15" customHeight="1">
      <c r="A21" s="7"/>
      <c r="B21" s="3" t="s">
        <v>8</v>
      </c>
      <c r="C21" s="26">
        <f t="shared" si="3"/>
        <v>148048</v>
      </c>
      <c r="D21" s="14">
        <v>74024</v>
      </c>
      <c r="E21" s="14">
        <v>74024</v>
      </c>
      <c r="F21" s="14"/>
      <c r="G21" s="14"/>
      <c r="H21" s="14"/>
      <c r="I21" s="14"/>
    </row>
    <row r="22" spans="1:9" ht="66" customHeight="1">
      <c r="A22" s="12" t="s">
        <v>15</v>
      </c>
      <c r="B22" s="15" t="s">
        <v>16</v>
      </c>
      <c r="C22" s="26">
        <f t="shared" si="3"/>
        <v>160272.70000000001</v>
      </c>
      <c r="D22" s="16">
        <f t="shared" ref="D22:I22" si="8">D23+D25</f>
        <v>5727.3</v>
      </c>
      <c r="E22" s="16">
        <f t="shared" si="8"/>
        <v>77272.7</v>
      </c>
      <c r="F22" s="16">
        <f t="shared" si="8"/>
        <v>77272.7</v>
      </c>
      <c r="G22" s="16">
        <f t="shared" si="8"/>
        <v>0</v>
      </c>
      <c r="H22" s="16">
        <f t="shared" si="8"/>
        <v>0</v>
      </c>
      <c r="I22" s="16">
        <f t="shared" si="8"/>
        <v>0</v>
      </c>
    </row>
    <row r="23" spans="1:9" ht="17.45" customHeight="1">
      <c r="A23" s="84"/>
      <c r="B23" s="3" t="s">
        <v>6</v>
      </c>
      <c r="C23" s="89">
        <f t="shared" si="3"/>
        <v>1602.7</v>
      </c>
      <c r="D23" s="92">
        <f t="shared" ref="D23:I23" si="9">D25/99</f>
        <v>57.3</v>
      </c>
      <c r="E23" s="92">
        <f t="shared" si="9"/>
        <v>772.7</v>
      </c>
      <c r="F23" s="92">
        <f t="shared" si="9"/>
        <v>772.7</v>
      </c>
      <c r="G23" s="92">
        <f t="shared" si="9"/>
        <v>0</v>
      </c>
      <c r="H23" s="92">
        <f t="shared" si="9"/>
        <v>0</v>
      </c>
      <c r="I23" s="92">
        <f t="shared" si="9"/>
        <v>0</v>
      </c>
    </row>
    <row r="24" spans="1:9" ht="21" customHeight="1">
      <c r="A24" s="84"/>
      <c r="B24" s="3" t="s">
        <v>7</v>
      </c>
      <c r="C24" s="90"/>
      <c r="D24" s="92"/>
      <c r="E24" s="92"/>
      <c r="F24" s="92"/>
      <c r="G24" s="92"/>
      <c r="H24" s="92"/>
      <c r="I24" s="92"/>
    </row>
    <row r="25" spans="1:9" ht="21" customHeight="1">
      <c r="A25" s="7"/>
      <c r="B25" s="3" t="s">
        <v>8</v>
      </c>
      <c r="C25" s="26">
        <f t="shared" si="3"/>
        <v>158670</v>
      </c>
      <c r="D25" s="16">
        <v>5670</v>
      </c>
      <c r="E25" s="16">
        <v>76500</v>
      </c>
      <c r="F25" s="16">
        <v>76500</v>
      </c>
      <c r="G25" s="16"/>
      <c r="H25" s="16"/>
      <c r="I25" s="16"/>
    </row>
    <row r="26" spans="1:9" s="1" customFormat="1" ht="31.15" customHeight="1">
      <c r="A26" s="8" t="s">
        <v>17</v>
      </c>
      <c r="B26" s="17" t="s">
        <v>18</v>
      </c>
      <c r="C26" s="26">
        <f t="shared" si="3"/>
        <v>235555.3</v>
      </c>
      <c r="D26" s="18">
        <f t="shared" ref="D26:I26" si="10">D27+D29</f>
        <v>36777.800000000003</v>
      </c>
      <c r="E26" s="18">
        <f t="shared" si="10"/>
        <v>73000</v>
      </c>
      <c r="F26" s="18">
        <f t="shared" si="10"/>
        <v>8666.7000000000007</v>
      </c>
      <c r="G26" s="18">
        <f t="shared" si="10"/>
        <v>16888.900000000001</v>
      </c>
      <c r="H26" s="18">
        <f t="shared" si="10"/>
        <v>26110.799999999999</v>
      </c>
      <c r="I26" s="18">
        <f t="shared" si="10"/>
        <v>74111.100000000006</v>
      </c>
    </row>
    <row r="27" spans="1:9" ht="19.149999999999999" customHeight="1">
      <c r="A27" s="84"/>
      <c r="B27" s="3" t="s">
        <v>6</v>
      </c>
      <c r="C27" s="89">
        <f t="shared" si="3"/>
        <v>23555.3</v>
      </c>
      <c r="D27" s="93">
        <f t="shared" ref="D27:I27" si="11">D32+D38+D42+D47+D51</f>
        <v>3677.8</v>
      </c>
      <c r="E27" s="93">
        <f t="shared" si="11"/>
        <v>7300</v>
      </c>
      <c r="F27" s="93">
        <f t="shared" si="11"/>
        <v>866.7</v>
      </c>
      <c r="G27" s="93">
        <f t="shared" si="11"/>
        <v>1688.9</v>
      </c>
      <c r="H27" s="93">
        <f t="shared" si="11"/>
        <v>2610.8000000000002</v>
      </c>
      <c r="I27" s="93">
        <f t="shared" si="11"/>
        <v>7411.1</v>
      </c>
    </row>
    <row r="28" spans="1:9" ht="18.600000000000001" customHeight="1">
      <c r="A28" s="84"/>
      <c r="B28" s="3" t="s">
        <v>7</v>
      </c>
      <c r="C28" s="90"/>
      <c r="D28" s="93"/>
      <c r="E28" s="93"/>
      <c r="F28" s="93"/>
      <c r="G28" s="93"/>
      <c r="H28" s="93"/>
      <c r="I28" s="93"/>
    </row>
    <row r="29" spans="1:9" ht="18.600000000000001" customHeight="1">
      <c r="A29" s="7"/>
      <c r="B29" s="3" t="s">
        <v>8</v>
      </c>
      <c r="C29" s="26">
        <f t="shared" si="3"/>
        <v>212000</v>
      </c>
      <c r="D29" s="19">
        <f t="shared" ref="D29:I29" si="12">D34+D40+D44+D49+D53</f>
        <v>33100</v>
      </c>
      <c r="E29" s="19">
        <f t="shared" si="12"/>
        <v>65700</v>
      </c>
      <c r="F29" s="19">
        <f t="shared" si="12"/>
        <v>7800</v>
      </c>
      <c r="G29" s="19">
        <f t="shared" si="12"/>
        <v>15200</v>
      </c>
      <c r="H29" s="19">
        <f t="shared" si="12"/>
        <v>23500</v>
      </c>
      <c r="I29" s="19">
        <f t="shared" si="12"/>
        <v>66700</v>
      </c>
    </row>
    <row r="30" spans="1:9" ht="18" customHeight="1">
      <c r="A30" s="12" t="s">
        <v>19</v>
      </c>
      <c r="B30" s="13" t="s">
        <v>11</v>
      </c>
      <c r="C30" s="26">
        <f t="shared" si="3"/>
        <v>0</v>
      </c>
      <c r="D30" s="14"/>
      <c r="E30" s="14"/>
      <c r="F30" s="14"/>
      <c r="G30" s="14"/>
      <c r="H30" s="14"/>
      <c r="I30" s="14"/>
    </row>
    <row r="31" spans="1:9" ht="30" customHeight="1">
      <c r="A31" s="12" t="s">
        <v>20</v>
      </c>
      <c r="B31" s="15" t="s">
        <v>21</v>
      </c>
      <c r="C31" s="26">
        <f t="shared" si="3"/>
        <v>17444.099999999999</v>
      </c>
      <c r="D31" s="16">
        <f t="shared" ref="D31:I31" si="13">D32+D34</f>
        <v>2000</v>
      </c>
      <c r="E31" s="16">
        <f t="shared" si="13"/>
        <v>2000</v>
      </c>
      <c r="F31" s="16">
        <f t="shared" si="13"/>
        <v>3111.1</v>
      </c>
      <c r="G31" s="16">
        <f t="shared" si="13"/>
        <v>3111.1</v>
      </c>
      <c r="H31" s="16">
        <f t="shared" si="13"/>
        <v>3333</v>
      </c>
      <c r="I31" s="16">
        <f t="shared" si="13"/>
        <v>3888.9</v>
      </c>
    </row>
    <row r="32" spans="1:9" ht="15.6" customHeight="1">
      <c r="A32" s="84"/>
      <c r="B32" s="3" t="s">
        <v>6</v>
      </c>
      <c r="C32" s="89">
        <f t="shared" si="3"/>
        <v>1744.1</v>
      </c>
      <c r="D32" s="92">
        <v>200</v>
      </c>
      <c r="E32" s="92">
        <v>200</v>
      </c>
      <c r="F32" s="92">
        <v>311.10000000000002</v>
      </c>
      <c r="G32" s="92">
        <v>311.10000000000002</v>
      </c>
      <c r="H32" s="92">
        <v>333</v>
      </c>
      <c r="I32" s="92">
        <v>388.9</v>
      </c>
    </row>
    <row r="33" spans="1:9" ht="21" customHeight="1">
      <c r="A33" s="84"/>
      <c r="B33" s="3" t="s">
        <v>7</v>
      </c>
      <c r="C33" s="90"/>
      <c r="D33" s="92"/>
      <c r="E33" s="92"/>
      <c r="F33" s="92"/>
      <c r="G33" s="92"/>
      <c r="H33" s="92"/>
      <c r="I33" s="92"/>
    </row>
    <row r="34" spans="1:9" ht="21.6" customHeight="1">
      <c r="A34" s="7"/>
      <c r="B34" s="3" t="s">
        <v>8</v>
      </c>
      <c r="C34" s="26">
        <f t="shared" si="3"/>
        <v>15700</v>
      </c>
      <c r="D34" s="16">
        <v>1800</v>
      </c>
      <c r="E34" s="16">
        <v>1800</v>
      </c>
      <c r="F34" s="16">
        <v>2800</v>
      </c>
      <c r="G34" s="16">
        <v>2800</v>
      </c>
      <c r="H34" s="16">
        <v>3000</v>
      </c>
      <c r="I34" s="16">
        <v>3500</v>
      </c>
    </row>
    <row r="35" spans="1:9" ht="39.6" customHeight="1">
      <c r="A35" s="88" t="s">
        <v>22</v>
      </c>
      <c r="B35" s="94" t="s">
        <v>23</v>
      </c>
      <c r="C35" s="89">
        <f t="shared" si="3"/>
        <v>81777.8</v>
      </c>
      <c r="D35" s="92">
        <f t="shared" ref="D35:I35" si="14">D38+D40</f>
        <v>16666.7</v>
      </c>
      <c r="E35" s="92">
        <f t="shared" si="14"/>
        <v>65111.1</v>
      </c>
      <c r="F35" s="92">
        <f t="shared" si="14"/>
        <v>0</v>
      </c>
      <c r="G35" s="92">
        <f t="shared" si="14"/>
        <v>0</v>
      </c>
      <c r="H35" s="92">
        <f t="shared" si="14"/>
        <v>0</v>
      </c>
      <c r="I35" s="92">
        <f t="shared" si="14"/>
        <v>0</v>
      </c>
    </row>
    <row r="36" spans="1:9">
      <c r="A36" s="88"/>
      <c r="B36" s="94"/>
      <c r="C36" s="95"/>
      <c r="D36" s="92"/>
      <c r="E36" s="92"/>
      <c r="F36" s="92"/>
      <c r="G36" s="92"/>
      <c r="H36" s="92"/>
      <c r="I36" s="92"/>
    </row>
    <row r="37" spans="1:9">
      <c r="A37" s="88"/>
      <c r="B37" s="94"/>
      <c r="C37" s="90"/>
      <c r="D37" s="92"/>
      <c r="E37" s="92"/>
      <c r="F37" s="92"/>
      <c r="G37" s="92"/>
      <c r="H37" s="92"/>
      <c r="I37" s="92"/>
    </row>
    <row r="38" spans="1:9" ht="19.899999999999999" customHeight="1">
      <c r="A38" s="84"/>
      <c r="B38" s="3" t="s">
        <v>6</v>
      </c>
      <c r="C38" s="89">
        <f t="shared" si="3"/>
        <v>8177.8</v>
      </c>
      <c r="D38" s="92">
        <v>1666.7</v>
      </c>
      <c r="E38" s="92">
        <v>6511.1</v>
      </c>
      <c r="F38" s="92"/>
      <c r="G38" s="92">
        <v>0</v>
      </c>
      <c r="H38" s="92">
        <v>0</v>
      </c>
      <c r="I38" s="92">
        <v>0</v>
      </c>
    </row>
    <row r="39" spans="1:9" ht="19.899999999999999" customHeight="1">
      <c r="A39" s="84"/>
      <c r="B39" s="3" t="s">
        <v>7</v>
      </c>
      <c r="C39" s="90"/>
      <c r="D39" s="92"/>
      <c r="E39" s="92"/>
      <c r="F39" s="92"/>
      <c r="G39" s="92"/>
      <c r="H39" s="92"/>
      <c r="I39" s="92"/>
    </row>
    <row r="40" spans="1:9" ht="22.9" customHeight="1">
      <c r="A40" s="7"/>
      <c r="B40" s="3" t="s">
        <v>8</v>
      </c>
      <c r="C40" s="26">
        <f t="shared" si="3"/>
        <v>73600</v>
      </c>
      <c r="D40" s="16">
        <v>15000</v>
      </c>
      <c r="E40" s="16">
        <v>58600</v>
      </c>
      <c r="F40" s="16"/>
      <c r="G40" s="16">
        <v>0</v>
      </c>
      <c r="H40" s="16">
        <v>0</v>
      </c>
      <c r="I40" s="16">
        <v>0</v>
      </c>
    </row>
    <row r="41" spans="1:9" ht="28.15" customHeight="1">
      <c r="A41" s="12" t="s">
        <v>24</v>
      </c>
      <c r="B41" s="15" t="s">
        <v>25</v>
      </c>
      <c r="C41" s="26">
        <f t="shared" si="3"/>
        <v>24000</v>
      </c>
      <c r="D41" s="16">
        <f t="shared" ref="D41:I41" si="15">D42+D44</f>
        <v>18111.099999999999</v>
      </c>
      <c r="E41" s="16">
        <f t="shared" si="15"/>
        <v>5888.9</v>
      </c>
      <c r="F41" s="16">
        <f t="shared" si="15"/>
        <v>0</v>
      </c>
      <c r="G41" s="16">
        <f t="shared" si="15"/>
        <v>0</v>
      </c>
      <c r="H41" s="16">
        <f t="shared" si="15"/>
        <v>0</v>
      </c>
      <c r="I41" s="16">
        <f t="shared" si="15"/>
        <v>0</v>
      </c>
    </row>
    <row r="42" spans="1:9" ht="18.600000000000001" customHeight="1">
      <c r="A42" s="84"/>
      <c r="B42" s="3" t="s">
        <v>6</v>
      </c>
      <c r="C42" s="89">
        <f t="shared" si="3"/>
        <v>2400</v>
      </c>
      <c r="D42" s="92">
        <v>1811.1</v>
      </c>
      <c r="E42" s="92">
        <v>588.9</v>
      </c>
      <c r="F42" s="92">
        <v>0</v>
      </c>
      <c r="G42" s="92">
        <v>0</v>
      </c>
      <c r="H42" s="92">
        <v>0</v>
      </c>
      <c r="I42" s="92">
        <v>0</v>
      </c>
    </row>
    <row r="43" spans="1:9" ht="19.149999999999999" customHeight="1">
      <c r="A43" s="84"/>
      <c r="B43" s="3" t="s">
        <v>7</v>
      </c>
      <c r="C43" s="90"/>
      <c r="D43" s="92"/>
      <c r="E43" s="92"/>
      <c r="F43" s="92"/>
      <c r="G43" s="92"/>
      <c r="H43" s="92"/>
      <c r="I43" s="92"/>
    </row>
    <row r="44" spans="1:9" ht="17.45" customHeight="1">
      <c r="A44" s="7"/>
      <c r="B44" s="3" t="s">
        <v>8</v>
      </c>
      <c r="C44" s="26">
        <f t="shared" si="3"/>
        <v>21600</v>
      </c>
      <c r="D44" s="16">
        <v>16300</v>
      </c>
      <c r="E44" s="16">
        <v>5300</v>
      </c>
      <c r="F44" s="16">
        <v>0</v>
      </c>
      <c r="G44" s="16">
        <v>0</v>
      </c>
      <c r="H44" s="16">
        <v>0</v>
      </c>
      <c r="I44" s="16">
        <v>0</v>
      </c>
    </row>
    <row r="45" spans="1:9" ht="39" customHeight="1">
      <c r="A45" s="88" t="s">
        <v>26</v>
      </c>
      <c r="B45" s="94" t="s">
        <v>27</v>
      </c>
      <c r="C45" s="89">
        <f t="shared" si="3"/>
        <v>11111.2</v>
      </c>
      <c r="D45" s="92">
        <f t="shared" ref="D45:I45" si="16">D47+D49</f>
        <v>0</v>
      </c>
      <c r="E45" s="92">
        <f t="shared" si="16"/>
        <v>0</v>
      </c>
      <c r="F45" s="92">
        <f t="shared" si="16"/>
        <v>5555.6</v>
      </c>
      <c r="G45" s="92">
        <f t="shared" si="16"/>
        <v>5555.6</v>
      </c>
      <c r="H45" s="92">
        <f t="shared" si="16"/>
        <v>0</v>
      </c>
      <c r="I45" s="92">
        <f t="shared" si="16"/>
        <v>0</v>
      </c>
    </row>
    <row r="46" spans="1:9">
      <c r="A46" s="88"/>
      <c r="B46" s="94"/>
      <c r="C46" s="90"/>
      <c r="D46" s="92"/>
      <c r="E46" s="92"/>
      <c r="F46" s="92"/>
      <c r="G46" s="92"/>
      <c r="H46" s="92"/>
      <c r="I46" s="92"/>
    </row>
    <row r="47" spans="1:9" ht="19.899999999999999" customHeight="1">
      <c r="A47" s="84"/>
      <c r="B47" s="3" t="s">
        <v>6</v>
      </c>
      <c r="C47" s="89">
        <f t="shared" si="3"/>
        <v>1111.2</v>
      </c>
      <c r="D47" s="92">
        <v>0</v>
      </c>
      <c r="E47" s="92">
        <v>0</v>
      </c>
      <c r="F47" s="92">
        <v>555.6</v>
      </c>
      <c r="G47" s="92">
        <v>555.6</v>
      </c>
      <c r="H47" s="92">
        <v>0</v>
      </c>
      <c r="I47" s="92">
        <v>0</v>
      </c>
    </row>
    <row r="48" spans="1:9" ht="19.149999999999999" customHeight="1">
      <c r="A48" s="84"/>
      <c r="B48" s="3" t="s">
        <v>7</v>
      </c>
      <c r="C48" s="90"/>
      <c r="D48" s="92"/>
      <c r="E48" s="92"/>
      <c r="F48" s="92"/>
      <c r="G48" s="92"/>
      <c r="H48" s="92"/>
      <c r="I48" s="92"/>
    </row>
    <row r="49" spans="1:9" ht="19.149999999999999" customHeight="1">
      <c r="A49" s="7"/>
      <c r="B49" s="3" t="s">
        <v>8</v>
      </c>
      <c r="C49" s="26">
        <f t="shared" si="3"/>
        <v>10000</v>
      </c>
      <c r="D49" s="16">
        <v>0</v>
      </c>
      <c r="E49" s="16">
        <v>0</v>
      </c>
      <c r="F49" s="16">
        <v>5000</v>
      </c>
      <c r="G49" s="16">
        <v>5000</v>
      </c>
      <c r="H49" s="16">
        <v>0</v>
      </c>
      <c r="I49" s="16">
        <v>0</v>
      </c>
    </row>
    <row r="50" spans="1:9" ht="40.9" customHeight="1">
      <c r="A50" s="12" t="s">
        <v>28</v>
      </c>
      <c r="B50" s="15" t="s">
        <v>29</v>
      </c>
      <c r="C50" s="26">
        <f t="shared" si="3"/>
        <v>101222.2</v>
      </c>
      <c r="D50" s="16">
        <f t="shared" ref="D50:I50" si="17">D51+D53</f>
        <v>0</v>
      </c>
      <c r="E50" s="16">
        <f t="shared" si="17"/>
        <v>0</v>
      </c>
      <c r="F50" s="16">
        <f t="shared" si="17"/>
        <v>0</v>
      </c>
      <c r="G50" s="16">
        <f t="shared" si="17"/>
        <v>8222.2000000000007</v>
      </c>
      <c r="H50" s="16">
        <f t="shared" si="17"/>
        <v>22777.8</v>
      </c>
      <c r="I50" s="16">
        <f t="shared" si="17"/>
        <v>70222.2</v>
      </c>
    </row>
    <row r="51" spans="1:9" ht="19.149999999999999" customHeight="1">
      <c r="A51" s="84"/>
      <c r="B51" s="3" t="s">
        <v>6</v>
      </c>
      <c r="C51" s="89">
        <f t="shared" si="3"/>
        <v>10122.200000000001</v>
      </c>
      <c r="D51" s="92">
        <v>0</v>
      </c>
      <c r="E51" s="92">
        <v>0</v>
      </c>
      <c r="F51" s="92">
        <v>0</v>
      </c>
      <c r="G51" s="92">
        <v>822.2</v>
      </c>
      <c r="H51" s="92">
        <v>2277.8000000000002</v>
      </c>
      <c r="I51" s="92">
        <v>7022.2</v>
      </c>
    </row>
    <row r="52" spans="1:9" ht="24" customHeight="1">
      <c r="A52" s="84"/>
      <c r="B52" s="3" t="s">
        <v>7</v>
      </c>
      <c r="C52" s="90"/>
      <c r="D52" s="92"/>
      <c r="E52" s="92"/>
      <c r="F52" s="92"/>
      <c r="G52" s="92"/>
      <c r="H52" s="92"/>
      <c r="I52" s="92"/>
    </row>
    <row r="53" spans="1:9" ht="20.45" customHeight="1">
      <c r="A53" s="7"/>
      <c r="B53" s="3" t="s">
        <v>8</v>
      </c>
      <c r="C53" s="26">
        <f t="shared" si="3"/>
        <v>91100</v>
      </c>
      <c r="D53" s="16">
        <v>0</v>
      </c>
      <c r="E53" s="16">
        <v>0</v>
      </c>
      <c r="F53" s="16">
        <v>0</v>
      </c>
      <c r="G53" s="16">
        <v>7400</v>
      </c>
      <c r="H53" s="16">
        <v>20500</v>
      </c>
      <c r="I53" s="16">
        <v>63200</v>
      </c>
    </row>
    <row r="54" spans="1:9" s="1" customFormat="1" ht="26.45" customHeight="1">
      <c r="A54" s="96" t="s">
        <v>30</v>
      </c>
      <c r="B54" s="97" t="s">
        <v>31</v>
      </c>
      <c r="C54" s="89">
        <f t="shared" si="3"/>
        <v>250667.4</v>
      </c>
      <c r="D54" s="98">
        <f t="shared" ref="D54:I54" si="18">D56+D58</f>
        <v>38026.800000000003</v>
      </c>
      <c r="E54" s="98">
        <f t="shared" si="18"/>
        <v>27957.9</v>
      </c>
      <c r="F54" s="98">
        <f t="shared" si="18"/>
        <v>36945.5</v>
      </c>
      <c r="G54" s="98">
        <f t="shared" si="18"/>
        <v>49573.7</v>
      </c>
      <c r="H54" s="98">
        <f t="shared" si="18"/>
        <v>49341.7</v>
      </c>
      <c r="I54" s="98">
        <f t="shared" si="18"/>
        <v>48821.8</v>
      </c>
    </row>
    <row r="55" spans="1:9" s="1" customFormat="1">
      <c r="A55" s="96"/>
      <c r="B55" s="97"/>
      <c r="C55" s="90"/>
      <c r="D55" s="98"/>
      <c r="E55" s="98"/>
      <c r="F55" s="98"/>
      <c r="G55" s="98"/>
      <c r="H55" s="98"/>
      <c r="I55" s="98"/>
    </row>
    <row r="56" spans="1:9" ht="19.149999999999999" customHeight="1">
      <c r="A56" s="84"/>
      <c r="B56" s="3" t="s">
        <v>6</v>
      </c>
      <c r="C56" s="89">
        <f t="shared" si="3"/>
        <v>13285.4</v>
      </c>
      <c r="D56" s="93">
        <v>2015.4</v>
      </c>
      <c r="E56" s="93">
        <v>1481.8</v>
      </c>
      <c r="F56" s="93">
        <v>1958.1</v>
      </c>
      <c r="G56" s="93">
        <v>2627.4</v>
      </c>
      <c r="H56" s="93">
        <v>2615.1</v>
      </c>
      <c r="I56" s="93">
        <v>2587.6</v>
      </c>
    </row>
    <row r="57" spans="1:9" ht="19.899999999999999" customHeight="1">
      <c r="A57" s="84"/>
      <c r="B57" s="3" t="s">
        <v>7</v>
      </c>
      <c r="C57" s="90"/>
      <c r="D57" s="93"/>
      <c r="E57" s="93"/>
      <c r="F57" s="93"/>
      <c r="G57" s="93"/>
      <c r="H57" s="93"/>
      <c r="I57" s="93"/>
    </row>
    <row r="58" spans="1:9" ht="19.899999999999999" customHeight="1">
      <c r="A58" s="7"/>
      <c r="B58" s="3" t="s">
        <v>8</v>
      </c>
      <c r="C58" s="26">
        <f t="shared" si="3"/>
        <v>237382</v>
      </c>
      <c r="D58" s="19">
        <v>36011.4</v>
      </c>
      <c r="E58" s="19">
        <v>26476.1</v>
      </c>
      <c r="F58" s="19">
        <v>34987.4</v>
      </c>
      <c r="G58" s="19">
        <v>46946.3</v>
      </c>
      <c r="H58" s="19">
        <v>46726.6</v>
      </c>
      <c r="I58" s="19">
        <v>46234.2</v>
      </c>
    </row>
    <row r="59" spans="1:9" ht="22.15" customHeight="1">
      <c r="A59" s="20" t="s">
        <v>32</v>
      </c>
      <c r="B59" s="3" t="s">
        <v>33</v>
      </c>
      <c r="C59" s="26">
        <f t="shared" si="3"/>
        <v>154927.29999999999</v>
      </c>
      <c r="D59" s="19">
        <f t="shared" ref="D59:I59" si="19">D60+D62</f>
        <v>123109.1</v>
      </c>
      <c r="E59" s="19">
        <f t="shared" si="19"/>
        <v>0</v>
      </c>
      <c r="F59" s="19">
        <f t="shared" si="19"/>
        <v>31818.2</v>
      </c>
      <c r="G59" s="19">
        <f t="shared" si="19"/>
        <v>0</v>
      </c>
      <c r="H59" s="19">
        <f t="shared" si="19"/>
        <v>0</v>
      </c>
      <c r="I59" s="19">
        <f t="shared" si="19"/>
        <v>0</v>
      </c>
    </row>
    <row r="60" spans="1:9" ht="16.899999999999999" customHeight="1">
      <c r="A60" s="84"/>
      <c r="B60" s="3" t="s">
        <v>6</v>
      </c>
      <c r="C60" s="89">
        <f t="shared" si="3"/>
        <v>1549.3</v>
      </c>
      <c r="D60" s="93">
        <v>1231.0999999999999</v>
      </c>
      <c r="E60" s="93">
        <v>0</v>
      </c>
      <c r="F60" s="93">
        <v>318.2</v>
      </c>
      <c r="G60" s="93">
        <v>0</v>
      </c>
      <c r="H60" s="93">
        <v>0</v>
      </c>
      <c r="I60" s="93">
        <v>0</v>
      </c>
    </row>
    <row r="61" spans="1:9" ht="22.15" customHeight="1">
      <c r="A61" s="84"/>
      <c r="B61" s="3" t="s">
        <v>7</v>
      </c>
      <c r="C61" s="90"/>
      <c r="D61" s="93"/>
      <c r="E61" s="93"/>
      <c r="F61" s="93"/>
      <c r="G61" s="93"/>
      <c r="H61" s="93"/>
      <c r="I61" s="93"/>
    </row>
    <row r="62" spans="1:9" ht="19.149999999999999" customHeight="1">
      <c r="A62" s="7"/>
      <c r="B62" s="3" t="s">
        <v>8</v>
      </c>
      <c r="C62" s="26">
        <f t="shared" si="3"/>
        <v>153378</v>
      </c>
      <c r="D62" s="19">
        <v>121878</v>
      </c>
      <c r="E62" s="19">
        <v>0</v>
      </c>
      <c r="F62" s="19">
        <v>31500</v>
      </c>
      <c r="G62" s="19">
        <v>0</v>
      </c>
      <c r="H62" s="19">
        <v>0</v>
      </c>
      <c r="I62" s="19">
        <v>0</v>
      </c>
    </row>
    <row r="63" spans="1:9" ht="86.45" customHeight="1">
      <c r="A63" s="4" t="s">
        <v>34</v>
      </c>
      <c r="B63" s="5" t="s">
        <v>35</v>
      </c>
      <c r="C63" s="28">
        <f t="shared" si="3"/>
        <v>106091</v>
      </c>
      <c r="D63" s="28">
        <f t="shared" ref="D63:I64" si="20">D67+D71+D75+D79+D83</f>
        <v>19789.5</v>
      </c>
      <c r="E63" s="28">
        <f t="shared" si="20"/>
        <v>18329.400000000001</v>
      </c>
      <c r="F63" s="28">
        <f t="shared" si="20"/>
        <v>17855.3</v>
      </c>
      <c r="G63" s="28">
        <f t="shared" si="20"/>
        <v>17340.599999999999</v>
      </c>
      <c r="H63" s="28">
        <f t="shared" si="20"/>
        <v>16737</v>
      </c>
      <c r="I63" s="28">
        <f t="shared" si="20"/>
        <v>16039.2</v>
      </c>
    </row>
    <row r="64" spans="1:9" ht="22.9" customHeight="1">
      <c r="A64" s="101"/>
      <c r="B64" s="5" t="s">
        <v>6</v>
      </c>
      <c r="C64" s="102">
        <f t="shared" si="3"/>
        <v>87521</v>
      </c>
      <c r="D64" s="102">
        <f t="shared" si="20"/>
        <v>17019.5</v>
      </c>
      <c r="E64" s="102">
        <f t="shared" si="20"/>
        <v>15429.4</v>
      </c>
      <c r="F64" s="102">
        <f t="shared" si="20"/>
        <v>14825.3</v>
      </c>
      <c r="G64" s="102">
        <f t="shared" si="20"/>
        <v>14170.6</v>
      </c>
      <c r="H64" s="102">
        <f t="shared" si="20"/>
        <v>13437</v>
      </c>
      <c r="I64" s="102">
        <f t="shared" si="20"/>
        <v>12639.2</v>
      </c>
    </row>
    <row r="65" spans="1:9" ht="16.899999999999999" customHeight="1">
      <c r="A65" s="101"/>
      <c r="B65" s="5" t="s">
        <v>7</v>
      </c>
      <c r="C65" s="103"/>
      <c r="D65" s="103"/>
      <c r="E65" s="103"/>
      <c r="F65" s="103"/>
      <c r="G65" s="103"/>
      <c r="H65" s="103"/>
      <c r="I65" s="103"/>
    </row>
    <row r="66" spans="1:9" ht="21" customHeight="1">
      <c r="A66" s="29"/>
      <c r="B66" s="5" t="s">
        <v>8</v>
      </c>
      <c r="C66" s="28">
        <f t="shared" si="3"/>
        <v>6665</v>
      </c>
      <c r="D66" s="28">
        <f t="shared" ref="D66:I66" si="21">D70+D74+D78+D82+D86</f>
        <v>995</v>
      </c>
      <c r="E66" s="28">
        <f t="shared" si="21"/>
        <v>1040</v>
      </c>
      <c r="F66" s="28">
        <f t="shared" si="21"/>
        <v>1090</v>
      </c>
      <c r="G66" s="28">
        <f t="shared" si="21"/>
        <v>1140</v>
      </c>
      <c r="H66" s="28">
        <f t="shared" si="21"/>
        <v>1180</v>
      </c>
      <c r="I66" s="28">
        <f t="shared" si="21"/>
        <v>1220</v>
      </c>
    </row>
    <row r="67" spans="1:9" s="2" customFormat="1" ht="28.9" customHeight="1">
      <c r="A67" s="20" t="s">
        <v>40</v>
      </c>
      <c r="B67" s="3" t="s">
        <v>41</v>
      </c>
      <c r="C67" s="26">
        <f t="shared" si="3"/>
        <v>46643.9</v>
      </c>
      <c r="D67" s="26">
        <f t="shared" ref="D67:I67" si="22">D68+D70</f>
        <v>9581.6</v>
      </c>
      <c r="E67" s="26">
        <f t="shared" si="22"/>
        <v>8252.6</v>
      </c>
      <c r="F67" s="26">
        <f t="shared" si="22"/>
        <v>7898.6</v>
      </c>
      <c r="G67" s="26">
        <f t="shared" si="22"/>
        <v>7484.4</v>
      </c>
      <c r="H67" s="26">
        <f t="shared" si="22"/>
        <v>6993.7</v>
      </c>
      <c r="I67" s="26">
        <f t="shared" si="22"/>
        <v>6433</v>
      </c>
    </row>
    <row r="68" spans="1:9" ht="22.9" customHeight="1">
      <c r="A68" s="100"/>
      <c r="B68" s="3" t="s">
        <v>6</v>
      </c>
      <c r="C68" s="89">
        <f t="shared" si="3"/>
        <v>46643.9</v>
      </c>
      <c r="D68" s="99">
        <f>6536.41+3045.18</f>
        <v>9581.6</v>
      </c>
      <c r="E68" s="99">
        <f>5413.18+2839.46</f>
        <v>8252.6</v>
      </c>
      <c r="F68" s="99">
        <f>5294.81+2603.79</f>
        <v>7898.6</v>
      </c>
      <c r="G68" s="99">
        <f>5147.69+2336.71</f>
        <v>7484.4</v>
      </c>
      <c r="H68" s="99">
        <f>4960.79+2032.94</f>
        <v>6993.7</v>
      </c>
      <c r="I68" s="99">
        <f>4738.38+1694.66</f>
        <v>6433</v>
      </c>
    </row>
    <row r="69" spans="1:9" ht="16.899999999999999" customHeight="1">
      <c r="A69" s="100"/>
      <c r="B69" s="3" t="s">
        <v>7</v>
      </c>
      <c r="C69" s="90"/>
      <c r="D69" s="99"/>
      <c r="E69" s="99"/>
      <c r="F69" s="99"/>
      <c r="G69" s="99"/>
      <c r="H69" s="99"/>
      <c r="I69" s="99"/>
    </row>
    <row r="70" spans="1:9" ht="21" customHeight="1">
      <c r="A70" s="21"/>
      <c r="B70" s="3" t="s">
        <v>8</v>
      </c>
      <c r="C70" s="26">
        <f t="shared" si="3"/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</row>
    <row r="71" spans="1:9" ht="42" customHeight="1">
      <c r="A71" s="22" t="s">
        <v>42</v>
      </c>
      <c r="B71" s="3" t="s">
        <v>43</v>
      </c>
      <c r="C71" s="26">
        <f t="shared" si="3"/>
        <v>4337.8999999999996</v>
      </c>
      <c r="D71" s="26">
        <f t="shared" ref="D71:I71" si="23">D72+D74</f>
        <v>643.29999999999995</v>
      </c>
      <c r="E71" s="26">
        <f t="shared" si="23"/>
        <v>673.4</v>
      </c>
      <c r="F71" s="26">
        <f t="shared" si="23"/>
        <v>705.8</v>
      </c>
      <c r="G71" s="26">
        <f t="shared" si="23"/>
        <v>738.9</v>
      </c>
      <c r="H71" s="26">
        <f t="shared" si="23"/>
        <v>771.5</v>
      </c>
      <c r="I71" s="26">
        <f t="shared" si="23"/>
        <v>805</v>
      </c>
    </row>
    <row r="72" spans="1:9" ht="22.9" customHeight="1">
      <c r="A72" s="100"/>
      <c r="B72" s="3" t="s">
        <v>6</v>
      </c>
      <c r="C72" s="89">
        <f t="shared" si="3"/>
        <v>4337.8999999999996</v>
      </c>
      <c r="D72" s="99">
        <v>643.29999999999995</v>
      </c>
      <c r="E72" s="99">
        <v>673.4</v>
      </c>
      <c r="F72" s="99">
        <v>705.8</v>
      </c>
      <c r="G72" s="99">
        <v>738.9</v>
      </c>
      <c r="H72" s="99">
        <v>771.5</v>
      </c>
      <c r="I72" s="99">
        <v>805</v>
      </c>
    </row>
    <row r="73" spans="1:9" ht="16.899999999999999" customHeight="1">
      <c r="A73" s="100"/>
      <c r="B73" s="3" t="s">
        <v>7</v>
      </c>
      <c r="C73" s="90"/>
      <c r="D73" s="99"/>
      <c r="E73" s="99"/>
      <c r="F73" s="99"/>
      <c r="G73" s="99"/>
      <c r="H73" s="99"/>
      <c r="I73" s="99"/>
    </row>
    <row r="74" spans="1:9" ht="21" customHeight="1">
      <c r="A74" s="21"/>
      <c r="B74" s="3" t="s">
        <v>8</v>
      </c>
      <c r="C74" s="26">
        <f t="shared" ref="C74:C86" si="24">D74+E74+F74+G74+H74+I74</f>
        <v>0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</row>
    <row r="75" spans="1:9" ht="44.45" customHeight="1">
      <c r="A75" s="7" t="s">
        <v>44</v>
      </c>
      <c r="B75" s="3" t="s">
        <v>45</v>
      </c>
      <c r="C75" s="26">
        <f t="shared" si="24"/>
        <v>1686.4</v>
      </c>
      <c r="D75" s="26">
        <f t="shared" ref="D75:I75" si="25">D76+D78</f>
        <v>249.7</v>
      </c>
      <c r="E75" s="26">
        <f t="shared" si="25"/>
        <v>262</v>
      </c>
      <c r="F75" s="26">
        <f t="shared" si="25"/>
        <v>274.5</v>
      </c>
      <c r="G75" s="26">
        <f t="shared" si="25"/>
        <v>287.39999999999998</v>
      </c>
      <c r="H75" s="26">
        <f t="shared" si="25"/>
        <v>300.10000000000002</v>
      </c>
      <c r="I75" s="26">
        <f t="shared" si="25"/>
        <v>312.7</v>
      </c>
    </row>
    <row r="76" spans="1:9" ht="22.9" customHeight="1">
      <c r="A76" s="100"/>
      <c r="B76" s="3" t="s">
        <v>6</v>
      </c>
      <c r="C76" s="89">
        <f t="shared" si="24"/>
        <v>1686.4</v>
      </c>
      <c r="D76" s="99">
        <v>249.7</v>
      </c>
      <c r="E76" s="99">
        <v>262</v>
      </c>
      <c r="F76" s="99">
        <v>274.5</v>
      </c>
      <c r="G76" s="99">
        <v>287.39999999999998</v>
      </c>
      <c r="H76" s="99">
        <v>300.10000000000002</v>
      </c>
      <c r="I76" s="99">
        <v>312.7</v>
      </c>
    </row>
    <row r="77" spans="1:9" ht="16.899999999999999" customHeight="1">
      <c r="A77" s="100"/>
      <c r="B77" s="3" t="s">
        <v>7</v>
      </c>
      <c r="C77" s="90"/>
      <c r="D77" s="99"/>
      <c r="E77" s="99"/>
      <c r="F77" s="99"/>
      <c r="G77" s="99"/>
      <c r="H77" s="99"/>
      <c r="I77" s="99"/>
    </row>
    <row r="78" spans="1:9" ht="21" customHeight="1">
      <c r="A78" s="21"/>
      <c r="B78" s="3" t="s">
        <v>8</v>
      </c>
      <c r="C78" s="26">
        <f t="shared" si="24"/>
        <v>0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</row>
    <row r="79" spans="1:9" ht="57.6" customHeight="1">
      <c r="A79" s="23" t="s">
        <v>46</v>
      </c>
      <c r="B79" s="3" t="s">
        <v>47</v>
      </c>
      <c r="C79" s="26">
        <f t="shared" si="24"/>
        <v>34852.800000000003</v>
      </c>
      <c r="D79" s="26">
        <f t="shared" ref="D79:I79" si="26">D80+D82</f>
        <v>6544.9</v>
      </c>
      <c r="E79" s="26">
        <f t="shared" si="26"/>
        <v>6241.4</v>
      </c>
      <c r="F79" s="26">
        <f t="shared" si="26"/>
        <v>5946.4</v>
      </c>
      <c r="G79" s="26">
        <f t="shared" si="26"/>
        <v>5659.9</v>
      </c>
      <c r="H79" s="26">
        <f t="shared" si="26"/>
        <v>5371.7</v>
      </c>
      <c r="I79" s="26">
        <f t="shared" si="26"/>
        <v>5088.5</v>
      </c>
    </row>
    <row r="80" spans="1:9" ht="22.9" customHeight="1">
      <c r="A80" s="100"/>
      <c r="B80" s="3" t="s">
        <v>6</v>
      </c>
      <c r="C80" s="89">
        <f t="shared" si="24"/>
        <v>34852.800000000003</v>
      </c>
      <c r="D80" s="99">
        <v>6544.9</v>
      </c>
      <c r="E80" s="99">
        <v>6241.4</v>
      </c>
      <c r="F80" s="99">
        <v>5946.4</v>
      </c>
      <c r="G80" s="99">
        <v>5659.9</v>
      </c>
      <c r="H80" s="99">
        <v>5371.7</v>
      </c>
      <c r="I80" s="99">
        <v>5088.5</v>
      </c>
    </row>
    <row r="81" spans="1:9" ht="16.899999999999999" customHeight="1">
      <c r="A81" s="100"/>
      <c r="B81" s="3" t="s">
        <v>7</v>
      </c>
      <c r="C81" s="90"/>
      <c r="D81" s="99"/>
      <c r="E81" s="99"/>
      <c r="F81" s="99"/>
      <c r="G81" s="99"/>
      <c r="H81" s="99"/>
      <c r="I81" s="99"/>
    </row>
    <row r="82" spans="1:9" ht="24" customHeight="1">
      <c r="A82" s="21"/>
      <c r="B82" s="3" t="s">
        <v>8</v>
      </c>
      <c r="C82" s="26">
        <f t="shared" si="24"/>
        <v>0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</row>
    <row r="83" spans="1:9" ht="73.150000000000006" customHeight="1">
      <c r="A83" s="25" t="s">
        <v>48</v>
      </c>
      <c r="B83" s="3" t="s">
        <v>49</v>
      </c>
      <c r="C83" s="26">
        <f t="shared" si="24"/>
        <v>18570</v>
      </c>
      <c r="D83" s="26">
        <f t="shared" ref="D83:I83" si="27">D85+D86</f>
        <v>2770</v>
      </c>
      <c r="E83" s="26">
        <f t="shared" si="27"/>
        <v>2900</v>
      </c>
      <c r="F83" s="26">
        <f t="shared" si="27"/>
        <v>3030</v>
      </c>
      <c r="G83" s="26">
        <f t="shared" si="27"/>
        <v>3170</v>
      </c>
      <c r="H83" s="26">
        <f t="shared" si="27"/>
        <v>3300</v>
      </c>
      <c r="I83" s="26">
        <f t="shared" si="27"/>
        <v>3400</v>
      </c>
    </row>
    <row r="84" spans="1:9" ht="22.9" customHeight="1">
      <c r="A84" s="24"/>
      <c r="B84" s="3" t="s">
        <v>6</v>
      </c>
      <c r="C84" s="26"/>
      <c r="D84" s="26"/>
      <c r="E84" s="26"/>
      <c r="F84" s="26"/>
      <c r="G84" s="26"/>
      <c r="H84" s="26"/>
      <c r="I84" s="26"/>
    </row>
    <row r="85" spans="1:9" ht="16.899999999999999" customHeight="1">
      <c r="A85" s="24"/>
      <c r="B85" s="3" t="s">
        <v>7</v>
      </c>
      <c r="C85" s="26">
        <f>D85+E85+F85+G85+H85+I85</f>
        <v>11905</v>
      </c>
      <c r="D85" s="26">
        <v>1775</v>
      </c>
      <c r="E85" s="26">
        <v>1860</v>
      </c>
      <c r="F85" s="26">
        <v>1940</v>
      </c>
      <c r="G85" s="26">
        <v>2030</v>
      </c>
      <c r="H85" s="26">
        <v>2120</v>
      </c>
      <c r="I85" s="26">
        <v>2180</v>
      </c>
    </row>
    <row r="86" spans="1:9" ht="24" customHeight="1">
      <c r="A86" s="21"/>
      <c r="B86" s="3" t="s">
        <v>8</v>
      </c>
      <c r="C86" s="26">
        <f t="shared" si="24"/>
        <v>6665</v>
      </c>
      <c r="D86" s="26">
        <v>995</v>
      </c>
      <c r="E86" s="26">
        <v>1040</v>
      </c>
      <c r="F86" s="26">
        <v>1090</v>
      </c>
      <c r="G86" s="26">
        <v>1140</v>
      </c>
      <c r="H86" s="26">
        <v>1180</v>
      </c>
      <c r="I86" s="26">
        <v>1220</v>
      </c>
    </row>
    <row r="87" spans="1:9" ht="81.599999999999994" customHeight="1">
      <c r="A87" s="4" t="s">
        <v>36</v>
      </c>
      <c r="B87" s="5" t="s">
        <v>37</v>
      </c>
      <c r="C87" s="28">
        <f>D87+E87+F87+G87+H87+I87</f>
        <v>1000</v>
      </c>
      <c r="D87" s="28">
        <v>500</v>
      </c>
      <c r="E87" s="28">
        <v>500</v>
      </c>
      <c r="F87" s="28">
        <v>0</v>
      </c>
      <c r="G87" s="28">
        <v>0</v>
      </c>
      <c r="H87" s="28">
        <v>0</v>
      </c>
      <c r="I87" s="28">
        <v>0</v>
      </c>
    </row>
    <row r="88" spans="1:9" ht="18" customHeight="1">
      <c r="A88" s="84"/>
      <c r="B88" s="3" t="s">
        <v>6</v>
      </c>
      <c r="C88" s="99">
        <v>0</v>
      </c>
      <c r="D88" s="99">
        <v>0</v>
      </c>
      <c r="E88" s="99">
        <v>0</v>
      </c>
      <c r="F88" s="99">
        <v>0</v>
      </c>
      <c r="G88" s="99">
        <v>0</v>
      </c>
      <c r="H88" s="99">
        <v>0</v>
      </c>
      <c r="I88" s="99">
        <v>0</v>
      </c>
    </row>
    <row r="89" spans="1:9" ht="18" customHeight="1">
      <c r="A89" s="84"/>
      <c r="B89" s="3" t="s">
        <v>7</v>
      </c>
      <c r="C89" s="99"/>
      <c r="D89" s="99"/>
      <c r="E89" s="99"/>
      <c r="F89" s="99"/>
      <c r="G89" s="99"/>
      <c r="H89" s="99"/>
      <c r="I89" s="99"/>
    </row>
    <row r="90" spans="1:9" ht="16.899999999999999" customHeight="1">
      <c r="A90" s="7"/>
      <c r="B90" s="3" t="s">
        <v>8</v>
      </c>
      <c r="C90" s="26">
        <v>1000</v>
      </c>
      <c r="D90" s="26">
        <v>500</v>
      </c>
      <c r="E90" s="26">
        <v>500</v>
      </c>
      <c r="F90" s="26">
        <v>0</v>
      </c>
      <c r="G90" s="26">
        <v>0</v>
      </c>
      <c r="H90" s="26">
        <v>0</v>
      </c>
      <c r="I90" s="26">
        <v>0</v>
      </c>
    </row>
    <row r="91" spans="1:9" ht="27.6" customHeight="1">
      <c r="A91" s="27" t="s">
        <v>39</v>
      </c>
      <c r="B91" s="3" t="s">
        <v>38</v>
      </c>
      <c r="C91" s="26">
        <v>1000</v>
      </c>
      <c r="D91" s="26">
        <v>500</v>
      </c>
      <c r="E91" s="26">
        <v>500</v>
      </c>
      <c r="F91" s="26">
        <v>0</v>
      </c>
      <c r="G91" s="26">
        <v>0</v>
      </c>
      <c r="H91" s="26">
        <v>0</v>
      </c>
      <c r="I91" s="26">
        <v>0</v>
      </c>
    </row>
    <row r="92" spans="1:9">
      <c r="A92" s="84"/>
      <c r="B92" s="3" t="s">
        <v>6</v>
      </c>
      <c r="C92" s="99">
        <v>0</v>
      </c>
      <c r="D92" s="99">
        <v>0</v>
      </c>
      <c r="E92" s="99">
        <v>0</v>
      </c>
      <c r="F92" s="99">
        <v>0</v>
      </c>
      <c r="G92" s="99">
        <v>0</v>
      </c>
      <c r="H92" s="99">
        <v>0</v>
      </c>
      <c r="I92" s="99">
        <v>0</v>
      </c>
    </row>
    <row r="93" spans="1:9">
      <c r="A93" s="84"/>
      <c r="B93" s="3" t="s">
        <v>7</v>
      </c>
      <c r="C93" s="99"/>
      <c r="D93" s="99"/>
      <c r="E93" s="99"/>
      <c r="F93" s="99"/>
      <c r="G93" s="99"/>
      <c r="H93" s="99"/>
      <c r="I93" s="99"/>
    </row>
    <row r="94" spans="1:9">
      <c r="A94" s="7"/>
      <c r="B94" s="3" t="s">
        <v>8</v>
      </c>
      <c r="C94" s="26">
        <f>D94+E94+F94+G94+H94+I94</f>
        <v>1000</v>
      </c>
      <c r="D94" s="26">
        <v>500</v>
      </c>
      <c r="E94" s="26">
        <v>500</v>
      </c>
      <c r="F94" s="26">
        <v>0</v>
      </c>
      <c r="G94" s="26">
        <v>0</v>
      </c>
      <c r="H94" s="26">
        <v>0</v>
      </c>
      <c r="I94" s="26">
        <v>0</v>
      </c>
    </row>
  </sheetData>
  <mergeCells count="191">
    <mergeCell ref="H80:H81"/>
    <mergeCell ref="I80:I81"/>
    <mergeCell ref="A80:A81"/>
    <mergeCell ref="C80:C81"/>
    <mergeCell ref="D80:D81"/>
    <mergeCell ref="E80:E81"/>
    <mergeCell ref="F80:F81"/>
    <mergeCell ref="G80:G81"/>
    <mergeCell ref="H72:H73"/>
    <mergeCell ref="I72:I73"/>
    <mergeCell ref="A76:A77"/>
    <mergeCell ref="C76:C77"/>
    <mergeCell ref="D76:D77"/>
    <mergeCell ref="E76:E77"/>
    <mergeCell ref="F76:F77"/>
    <mergeCell ref="G76:G77"/>
    <mergeCell ref="H76:H77"/>
    <mergeCell ref="I76:I77"/>
    <mergeCell ref="F72:F73"/>
    <mergeCell ref="G72:G73"/>
    <mergeCell ref="A72:A73"/>
    <mergeCell ref="C72:C73"/>
    <mergeCell ref="D72:D73"/>
    <mergeCell ref="E72:E73"/>
    <mergeCell ref="H68:H69"/>
    <mergeCell ref="F64:F65"/>
    <mergeCell ref="I68:I69"/>
    <mergeCell ref="G64:G65"/>
    <mergeCell ref="H64:H65"/>
    <mergeCell ref="I64:I65"/>
    <mergeCell ref="A60:A61"/>
    <mergeCell ref="C60:C61"/>
    <mergeCell ref="D60:D61"/>
    <mergeCell ref="A68:A69"/>
    <mergeCell ref="C68:C69"/>
    <mergeCell ref="D68:D69"/>
    <mergeCell ref="A64:A65"/>
    <mergeCell ref="C64:C65"/>
    <mergeCell ref="D64:D65"/>
    <mergeCell ref="C92:C93"/>
    <mergeCell ref="D92:D93"/>
    <mergeCell ref="E92:E93"/>
    <mergeCell ref="H92:H93"/>
    <mergeCell ref="I92:I93"/>
    <mergeCell ref="A56:A57"/>
    <mergeCell ref="D56:D57"/>
    <mergeCell ref="E56:E57"/>
    <mergeCell ref="F56:F57"/>
    <mergeCell ref="C56:C57"/>
    <mergeCell ref="I88:I89"/>
    <mergeCell ref="F88:F89"/>
    <mergeCell ref="G88:G89"/>
    <mergeCell ref="F92:F93"/>
    <mergeCell ref="G92:G93"/>
    <mergeCell ref="A88:A89"/>
    <mergeCell ref="C88:C89"/>
    <mergeCell ref="D88:D89"/>
    <mergeCell ref="E88:E89"/>
    <mergeCell ref="A92:A93"/>
    <mergeCell ref="E60:E61"/>
    <mergeCell ref="F51:F52"/>
    <mergeCell ref="G51:G52"/>
    <mergeCell ref="H60:H61"/>
    <mergeCell ref="H51:H52"/>
    <mergeCell ref="H88:H89"/>
    <mergeCell ref="E68:E69"/>
    <mergeCell ref="E64:E65"/>
    <mergeCell ref="F68:F69"/>
    <mergeCell ref="G68:G69"/>
    <mergeCell ref="C51:C52"/>
    <mergeCell ref="D51:D52"/>
    <mergeCell ref="E51:E52"/>
    <mergeCell ref="I60:I61"/>
    <mergeCell ref="F60:F61"/>
    <mergeCell ref="G60:G61"/>
    <mergeCell ref="I54:I55"/>
    <mergeCell ref="G56:G57"/>
    <mergeCell ref="H56:H57"/>
    <mergeCell ref="I56:I57"/>
    <mergeCell ref="I51:I52"/>
    <mergeCell ref="A54:A55"/>
    <mergeCell ref="B54:B55"/>
    <mergeCell ref="C54:C55"/>
    <mergeCell ref="D54:D55"/>
    <mergeCell ref="E54:E55"/>
    <mergeCell ref="F54:F55"/>
    <mergeCell ref="G54:G55"/>
    <mergeCell ref="H54:H55"/>
    <mergeCell ref="A51:A52"/>
    <mergeCell ref="A42:A43"/>
    <mergeCell ref="E42:E43"/>
    <mergeCell ref="F42:F43"/>
    <mergeCell ref="G42:G43"/>
    <mergeCell ref="C42:C43"/>
    <mergeCell ref="D42:D43"/>
    <mergeCell ref="A47:A48"/>
    <mergeCell ref="C47:C48"/>
    <mergeCell ref="D47:D48"/>
    <mergeCell ref="E47:E48"/>
    <mergeCell ref="F47:F48"/>
    <mergeCell ref="G47:G48"/>
    <mergeCell ref="G32:G33"/>
    <mergeCell ref="I35:I37"/>
    <mergeCell ref="A45:A46"/>
    <mergeCell ref="B45:B46"/>
    <mergeCell ref="C45:C46"/>
    <mergeCell ref="D45:D46"/>
    <mergeCell ref="E45:E46"/>
    <mergeCell ref="F45:F46"/>
    <mergeCell ref="G45:G46"/>
    <mergeCell ref="H45:H46"/>
    <mergeCell ref="H38:H39"/>
    <mergeCell ref="I47:I48"/>
    <mergeCell ref="C38:C39"/>
    <mergeCell ref="D38:D39"/>
    <mergeCell ref="E38:E39"/>
    <mergeCell ref="F38:F39"/>
    <mergeCell ref="H47:H48"/>
    <mergeCell ref="A23:A24"/>
    <mergeCell ref="C23:C24"/>
    <mergeCell ref="D23:D24"/>
    <mergeCell ref="E23:E24"/>
    <mergeCell ref="G38:G39"/>
    <mergeCell ref="I45:I46"/>
    <mergeCell ref="I38:I39"/>
    <mergeCell ref="H42:H43"/>
    <mergeCell ref="I42:I43"/>
    <mergeCell ref="H32:H33"/>
    <mergeCell ref="G35:G37"/>
    <mergeCell ref="H35:H37"/>
    <mergeCell ref="A35:A37"/>
    <mergeCell ref="B35:B37"/>
    <mergeCell ref="C35:C37"/>
    <mergeCell ref="D35:D37"/>
    <mergeCell ref="A38:A39"/>
    <mergeCell ref="A32:A33"/>
    <mergeCell ref="C32:C33"/>
    <mergeCell ref="D32:D33"/>
    <mergeCell ref="E35:E37"/>
    <mergeCell ref="F35:F37"/>
    <mergeCell ref="F32:F33"/>
    <mergeCell ref="E32:E33"/>
    <mergeCell ref="I27:I28"/>
    <mergeCell ref="A27:A28"/>
    <mergeCell ref="C27:C28"/>
    <mergeCell ref="D27:D28"/>
    <mergeCell ref="E27:E28"/>
    <mergeCell ref="F27:F28"/>
    <mergeCell ref="G27:G28"/>
    <mergeCell ref="H27:H28"/>
    <mergeCell ref="I32:I33"/>
    <mergeCell ref="H23:H24"/>
    <mergeCell ref="I23:I24"/>
    <mergeCell ref="F23:F24"/>
    <mergeCell ref="F19:F20"/>
    <mergeCell ref="G19:G20"/>
    <mergeCell ref="H19:H20"/>
    <mergeCell ref="I19:I20"/>
    <mergeCell ref="G23:G24"/>
    <mergeCell ref="H13:H14"/>
    <mergeCell ref="I13:I14"/>
    <mergeCell ref="A19:A20"/>
    <mergeCell ref="C19:C20"/>
    <mergeCell ref="D19:D20"/>
    <mergeCell ref="E19:E20"/>
    <mergeCell ref="F17:F18"/>
    <mergeCell ref="G17:G18"/>
    <mergeCell ref="A13:A14"/>
    <mergeCell ref="C13:C14"/>
    <mergeCell ref="D13:D14"/>
    <mergeCell ref="E13:E14"/>
    <mergeCell ref="F13:F14"/>
    <mergeCell ref="G13:G14"/>
    <mergeCell ref="I17:I18"/>
    <mergeCell ref="A17:A18"/>
    <mergeCell ref="C17:C18"/>
    <mergeCell ref="D17:D18"/>
    <mergeCell ref="E17:E18"/>
    <mergeCell ref="H17:H18"/>
    <mergeCell ref="H9:H10"/>
    <mergeCell ref="I9:I10"/>
    <mergeCell ref="A6:A7"/>
    <mergeCell ref="B6:B7"/>
    <mergeCell ref="C6:C7"/>
    <mergeCell ref="D6:I6"/>
    <mergeCell ref="A9:A10"/>
    <mergeCell ref="C9:C10"/>
    <mergeCell ref="D9:D10"/>
    <mergeCell ref="E9:E10"/>
    <mergeCell ref="F9:F10"/>
    <mergeCell ref="G9:G10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66"/>
  <sheetViews>
    <sheetView tabSelected="1" topLeftCell="A20" workbookViewId="0">
      <selection activeCell="N17" sqref="N17:N28"/>
    </sheetView>
  </sheetViews>
  <sheetFormatPr defaultColWidth="20.28515625" defaultRowHeight="15"/>
  <cols>
    <col min="1" max="1" width="8.7109375" style="30" customWidth="1"/>
    <col min="2" max="2" width="50.42578125" style="30" customWidth="1"/>
    <col min="3" max="3" width="12" style="30" customWidth="1"/>
    <col min="4" max="4" width="10.5703125" style="30" customWidth="1"/>
    <col min="5" max="5" width="12" style="30" customWidth="1"/>
    <col min="6" max="6" width="11.7109375" style="30" customWidth="1"/>
    <col min="7" max="7" width="12" style="30" customWidth="1"/>
    <col min="8" max="8" width="11" style="30" customWidth="1"/>
    <col min="9" max="9" width="14.28515625" style="33" customWidth="1"/>
    <col min="10" max="11" width="20.28515625" style="30" hidden="1" customWidth="1"/>
    <col min="12" max="12" width="13.140625" style="30" customWidth="1"/>
    <col min="13" max="13" width="11.42578125" style="30" customWidth="1"/>
    <col min="14" max="14" width="18.7109375" style="30" customWidth="1"/>
    <col min="15" max="16384" width="20.28515625" style="30"/>
  </cols>
  <sheetData>
    <row r="1" spans="1:15" ht="15.75">
      <c r="J1" s="40"/>
      <c r="K1" s="41"/>
      <c r="L1" s="40"/>
      <c r="M1" s="40"/>
      <c r="N1" s="38" t="s">
        <v>52</v>
      </c>
    </row>
    <row r="2" spans="1:15" ht="15.75">
      <c r="J2" s="40"/>
      <c r="K2" s="41"/>
      <c r="L2" s="40"/>
      <c r="M2" s="40"/>
      <c r="N2" s="38" t="s">
        <v>53</v>
      </c>
    </row>
    <row r="3" spans="1:15" ht="45.75" customHeight="1">
      <c r="J3" s="107" t="s">
        <v>80</v>
      </c>
      <c r="K3" s="107"/>
      <c r="L3" s="107"/>
      <c r="M3" s="107"/>
      <c r="N3" s="107"/>
    </row>
    <row r="4" spans="1:15" ht="15.75">
      <c r="J4" s="40"/>
      <c r="K4" s="41"/>
      <c r="L4" s="40"/>
      <c r="M4" s="40"/>
      <c r="N4" s="38" t="s">
        <v>54</v>
      </c>
    </row>
    <row r="5" spans="1:15" ht="15.75">
      <c r="J5" s="40"/>
      <c r="K5" s="41"/>
      <c r="L5" s="40"/>
      <c r="M5" s="40"/>
      <c r="N5" s="38" t="s">
        <v>55</v>
      </c>
    </row>
    <row r="6" spans="1:15" ht="15.75">
      <c r="J6" s="40"/>
      <c r="K6" s="41"/>
      <c r="L6" s="42"/>
      <c r="M6" s="42"/>
      <c r="N6" s="39" t="s">
        <v>121</v>
      </c>
    </row>
    <row r="7" spans="1:15" ht="15.75">
      <c r="D7" s="34" t="s">
        <v>79</v>
      </c>
      <c r="J7" s="40"/>
      <c r="K7" s="40"/>
      <c r="L7" s="110" t="s">
        <v>122</v>
      </c>
      <c r="M7" s="110"/>
      <c r="N7" s="110"/>
    </row>
    <row r="8" spans="1:15" ht="15.75">
      <c r="B8" s="43"/>
      <c r="C8" s="43"/>
      <c r="D8" s="34" t="s">
        <v>56</v>
      </c>
      <c r="E8" s="44"/>
      <c r="F8" s="44"/>
      <c r="G8" s="44"/>
      <c r="H8" s="44"/>
      <c r="I8" s="45"/>
      <c r="J8" s="44"/>
      <c r="K8" s="44"/>
      <c r="L8" s="46"/>
      <c r="M8" s="46"/>
      <c r="N8" s="46"/>
    </row>
    <row r="9" spans="1:15" ht="15.75">
      <c r="B9" s="43"/>
      <c r="C9" s="43"/>
      <c r="D9" s="34"/>
      <c r="E9" s="44"/>
      <c r="F9" s="44"/>
      <c r="G9" s="44"/>
      <c r="H9" s="44"/>
      <c r="I9" s="45"/>
      <c r="J9" s="44"/>
      <c r="K9" s="44"/>
      <c r="L9" s="44"/>
      <c r="M9" s="44"/>
      <c r="N9" s="44"/>
    </row>
    <row r="10" spans="1:15" ht="24" customHeight="1">
      <c r="A10" s="104" t="s">
        <v>0</v>
      </c>
      <c r="B10" s="104" t="s">
        <v>86</v>
      </c>
      <c r="C10" s="104" t="s">
        <v>57</v>
      </c>
      <c r="D10" s="104"/>
      <c r="E10" s="104"/>
      <c r="F10" s="104"/>
      <c r="G10" s="104"/>
      <c r="H10" s="104"/>
      <c r="I10" s="105" t="s">
        <v>58</v>
      </c>
      <c r="J10" s="47"/>
      <c r="K10" s="47"/>
      <c r="L10" s="105" t="s">
        <v>81</v>
      </c>
      <c r="M10" s="108" t="s">
        <v>112</v>
      </c>
      <c r="N10" s="108" t="s">
        <v>113</v>
      </c>
    </row>
    <row r="11" spans="1:15" ht="21.75" customHeight="1">
      <c r="A11" s="104"/>
      <c r="B11" s="104"/>
      <c r="C11" s="37">
        <v>2015</v>
      </c>
      <c r="D11" s="37">
        <v>2016</v>
      </c>
      <c r="E11" s="37">
        <v>2017</v>
      </c>
      <c r="F11" s="37">
        <v>2018</v>
      </c>
      <c r="G11" s="37">
        <v>2019</v>
      </c>
      <c r="H11" s="37">
        <v>2020</v>
      </c>
      <c r="I11" s="105"/>
      <c r="J11" s="47"/>
      <c r="K11" s="47"/>
      <c r="L11" s="105"/>
      <c r="M11" s="108"/>
      <c r="N11" s="108"/>
    </row>
    <row r="12" spans="1:15">
      <c r="A12" s="37">
        <v>1</v>
      </c>
      <c r="B12" s="37">
        <v>2</v>
      </c>
      <c r="C12" s="37">
        <v>3</v>
      </c>
      <c r="D12" s="37">
        <v>4</v>
      </c>
      <c r="E12" s="37">
        <v>5</v>
      </c>
      <c r="F12" s="37">
        <v>6</v>
      </c>
      <c r="G12" s="37">
        <v>7</v>
      </c>
      <c r="H12" s="37">
        <v>8</v>
      </c>
      <c r="I12" s="37">
        <v>9</v>
      </c>
      <c r="J12" s="47"/>
      <c r="K12" s="47"/>
      <c r="L12" s="48">
        <v>10</v>
      </c>
      <c r="M12" s="47"/>
      <c r="N12" s="47"/>
    </row>
    <row r="13" spans="1:15" s="32" customFormat="1" ht="36.6" hidden="1" customHeight="1">
      <c r="A13" s="36"/>
      <c r="B13" s="49"/>
      <c r="C13" s="49"/>
      <c r="D13" s="49">
        <v>2015</v>
      </c>
      <c r="E13" s="49">
        <v>2016</v>
      </c>
      <c r="F13" s="49">
        <v>2017</v>
      </c>
      <c r="G13" s="49">
        <v>2018</v>
      </c>
      <c r="H13" s="49">
        <v>2019</v>
      </c>
      <c r="I13" s="49">
        <v>2020</v>
      </c>
      <c r="J13" s="49"/>
      <c r="K13" s="50"/>
      <c r="L13" s="51"/>
      <c r="M13" s="51"/>
      <c r="N13" s="51"/>
    </row>
    <row r="14" spans="1:15" ht="16.899999999999999" customHeight="1">
      <c r="A14" s="53"/>
      <c r="B14" s="62" t="s">
        <v>119</v>
      </c>
      <c r="C14" s="63">
        <f t="shared" ref="C14:I14" si="0">C15</f>
        <v>355891.6</v>
      </c>
      <c r="D14" s="63">
        <f t="shared" si="0"/>
        <v>134042</v>
      </c>
      <c r="E14" s="63">
        <f t="shared" si="0"/>
        <v>127041.3</v>
      </c>
      <c r="F14" s="63">
        <f t="shared" si="0"/>
        <v>174386.6</v>
      </c>
      <c r="G14" s="63">
        <f t="shared" si="0"/>
        <v>173015.1</v>
      </c>
      <c r="H14" s="63">
        <f t="shared" si="0"/>
        <v>129969</v>
      </c>
      <c r="I14" s="63">
        <f t="shared" si="0"/>
        <v>1094345.6000000001</v>
      </c>
      <c r="J14" s="64"/>
      <c r="K14" s="52">
        <f>SUM(C14:H14)</f>
        <v>1094345.6000000001</v>
      </c>
      <c r="L14" s="47"/>
      <c r="M14" s="47"/>
      <c r="N14" s="47"/>
    </row>
    <row r="15" spans="1:15" ht="16.149999999999999" customHeight="1">
      <c r="A15" s="53"/>
      <c r="B15" s="62" t="s">
        <v>50</v>
      </c>
      <c r="C15" s="63">
        <f t="shared" ref="C15:H15" si="1">C34+C60</f>
        <v>355891.6</v>
      </c>
      <c r="D15" s="63">
        <f t="shared" si="1"/>
        <v>134042</v>
      </c>
      <c r="E15" s="63">
        <f t="shared" si="1"/>
        <v>127041.3</v>
      </c>
      <c r="F15" s="63">
        <f t="shared" si="1"/>
        <v>174386.6</v>
      </c>
      <c r="G15" s="63">
        <f t="shared" si="1"/>
        <v>173015.1</v>
      </c>
      <c r="H15" s="63">
        <f t="shared" si="1"/>
        <v>129969</v>
      </c>
      <c r="I15" s="63">
        <f>I34+I60</f>
        <v>1094345.6000000001</v>
      </c>
      <c r="J15" s="64"/>
      <c r="K15" s="80">
        <f>SUM(C15:H15)</f>
        <v>1094345.6000000001</v>
      </c>
      <c r="L15" s="76"/>
      <c r="M15" s="76"/>
      <c r="N15" s="76"/>
      <c r="O15" s="33"/>
    </row>
    <row r="16" spans="1:15" ht="21.75" customHeight="1">
      <c r="A16" s="49" t="s">
        <v>51</v>
      </c>
      <c r="B16" s="106" t="s">
        <v>87</v>
      </c>
      <c r="C16" s="106"/>
      <c r="D16" s="106"/>
      <c r="E16" s="106"/>
      <c r="F16" s="106"/>
      <c r="G16" s="106"/>
      <c r="H16" s="106"/>
      <c r="I16" s="106"/>
      <c r="J16" s="106"/>
      <c r="K16" s="80">
        <f>SUM(D16:I16)</f>
        <v>0</v>
      </c>
      <c r="L16" s="76"/>
      <c r="M16" s="76"/>
      <c r="N16" s="76"/>
    </row>
    <row r="17" spans="1:14" s="35" customFormat="1" ht="54" customHeight="1">
      <c r="A17" s="55" t="s">
        <v>59</v>
      </c>
      <c r="B17" s="62" t="s">
        <v>60</v>
      </c>
      <c r="C17" s="63">
        <f>C18</f>
        <v>247475.6</v>
      </c>
      <c r="D17" s="63">
        <f t="shared" ref="D17:K17" si="2">D18</f>
        <v>72547.399999999994</v>
      </c>
      <c r="E17" s="63">
        <f t="shared" si="2"/>
        <v>80870.3</v>
      </c>
      <c r="F17" s="63">
        <f t="shared" si="2"/>
        <v>109037</v>
      </c>
      <c r="G17" s="63">
        <f t="shared" si="2"/>
        <v>109754.2</v>
      </c>
      <c r="H17" s="63">
        <f t="shared" si="2"/>
        <v>61800.2</v>
      </c>
      <c r="I17" s="63">
        <f t="shared" si="2"/>
        <v>681484.7</v>
      </c>
      <c r="J17" s="63">
        <f t="shared" si="2"/>
        <v>0</v>
      </c>
      <c r="K17" s="65">
        <f t="shared" si="2"/>
        <v>681484.7</v>
      </c>
      <c r="L17" s="75"/>
      <c r="M17" s="111" t="s">
        <v>114</v>
      </c>
      <c r="N17" s="109" t="s">
        <v>118</v>
      </c>
    </row>
    <row r="18" spans="1:14" s="35" customFormat="1" ht="21.6" customHeight="1">
      <c r="A18" s="56"/>
      <c r="B18" s="62" t="s">
        <v>50</v>
      </c>
      <c r="C18" s="63">
        <f>C20+C22</f>
        <v>247475.6</v>
      </c>
      <c r="D18" s="63">
        <f t="shared" ref="D18:I18" si="3">D20+D22</f>
        <v>72547.399999999994</v>
      </c>
      <c r="E18" s="63">
        <f t="shared" si="3"/>
        <v>80870.3</v>
      </c>
      <c r="F18" s="63">
        <f t="shared" si="3"/>
        <v>109037</v>
      </c>
      <c r="G18" s="63">
        <f t="shared" si="3"/>
        <v>109754.2</v>
      </c>
      <c r="H18" s="63">
        <f t="shared" si="3"/>
        <v>61800.2</v>
      </c>
      <c r="I18" s="63">
        <f t="shared" si="3"/>
        <v>681484.7</v>
      </c>
      <c r="J18" s="66"/>
      <c r="K18" s="81">
        <f t="shared" ref="K18:K34" si="4">SUM(C18:H18)</f>
        <v>681484.7</v>
      </c>
      <c r="L18" s="75"/>
      <c r="M18" s="111"/>
      <c r="N18" s="109"/>
    </row>
    <row r="19" spans="1:14" ht="32.450000000000003" customHeight="1">
      <c r="A19" s="57" t="s">
        <v>61</v>
      </c>
      <c r="B19" s="67" t="s">
        <v>62</v>
      </c>
      <c r="C19" s="68">
        <v>27870.9</v>
      </c>
      <c r="D19" s="68">
        <f>D20</f>
        <v>26362</v>
      </c>
      <c r="E19" s="68">
        <f>E20</f>
        <v>27627.4</v>
      </c>
      <c r="F19" s="68">
        <f>F20</f>
        <v>28925.9</v>
      </c>
      <c r="G19" s="68">
        <f>G20</f>
        <v>30198.6</v>
      </c>
      <c r="H19" s="68">
        <f>H20</f>
        <v>31466.9</v>
      </c>
      <c r="I19" s="69">
        <f>SUM(C19:H19)</f>
        <v>172451.7</v>
      </c>
      <c r="J19" s="64" t="s">
        <v>63</v>
      </c>
      <c r="K19" s="80">
        <f t="shared" si="4"/>
        <v>172451.7</v>
      </c>
      <c r="L19" s="3" t="s">
        <v>82</v>
      </c>
      <c r="M19" s="111"/>
      <c r="N19" s="109"/>
    </row>
    <row r="20" spans="1:14" ht="16.899999999999999" customHeight="1">
      <c r="A20" s="50"/>
      <c r="B20" s="62" t="s">
        <v>50</v>
      </c>
      <c r="C20" s="68">
        <v>27870.9</v>
      </c>
      <c r="D20" s="68">
        <v>26362</v>
      </c>
      <c r="E20" s="68">
        <v>27627.4</v>
      </c>
      <c r="F20" s="68">
        <v>28925.9</v>
      </c>
      <c r="G20" s="68">
        <v>30198.6</v>
      </c>
      <c r="H20" s="68">
        <v>31466.9</v>
      </c>
      <c r="I20" s="69">
        <f>SUM(C20:H20)</f>
        <v>172451.7</v>
      </c>
      <c r="J20" s="64"/>
      <c r="K20" s="80">
        <f t="shared" si="4"/>
        <v>172451.7</v>
      </c>
      <c r="L20" s="76"/>
      <c r="M20" s="111"/>
      <c r="N20" s="109"/>
    </row>
    <row r="21" spans="1:14" ht="72" customHeight="1">
      <c r="A21" s="58" t="s">
        <v>64</v>
      </c>
      <c r="B21" s="67" t="s">
        <v>85</v>
      </c>
      <c r="C21" s="68">
        <f>C22</f>
        <v>219604.7</v>
      </c>
      <c r="D21" s="68">
        <f t="shared" ref="D21:I21" si="5">D24+D26+D28</f>
        <v>46185.4</v>
      </c>
      <c r="E21" s="68">
        <f t="shared" si="5"/>
        <v>53242.9</v>
      </c>
      <c r="F21" s="68">
        <f t="shared" si="5"/>
        <v>80111.100000000006</v>
      </c>
      <c r="G21" s="68">
        <f t="shared" si="5"/>
        <v>79555.600000000006</v>
      </c>
      <c r="H21" s="68">
        <f t="shared" si="5"/>
        <v>30333.3</v>
      </c>
      <c r="I21" s="68">
        <f t="shared" si="5"/>
        <v>509033</v>
      </c>
      <c r="J21" s="106" t="s">
        <v>65</v>
      </c>
      <c r="K21" s="80">
        <f t="shared" si="4"/>
        <v>509033</v>
      </c>
      <c r="L21" s="76"/>
      <c r="M21" s="111"/>
      <c r="N21" s="109"/>
    </row>
    <row r="22" spans="1:14" ht="22.9" customHeight="1">
      <c r="A22" s="58"/>
      <c r="B22" s="62" t="s">
        <v>50</v>
      </c>
      <c r="C22" s="68">
        <f t="shared" ref="C22:H22" si="6">C24+C26+C28</f>
        <v>219604.7</v>
      </c>
      <c r="D22" s="68">
        <f t="shared" si="6"/>
        <v>46185.4</v>
      </c>
      <c r="E22" s="68">
        <f t="shared" si="6"/>
        <v>53242.9</v>
      </c>
      <c r="F22" s="68">
        <f t="shared" si="6"/>
        <v>80111.100000000006</v>
      </c>
      <c r="G22" s="68">
        <f t="shared" si="6"/>
        <v>79555.600000000006</v>
      </c>
      <c r="H22" s="68">
        <f t="shared" si="6"/>
        <v>30333.3</v>
      </c>
      <c r="I22" s="69">
        <f t="shared" ref="I22:I28" si="7">H22+C22+D22+E22+F22+G22</f>
        <v>509033</v>
      </c>
      <c r="J22" s="106"/>
      <c r="K22" s="80"/>
      <c r="L22" s="76"/>
      <c r="M22" s="111"/>
      <c r="N22" s="109"/>
    </row>
    <row r="23" spans="1:14" ht="28.9" customHeight="1">
      <c r="A23" s="58" t="s">
        <v>101</v>
      </c>
      <c r="B23" s="67" t="s">
        <v>111</v>
      </c>
      <c r="C23" s="68">
        <f>C24</f>
        <v>187614.1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69">
        <f t="shared" si="7"/>
        <v>187614.1</v>
      </c>
      <c r="J23" s="106"/>
      <c r="K23" s="80"/>
      <c r="L23" s="76" t="s">
        <v>105</v>
      </c>
      <c r="M23" s="111"/>
      <c r="N23" s="109"/>
    </row>
    <row r="24" spans="1:14" ht="19.899999999999999" customHeight="1">
      <c r="A24" s="58"/>
      <c r="B24" s="62" t="s">
        <v>50</v>
      </c>
      <c r="C24" s="68">
        <v>187614.1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9">
        <f t="shared" si="7"/>
        <v>187614.1</v>
      </c>
      <c r="J24" s="106"/>
      <c r="K24" s="80"/>
      <c r="L24" s="76"/>
      <c r="M24" s="111"/>
      <c r="N24" s="109"/>
    </row>
    <row r="25" spans="1:14" ht="48.75" customHeight="1">
      <c r="A25" s="58" t="s">
        <v>102</v>
      </c>
      <c r="B25" s="67" t="s">
        <v>106</v>
      </c>
      <c r="C25" s="68">
        <f t="shared" ref="C25:H25" si="8">C26</f>
        <v>372.9</v>
      </c>
      <c r="D25" s="68">
        <f t="shared" si="8"/>
        <v>0</v>
      </c>
      <c r="E25" s="68">
        <f t="shared" si="8"/>
        <v>0</v>
      </c>
      <c r="F25" s="68">
        <f t="shared" si="8"/>
        <v>0</v>
      </c>
      <c r="G25" s="68">
        <f t="shared" si="8"/>
        <v>0</v>
      </c>
      <c r="H25" s="68">
        <f t="shared" si="8"/>
        <v>0</v>
      </c>
      <c r="I25" s="69">
        <f t="shared" si="7"/>
        <v>372.9</v>
      </c>
      <c r="J25" s="106"/>
      <c r="K25" s="80"/>
      <c r="L25" s="76" t="s">
        <v>105</v>
      </c>
      <c r="M25" s="111"/>
      <c r="N25" s="109"/>
    </row>
    <row r="26" spans="1:14" ht="94.5" customHeight="1">
      <c r="A26" s="58"/>
      <c r="B26" s="62" t="s">
        <v>50</v>
      </c>
      <c r="C26" s="68">
        <v>372.9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9">
        <f t="shared" si="7"/>
        <v>372.9</v>
      </c>
      <c r="J26" s="106"/>
      <c r="K26" s="80"/>
      <c r="L26" s="76"/>
      <c r="M26" s="111"/>
      <c r="N26" s="109"/>
    </row>
    <row r="27" spans="1:14" ht="72" customHeight="1">
      <c r="A27" s="58" t="s">
        <v>103</v>
      </c>
      <c r="B27" s="67" t="s">
        <v>100</v>
      </c>
      <c r="C27" s="68">
        <f t="shared" ref="C27:H27" si="9">C28</f>
        <v>31617.7</v>
      </c>
      <c r="D27" s="68">
        <f t="shared" si="9"/>
        <v>46185.4</v>
      </c>
      <c r="E27" s="68">
        <f t="shared" si="9"/>
        <v>53242.9</v>
      </c>
      <c r="F27" s="68">
        <f t="shared" si="9"/>
        <v>80111.100000000006</v>
      </c>
      <c r="G27" s="68">
        <f t="shared" si="9"/>
        <v>79555.600000000006</v>
      </c>
      <c r="H27" s="68">
        <f t="shared" si="9"/>
        <v>30333.3</v>
      </c>
      <c r="I27" s="69">
        <f t="shared" si="7"/>
        <v>321046</v>
      </c>
      <c r="J27" s="106"/>
      <c r="K27" s="80"/>
      <c r="L27" s="76" t="s">
        <v>104</v>
      </c>
      <c r="M27" s="111"/>
      <c r="N27" s="109"/>
    </row>
    <row r="28" spans="1:14" ht="30.75" customHeight="1">
      <c r="A28" s="58"/>
      <c r="B28" s="62" t="s">
        <v>50</v>
      </c>
      <c r="C28" s="68">
        <f>24695+6922.746</f>
        <v>31617.7</v>
      </c>
      <c r="D28" s="68">
        <v>46185.4</v>
      </c>
      <c r="E28" s="68">
        <f>80111.1-13868.2-13000</f>
        <v>53242.9</v>
      </c>
      <c r="F28" s="68">
        <v>80111.100000000006</v>
      </c>
      <c r="G28" s="68">
        <v>79555.600000000006</v>
      </c>
      <c r="H28" s="68">
        <v>30333.3</v>
      </c>
      <c r="I28" s="69">
        <f t="shared" si="7"/>
        <v>321046</v>
      </c>
      <c r="J28" s="106"/>
      <c r="K28" s="80"/>
      <c r="L28" s="76"/>
      <c r="M28" s="111"/>
      <c r="N28" s="109"/>
    </row>
    <row r="29" spans="1:14" s="35" customFormat="1" ht="33" customHeight="1">
      <c r="A29" s="55" t="s">
        <v>66</v>
      </c>
      <c r="B29" s="62" t="s">
        <v>67</v>
      </c>
      <c r="C29" s="63">
        <f t="shared" ref="C29:I29" si="10">C30</f>
        <v>76984.600000000006</v>
      </c>
      <c r="D29" s="63">
        <f t="shared" si="10"/>
        <v>29675.599999999999</v>
      </c>
      <c r="E29" s="63">
        <f t="shared" si="10"/>
        <v>16998.599999999999</v>
      </c>
      <c r="F29" s="63">
        <f t="shared" si="10"/>
        <v>27111.1</v>
      </c>
      <c r="G29" s="63">
        <f t="shared" si="10"/>
        <v>19000</v>
      </c>
      <c r="H29" s="63">
        <f t="shared" si="10"/>
        <v>18888.900000000001</v>
      </c>
      <c r="I29" s="70">
        <f t="shared" si="10"/>
        <v>188658.8</v>
      </c>
      <c r="J29" s="66"/>
      <c r="K29" s="81">
        <f t="shared" si="4"/>
        <v>188658.8</v>
      </c>
      <c r="L29" s="75"/>
      <c r="M29" s="111" t="s">
        <v>115</v>
      </c>
      <c r="N29" s="109" t="s">
        <v>116</v>
      </c>
    </row>
    <row r="30" spans="1:14" s="35" customFormat="1" ht="19.149999999999999" customHeight="1">
      <c r="A30" s="59"/>
      <c r="B30" s="62" t="s">
        <v>7</v>
      </c>
      <c r="C30" s="70">
        <f t="shared" ref="C30:I30" si="11">C32</f>
        <v>76984.600000000006</v>
      </c>
      <c r="D30" s="70">
        <f t="shared" si="11"/>
        <v>29675.599999999999</v>
      </c>
      <c r="E30" s="70">
        <f t="shared" si="11"/>
        <v>16998.599999999999</v>
      </c>
      <c r="F30" s="70">
        <f t="shared" si="11"/>
        <v>27111.1</v>
      </c>
      <c r="G30" s="70">
        <f t="shared" si="11"/>
        <v>19000</v>
      </c>
      <c r="H30" s="70">
        <f t="shared" si="11"/>
        <v>18888.900000000001</v>
      </c>
      <c r="I30" s="70">
        <f t="shared" si="11"/>
        <v>188658.8</v>
      </c>
      <c r="J30" s="66"/>
      <c r="K30" s="81">
        <f t="shared" si="4"/>
        <v>188658.8</v>
      </c>
      <c r="L30" s="75"/>
      <c r="M30" s="111"/>
      <c r="N30" s="109"/>
    </row>
    <row r="31" spans="1:14" ht="30.6" customHeight="1">
      <c r="A31" s="58" t="s">
        <v>68</v>
      </c>
      <c r="B31" s="67" t="s">
        <v>67</v>
      </c>
      <c r="C31" s="69">
        <f t="shared" ref="C31:H31" si="12">C32</f>
        <v>76984.600000000006</v>
      </c>
      <c r="D31" s="69">
        <f t="shared" si="12"/>
        <v>29675.599999999999</v>
      </c>
      <c r="E31" s="69">
        <f t="shared" si="12"/>
        <v>16998.599999999999</v>
      </c>
      <c r="F31" s="69">
        <f t="shared" si="12"/>
        <v>27111.1</v>
      </c>
      <c r="G31" s="69">
        <f t="shared" si="12"/>
        <v>19000</v>
      </c>
      <c r="H31" s="69">
        <f t="shared" si="12"/>
        <v>18888.900000000001</v>
      </c>
      <c r="I31" s="69">
        <f>SUM(C31:H31)</f>
        <v>188658.8</v>
      </c>
      <c r="J31" s="106" t="s">
        <v>69</v>
      </c>
      <c r="K31" s="80">
        <f t="shared" si="4"/>
        <v>188658.8</v>
      </c>
      <c r="L31" s="76" t="s">
        <v>82</v>
      </c>
      <c r="M31" s="111"/>
      <c r="N31" s="109"/>
    </row>
    <row r="32" spans="1:14" ht="18.600000000000001" customHeight="1">
      <c r="A32" s="50"/>
      <c r="B32" s="67" t="s">
        <v>50</v>
      </c>
      <c r="C32" s="69">
        <v>76984.600000000006</v>
      </c>
      <c r="D32" s="69">
        <v>29675.599999999999</v>
      </c>
      <c r="E32" s="69">
        <v>16998.599999999999</v>
      </c>
      <c r="F32" s="69">
        <v>27111.1</v>
      </c>
      <c r="G32" s="69">
        <v>19000</v>
      </c>
      <c r="H32" s="69">
        <v>18888.900000000001</v>
      </c>
      <c r="I32" s="69">
        <f>SUM(C32:H32)</f>
        <v>188658.8</v>
      </c>
      <c r="J32" s="106"/>
      <c r="K32" s="80">
        <f t="shared" si="4"/>
        <v>188658.8</v>
      </c>
      <c r="L32" s="76"/>
      <c r="M32" s="111"/>
      <c r="N32" s="109"/>
    </row>
    <row r="33" spans="1:14" s="35" customFormat="1" ht="22.9" customHeight="1">
      <c r="A33" s="59"/>
      <c r="B33" s="62" t="s">
        <v>70</v>
      </c>
      <c r="C33" s="70">
        <f>C29+C17</f>
        <v>324460.2</v>
      </c>
      <c r="D33" s="70">
        <f t="shared" ref="D33:I34" si="13">D29+D17</f>
        <v>102223</v>
      </c>
      <c r="E33" s="70">
        <f t="shared" si="13"/>
        <v>97868.9</v>
      </c>
      <c r="F33" s="70">
        <f t="shared" si="13"/>
        <v>136148.1</v>
      </c>
      <c r="G33" s="70">
        <f t="shared" si="13"/>
        <v>128754.2</v>
      </c>
      <c r="H33" s="70">
        <f t="shared" si="13"/>
        <v>80689.100000000006</v>
      </c>
      <c r="I33" s="70">
        <f t="shared" si="13"/>
        <v>870143.5</v>
      </c>
      <c r="J33" s="66"/>
      <c r="K33" s="81">
        <f t="shared" si="4"/>
        <v>870143.5</v>
      </c>
      <c r="L33" s="75"/>
      <c r="M33" s="75"/>
      <c r="N33" s="77"/>
    </row>
    <row r="34" spans="1:14" s="35" customFormat="1" ht="20.45" customHeight="1">
      <c r="A34" s="59"/>
      <c r="B34" s="62" t="s">
        <v>50</v>
      </c>
      <c r="C34" s="70">
        <f>C30+C18</f>
        <v>324460.2</v>
      </c>
      <c r="D34" s="70">
        <f t="shared" si="13"/>
        <v>102223</v>
      </c>
      <c r="E34" s="70">
        <f t="shared" si="13"/>
        <v>97868.9</v>
      </c>
      <c r="F34" s="70">
        <f t="shared" si="13"/>
        <v>136148.1</v>
      </c>
      <c r="G34" s="70">
        <f t="shared" si="13"/>
        <v>128754.2</v>
      </c>
      <c r="H34" s="70">
        <f t="shared" si="13"/>
        <v>80689.100000000006</v>
      </c>
      <c r="I34" s="70">
        <f t="shared" si="13"/>
        <v>870143.5</v>
      </c>
      <c r="J34" s="66"/>
      <c r="K34" s="81">
        <f t="shared" si="4"/>
        <v>870143.5</v>
      </c>
      <c r="L34" s="75"/>
      <c r="M34" s="75"/>
      <c r="N34" s="77"/>
    </row>
    <row r="35" spans="1:14" ht="21" customHeight="1">
      <c r="A35" s="58">
        <v>2</v>
      </c>
      <c r="B35" s="106" t="s">
        <v>88</v>
      </c>
      <c r="C35" s="106"/>
      <c r="D35" s="106"/>
      <c r="E35" s="106"/>
      <c r="F35" s="106"/>
      <c r="G35" s="106"/>
      <c r="H35" s="106"/>
      <c r="I35" s="106"/>
      <c r="J35" s="64"/>
      <c r="K35" s="80">
        <f>SUM(D35:I35)</f>
        <v>0</v>
      </c>
      <c r="L35" s="76"/>
      <c r="M35" s="3"/>
      <c r="N35" s="78"/>
    </row>
    <row r="36" spans="1:14" ht="21.6" customHeight="1">
      <c r="A36" s="60" t="s">
        <v>89</v>
      </c>
      <c r="B36" s="64" t="s">
        <v>71</v>
      </c>
      <c r="C36" s="69"/>
      <c r="D36" s="69"/>
      <c r="E36" s="69"/>
      <c r="F36" s="69"/>
      <c r="G36" s="69"/>
      <c r="H36" s="69"/>
      <c r="I36" s="82"/>
      <c r="J36" s="64"/>
      <c r="K36" s="80">
        <f t="shared" ref="K36:K60" si="14">SUM(C36:H36)</f>
        <v>0</v>
      </c>
      <c r="L36" s="76"/>
      <c r="M36" s="111" t="s">
        <v>115</v>
      </c>
      <c r="N36" s="109" t="s">
        <v>117</v>
      </c>
    </row>
    <row r="37" spans="1:14" s="35" customFormat="1" ht="24.6" customHeight="1">
      <c r="A37" s="61" t="s">
        <v>90</v>
      </c>
      <c r="B37" s="62" t="s">
        <v>107</v>
      </c>
      <c r="C37" s="71">
        <f t="shared" ref="C37:H37" si="15">C38</f>
        <v>4338.8999999999996</v>
      </c>
      <c r="D37" s="63">
        <f t="shared" si="15"/>
        <v>3888.9</v>
      </c>
      <c r="E37" s="63">
        <f t="shared" si="15"/>
        <v>4000</v>
      </c>
      <c r="F37" s="63">
        <f t="shared" si="15"/>
        <v>4212</v>
      </c>
      <c r="G37" s="63">
        <f t="shared" si="15"/>
        <v>4397.3</v>
      </c>
      <c r="H37" s="63">
        <f t="shared" si="15"/>
        <v>4582</v>
      </c>
      <c r="I37" s="70">
        <f t="shared" ref="I37:I58" si="16">SUM(C37:H37)</f>
        <v>25419.1</v>
      </c>
      <c r="J37" s="66"/>
      <c r="K37" s="81">
        <f t="shared" si="14"/>
        <v>25419.1</v>
      </c>
      <c r="L37" s="76" t="s">
        <v>82</v>
      </c>
      <c r="M37" s="111"/>
      <c r="N37" s="109"/>
    </row>
    <row r="38" spans="1:14" s="35" customFormat="1" ht="19.149999999999999" customHeight="1">
      <c r="A38" s="54"/>
      <c r="B38" s="62" t="s">
        <v>50</v>
      </c>
      <c r="C38" s="71">
        <f>C44+C42+C40</f>
        <v>4338.8999999999996</v>
      </c>
      <c r="D38" s="63">
        <v>3888.9</v>
      </c>
      <c r="E38" s="63">
        <v>4000</v>
      </c>
      <c r="F38" s="63">
        <f>E38*1.053</f>
        <v>4212</v>
      </c>
      <c r="G38" s="63">
        <f>F38*1.044</f>
        <v>4397.3</v>
      </c>
      <c r="H38" s="63">
        <f>G38*1.042</f>
        <v>4582</v>
      </c>
      <c r="I38" s="70">
        <f t="shared" ref="I38:I44" si="17">SUM(C38:H38)</f>
        <v>25419.1</v>
      </c>
      <c r="J38" s="66"/>
      <c r="K38" s="81">
        <f t="shared" si="14"/>
        <v>25419.1</v>
      </c>
      <c r="L38" s="75"/>
      <c r="M38" s="111"/>
      <c r="N38" s="109"/>
    </row>
    <row r="39" spans="1:14" s="35" customFormat="1" ht="19.149999999999999" customHeight="1">
      <c r="A39" s="60" t="s">
        <v>97</v>
      </c>
      <c r="B39" s="67" t="s">
        <v>99</v>
      </c>
      <c r="C39" s="71">
        <f t="shared" ref="C39:H39" si="18">C40</f>
        <v>1671.6</v>
      </c>
      <c r="D39" s="63">
        <f t="shared" si="18"/>
        <v>3888.9</v>
      </c>
      <c r="E39" s="63">
        <f t="shared" si="18"/>
        <v>4000</v>
      </c>
      <c r="F39" s="63">
        <f t="shared" si="18"/>
        <v>4212</v>
      </c>
      <c r="G39" s="63">
        <f t="shared" si="18"/>
        <v>4397.3</v>
      </c>
      <c r="H39" s="63">
        <f t="shared" si="18"/>
        <v>4582</v>
      </c>
      <c r="I39" s="70">
        <f t="shared" si="17"/>
        <v>22751.8</v>
      </c>
      <c r="J39" s="66"/>
      <c r="K39" s="81"/>
      <c r="L39" s="75"/>
      <c r="M39" s="111"/>
      <c r="N39" s="109"/>
    </row>
    <row r="40" spans="1:14" s="35" customFormat="1" ht="19.149999999999999" customHeight="1">
      <c r="A40" s="60"/>
      <c r="B40" s="62" t="s">
        <v>50</v>
      </c>
      <c r="C40" s="71">
        <v>1671.6</v>
      </c>
      <c r="D40" s="63">
        <v>3888.9</v>
      </c>
      <c r="E40" s="63">
        <v>4000</v>
      </c>
      <c r="F40" s="63">
        <v>4212</v>
      </c>
      <c r="G40" s="63">
        <v>4397.3</v>
      </c>
      <c r="H40" s="63">
        <v>4582</v>
      </c>
      <c r="I40" s="70">
        <f t="shared" si="17"/>
        <v>22751.8</v>
      </c>
      <c r="J40" s="66"/>
      <c r="K40" s="81"/>
      <c r="L40" s="75"/>
      <c r="M40" s="111"/>
      <c r="N40" s="109"/>
    </row>
    <row r="41" spans="1:14" s="35" customFormat="1" ht="19.149999999999999" customHeight="1">
      <c r="A41" s="60" t="s">
        <v>98</v>
      </c>
      <c r="B41" s="62" t="s">
        <v>110</v>
      </c>
      <c r="C41" s="71">
        <f t="shared" ref="C41:H41" si="19">C42</f>
        <v>2367.3000000000002</v>
      </c>
      <c r="D41" s="63">
        <f t="shared" si="19"/>
        <v>0</v>
      </c>
      <c r="E41" s="63">
        <f t="shared" si="19"/>
        <v>0</v>
      </c>
      <c r="F41" s="63">
        <f t="shared" si="19"/>
        <v>0</v>
      </c>
      <c r="G41" s="63">
        <f t="shared" si="19"/>
        <v>0</v>
      </c>
      <c r="H41" s="63">
        <f t="shared" si="19"/>
        <v>0</v>
      </c>
      <c r="I41" s="70">
        <f t="shared" si="17"/>
        <v>2367.3000000000002</v>
      </c>
      <c r="J41" s="66"/>
      <c r="K41" s="81"/>
      <c r="L41" s="75"/>
      <c r="M41" s="111"/>
      <c r="N41" s="109"/>
    </row>
    <row r="42" spans="1:14" s="35" customFormat="1" ht="19.149999999999999" customHeight="1">
      <c r="A42" s="60"/>
      <c r="B42" s="62" t="s">
        <v>50</v>
      </c>
      <c r="C42" s="71">
        <v>2367.3000000000002</v>
      </c>
      <c r="D42" s="63">
        <v>0</v>
      </c>
      <c r="E42" s="63">
        <v>0</v>
      </c>
      <c r="F42" s="63">
        <v>0</v>
      </c>
      <c r="G42" s="63">
        <v>0</v>
      </c>
      <c r="H42" s="63">
        <v>0</v>
      </c>
      <c r="I42" s="70">
        <f t="shared" si="17"/>
        <v>2367.3000000000002</v>
      </c>
      <c r="J42" s="66"/>
      <c r="K42" s="81"/>
      <c r="L42" s="75"/>
      <c r="M42" s="111"/>
      <c r="N42" s="109"/>
    </row>
    <row r="43" spans="1:14" s="35" customFormat="1" ht="19.149999999999999" customHeight="1">
      <c r="A43" s="60" t="s">
        <v>109</v>
      </c>
      <c r="B43" s="62" t="s">
        <v>108</v>
      </c>
      <c r="C43" s="71">
        <f t="shared" ref="C43:H43" si="20">C44</f>
        <v>300</v>
      </c>
      <c r="D43" s="63">
        <f t="shared" si="20"/>
        <v>0</v>
      </c>
      <c r="E43" s="63">
        <f t="shared" si="20"/>
        <v>0</v>
      </c>
      <c r="F43" s="63">
        <f t="shared" si="20"/>
        <v>0</v>
      </c>
      <c r="G43" s="63">
        <f t="shared" si="20"/>
        <v>0</v>
      </c>
      <c r="H43" s="63">
        <f t="shared" si="20"/>
        <v>0</v>
      </c>
      <c r="I43" s="70">
        <f t="shared" si="17"/>
        <v>300</v>
      </c>
      <c r="J43" s="66"/>
      <c r="K43" s="81"/>
      <c r="L43" s="75"/>
      <c r="M43" s="111"/>
      <c r="N43" s="109"/>
    </row>
    <row r="44" spans="1:14" s="35" customFormat="1" ht="19.149999999999999" customHeight="1">
      <c r="A44" s="60"/>
      <c r="B44" s="62" t="s">
        <v>50</v>
      </c>
      <c r="C44" s="71">
        <v>300</v>
      </c>
      <c r="D44" s="63">
        <v>0</v>
      </c>
      <c r="E44" s="63">
        <v>0</v>
      </c>
      <c r="F44" s="63">
        <v>0</v>
      </c>
      <c r="G44" s="63">
        <v>0</v>
      </c>
      <c r="H44" s="63">
        <v>0</v>
      </c>
      <c r="I44" s="70">
        <f t="shared" si="17"/>
        <v>300</v>
      </c>
      <c r="J44" s="66"/>
      <c r="K44" s="81"/>
      <c r="L44" s="75"/>
      <c r="M44" s="111"/>
      <c r="N44" s="109"/>
    </row>
    <row r="45" spans="1:14" ht="75.599999999999994" customHeight="1">
      <c r="A45" s="57" t="s">
        <v>91</v>
      </c>
      <c r="B45" s="67" t="s">
        <v>72</v>
      </c>
      <c r="C45" s="71">
        <v>3000</v>
      </c>
      <c r="D45" s="71">
        <v>5000</v>
      </c>
      <c r="E45" s="71">
        <v>7000</v>
      </c>
      <c r="F45" s="71">
        <v>15000</v>
      </c>
      <c r="G45" s="71">
        <v>20000</v>
      </c>
      <c r="H45" s="71">
        <v>24000</v>
      </c>
      <c r="I45" s="69">
        <f t="shared" si="16"/>
        <v>74000</v>
      </c>
      <c r="J45" s="72" t="s">
        <v>73</v>
      </c>
      <c r="K45" s="80">
        <f t="shared" si="14"/>
        <v>74000</v>
      </c>
      <c r="L45" s="76" t="s">
        <v>82</v>
      </c>
      <c r="M45" s="111"/>
      <c r="N45" s="109"/>
    </row>
    <row r="46" spans="1:14" ht="18" customHeight="1">
      <c r="A46" s="50"/>
      <c r="B46" s="67" t="s">
        <v>50</v>
      </c>
      <c r="C46" s="71">
        <v>3000</v>
      </c>
      <c r="D46" s="71">
        <v>5000</v>
      </c>
      <c r="E46" s="71">
        <v>7000</v>
      </c>
      <c r="F46" s="71">
        <v>15000</v>
      </c>
      <c r="G46" s="71">
        <v>20000</v>
      </c>
      <c r="H46" s="71">
        <v>24000</v>
      </c>
      <c r="I46" s="69">
        <f t="shared" si="16"/>
        <v>74000</v>
      </c>
      <c r="J46" s="72"/>
      <c r="K46" s="80">
        <f t="shared" si="14"/>
        <v>74000</v>
      </c>
      <c r="L46" s="76"/>
      <c r="M46" s="111"/>
      <c r="N46" s="109"/>
    </row>
    <row r="47" spans="1:14" ht="22.15" customHeight="1">
      <c r="A47" s="57" t="s">
        <v>92</v>
      </c>
      <c r="B47" s="67" t="s">
        <v>84</v>
      </c>
      <c r="C47" s="71">
        <v>3000</v>
      </c>
      <c r="D47" s="71">
        <v>5000</v>
      </c>
      <c r="E47" s="71">
        <v>7000</v>
      </c>
      <c r="F47" s="71">
        <v>15000</v>
      </c>
      <c r="G47" s="71">
        <v>20000</v>
      </c>
      <c r="H47" s="71">
        <v>24000</v>
      </c>
      <c r="I47" s="69">
        <f>SUM(C47:H47)</f>
        <v>74000</v>
      </c>
      <c r="J47" s="72" t="s">
        <v>73</v>
      </c>
      <c r="K47" s="80">
        <f>SUM(C47:H47)</f>
        <v>74000</v>
      </c>
      <c r="L47" s="76" t="s">
        <v>82</v>
      </c>
      <c r="M47" s="111"/>
      <c r="N47" s="109"/>
    </row>
    <row r="48" spans="1:14" ht="18" customHeight="1">
      <c r="A48" s="50"/>
      <c r="B48" s="67" t="s">
        <v>50</v>
      </c>
      <c r="C48" s="71">
        <v>3000</v>
      </c>
      <c r="D48" s="71">
        <v>5000</v>
      </c>
      <c r="E48" s="71">
        <v>7000</v>
      </c>
      <c r="F48" s="71">
        <v>15000</v>
      </c>
      <c r="G48" s="71">
        <v>20000</v>
      </c>
      <c r="H48" s="71">
        <v>24000</v>
      </c>
      <c r="I48" s="69">
        <f>SUM(C48:H48)</f>
        <v>74000</v>
      </c>
      <c r="J48" s="72"/>
      <c r="K48" s="80">
        <f>SUM(C48:H48)</f>
        <v>74000</v>
      </c>
      <c r="L48" s="76"/>
      <c r="M48" s="111"/>
      <c r="N48" s="109"/>
    </row>
    <row r="49" spans="1:14" ht="31.15" customHeight="1">
      <c r="A49" s="57" t="s">
        <v>93</v>
      </c>
      <c r="B49" s="67" t="s">
        <v>74</v>
      </c>
      <c r="C49" s="71">
        <f t="shared" ref="C49:H49" si="21">C50</f>
        <v>24092.5</v>
      </c>
      <c r="D49" s="71">
        <f t="shared" si="21"/>
        <v>22930.1</v>
      </c>
      <c r="E49" s="71">
        <f t="shared" si="21"/>
        <v>18172.400000000001</v>
      </c>
      <c r="F49" s="71">
        <f t="shared" si="21"/>
        <v>19026.5</v>
      </c>
      <c r="G49" s="71">
        <f t="shared" si="21"/>
        <v>19863.599999999999</v>
      </c>
      <c r="H49" s="71">
        <f t="shared" si="21"/>
        <v>20697.900000000001</v>
      </c>
      <c r="I49" s="69">
        <f t="shared" si="16"/>
        <v>124783</v>
      </c>
      <c r="J49" s="72"/>
      <c r="K49" s="80">
        <f t="shared" si="14"/>
        <v>124783</v>
      </c>
      <c r="L49" s="76" t="s">
        <v>82</v>
      </c>
      <c r="M49" s="111"/>
      <c r="N49" s="109"/>
    </row>
    <row r="50" spans="1:14" ht="18" customHeight="1">
      <c r="A50" s="50"/>
      <c r="B50" s="67" t="s">
        <v>50</v>
      </c>
      <c r="C50" s="73">
        <f t="shared" ref="C50:H50" si="22">C51+C53+C55+C57</f>
        <v>24092.5</v>
      </c>
      <c r="D50" s="69">
        <f t="shared" si="22"/>
        <v>22930.1</v>
      </c>
      <c r="E50" s="69">
        <f t="shared" si="22"/>
        <v>18172.400000000001</v>
      </c>
      <c r="F50" s="69">
        <f t="shared" si="22"/>
        <v>19026.5</v>
      </c>
      <c r="G50" s="69">
        <f t="shared" si="22"/>
        <v>19863.599999999999</v>
      </c>
      <c r="H50" s="69">
        <f t="shared" si="22"/>
        <v>20697.900000000001</v>
      </c>
      <c r="I50" s="69">
        <f t="shared" si="16"/>
        <v>124783</v>
      </c>
      <c r="J50" s="72"/>
      <c r="K50" s="80">
        <f t="shared" si="14"/>
        <v>124783</v>
      </c>
      <c r="L50" s="76"/>
      <c r="M50" s="111"/>
      <c r="N50" s="109"/>
    </row>
    <row r="51" spans="1:14" ht="22.15" customHeight="1">
      <c r="A51" s="57" t="s">
        <v>94</v>
      </c>
      <c r="B51" s="74" t="s">
        <v>75</v>
      </c>
      <c r="C51" s="71">
        <f>C52</f>
        <v>6730</v>
      </c>
      <c r="D51" s="68">
        <v>6542</v>
      </c>
      <c r="E51" s="71">
        <f>D51*1.048</f>
        <v>6856</v>
      </c>
      <c r="F51" s="71">
        <f>E51*1.047</f>
        <v>7178.2</v>
      </c>
      <c r="G51" s="71">
        <f>F51*1.044</f>
        <v>7494</v>
      </c>
      <c r="H51" s="71">
        <f>G51*1.042</f>
        <v>7808.7</v>
      </c>
      <c r="I51" s="69">
        <f t="shared" si="16"/>
        <v>42608.9</v>
      </c>
      <c r="J51" s="83"/>
      <c r="K51" s="80">
        <f t="shared" si="14"/>
        <v>42608.9</v>
      </c>
      <c r="L51" s="76" t="s">
        <v>82</v>
      </c>
      <c r="M51" s="111"/>
      <c r="N51" s="109"/>
    </row>
    <row r="52" spans="1:14" ht="19.149999999999999" customHeight="1">
      <c r="A52" s="57"/>
      <c r="B52" s="67" t="s">
        <v>50</v>
      </c>
      <c r="C52" s="73">
        <f>6230+500</f>
        <v>6730</v>
      </c>
      <c r="D52" s="69">
        <f>D51</f>
        <v>6542</v>
      </c>
      <c r="E52" s="69">
        <f>E51</f>
        <v>6856</v>
      </c>
      <c r="F52" s="69">
        <f>F51</f>
        <v>7178.2</v>
      </c>
      <c r="G52" s="69">
        <f>G51</f>
        <v>7494</v>
      </c>
      <c r="H52" s="69">
        <f>H51</f>
        <v>7808.7</v>
      </c>
      <c r="I52" s="69">
        <f t="shared" si="16"/>
        <v>42608.9</v>
      </c>
      <c r="J52" s="72"/>
      <c r="K52" s="80">
        <f t="shared" si="14"/>
        <v>42608.9</v>
      </c>
      <c r="L52" s="76"/>
      <c r="M52" s="111"/>
      <c r="N52" s="109"/>
    </row>
    <row r="53" spans="1:14" ht="28.9" hidden="1" customHeight="1">
      <c r="A53" s="57" t="s">
        <v>95</v>
      </c>
      <c r="B53" s="74" t="s">
        <v>76</v>
      </c>
      <c r="C53" s="71"/>
      <c r="D53" s="68"/>
      <c r="E53" s="71"/>
      <c r="F53" s="71"/>
      <c r="G53" s="71"/>
      <c r="H53" s="71"/>
      <c r="I53" s="69"/>
      <c r="J53" s="83"/>
      <c r="K53" s="80">
        <f t="shared" si="14"/>
        <v>0</v>
      </c>
      <c r="L53" s="76" t="s">
        <v>83</v>
      </c>
      <c r="M53" s="111"/>
      <c r="N53" s="109"/>
    </row>
    <row r="54" spans="1:14" ht="20.45" hidden="1" customHeight="1">
      <c r="A54" s="57"/>
      <c r="B54" s="67" t="s">
        <v>50</v>
      </c>
      <c r="C54" s="73"/>
      <c r="D54" s="69"/>
      <c r="E54" s="69"/>
      <c r="F54" s="69"/>
      <c r="G54" s="69"/>
      <c r="H54" s="69"/>
      <c r="I54" s="69"/>
      <c r="J54" s="72"/>
      <c r="K54" s="80">
        <f t="shared" si="14"/>
        <v>0</v>
      </c>
      <c r="L54" s="76"/>
      <c r="M54" s="111"/>
      <c r="N54" s="109"/>
    </row>
    <row r="55" spans="1:14" ht="22.9" customHeight="1">
      <c r="A55" s="57" t="s">
        <v>95</v>
      </c>
      <c r="B55" s="74" t="s">
        <v>77</v>
      </c>
      <c r="C55" s="71">
        <v>1907</v>
      </c>
      <c r="D55" s="68">
        <v>2003</v>
      </c>
      <c r="E55" s="71">
        <f>D55*1.048</f>
        <v>2099.1</v>
      </c>
      <c r="F55" s="71">
        <f>E55*1.047</f>
        <v>2197.8000000000002</v>
      </c>
      <c r="G55" s="71">
        <f>F55*1.044</f>
        <v>2294.5</v>
      </c>
      <c r="H55" s="71">
        <f>G55*1.042</f>
        <v>2390.9</v>
      </c>
      <c r="I55" s="69">
        <f t="shared" si="16"/>
        <v>12892.3</v>
      </c>
      <c r="J55" s="83"/>
      <c r="K55" s="80">
        <f t="shared" si="14"/>
        <v>12892.3</v>
      </c>
      <c r="L55" s="76" t="s">
        <v>82</v>
      </c>
      <c r="M55" s="111"/>
      <c r="N55" s="109"/>
    </row>
    <row r="56" spans="1:14" ht="20.45" customHeight="1">
      <c r="A56" s="57"/>
      <c r="B56" s="67" t="s">
        <v>50</v>
      </c>
      <c r="C56" s="73">
        <f t="shared" ref="C56:H56" si="23">C55</f>
        <v>1907</v>
      </c>
      <c r="D56" s="69">
        <f t="shared" si="23"/>
        <v>2003</v>
      </c>
      <c r="E56" s="69">
        <f t="shared" si="23"/>
        <v>2099.1</v>
      </c>
      <c r="F56" s="69">
        <f t="shared" si="23"/>
        <v>2197.8000000000002</v>
      </c>
      <c r="G56" s="69">
        <f t="shared" si="23"/>
        <v>2294.5</v>
      </c>
      <c r="H56" s="69">
        <f t="shared" si="23"/>
        <v>2390.9</v>
      </c>
      <c r="I56" s="69">
        <f t="shared" si="16"/>
        <v>12892.3</v>
      </c>
      <c r="J56" s="72"/>
      <c r="K56" s="80">
        <f t="shared" si="14"/>
        <v>12892.3</v>
      </c>
      <c r="L56" s="76"/>
      <c r="M56" s="111"/>
      <c r="N56" s="109"/>
    </row>
    <row r="57" spans="1:14" ht="32.450000000000003" customHeight="1">
      <c r="A57" s="57" t="s">
        <v>96</v>
      </c>
      <c r="B57" s="74" t="s">
        <v>78</v>
      </c>
      <c r="C57" s="71">
        <f>C58</f>
        <v>15455.5</v>
      </c>
      <c r="D57" s="68">
        <v>14385.1</v>
      </c>
      <c r="E57" s="71">
        <v>9217.2999999999993</v>
      </c>
      <c r="F57" s="71">
        <f>E57*1.047</f>
        <v>9650.5</v>
      </c>
      <c r="G57" s="71">
        <f>F57*1.044</f>
        <v>10075.1</v>
      </c>
      <c r="H57" s="71">
        <f>G57*1.042</f>
        <v>10498.3</v>
      </c>
      <c r="I57" s="69">
        <f t="shared" si="16"/>
        <v>69281.8</v>
      </c>
      <c r="J57" s="83"/>
      <c r="K57" s="80">
        <f t="shared" si="14"/>
        <v>69281.8</v>
      </c>
      <c r="L57" s="76" t="s">
        <v>82</v>
      </c>
      <c r="M57" s="111"/>
      <c r="N57" s="109"/>
    </row>
    <row r="58" spans="1:14" ht="18.600000000000001" customHeight="1">
      <c r="A58" s="57"/>
      <c r="B58" s="67" t="s">
        <v>50</v>
      </c>
      <c r="C58" s="69">
        <v>15455.5</v>
      </c>
      <c r="D58" s="69">
        <f>D57</f>
        <v>14385.1</v>
      </c>
      <c r="E58" s="69">
        <f>E57</f>
        <v>9217.2999999999993</v>
      </c>
      <c r="F58" s="69">
        <f>F57</f>
        <v>9650.5</v>
      </c>
      <c r="G58" s="69">
        <f>G57</f>
        <v>10075.1</v>
      </c>
      <c r="H58" s="69">
        <f>H57</f>
        <v>10498.3</v>
      </c>
      <c r="I58" s="69">
        <f t="shared" si="16"/>
        <v>69281.8</v>
      </c>
      <c r="J58" s="72"/>
      <c r="K58" s="80">
        <f t="shared" si="14"/>
        <v>69281.8</v>
      </c>
      <c r="L58" s="76"/>
      <c r="M58" s="111"/>
      <c r="N58" s="109"/>
    </row>
    <row r="59" spans="1:14" s="35" customFormat="1" ht="22.15" customHeight="1">
      <c r="A59" s="57"/>
      <c r="B59" s="62" t="s">
        <v>120</v>
      </c>
      <c r="C59" s="63">
        <f t="shared" ref="C59:I60" si="24">C37+C45+C49</f>
        <v>31431.4</v>
      </c>
      <c r="D59" s="63">
        <f t="shared" si="24"/>
        <v>31819</v>
      </c>
      <c r="E59" s="63">
        <f t="shared" si="24"/>
        <v>29172.400000000001</v>
      </c>
      <c r="F59" s="63">
        <f t="shared" si="24"/>
        <v>38238.5</v>
      </c>
      <c r="G59" s="63">
        <f t="shared" si="24"/>
        <v>44260.9</v>
      </c>
      <c r="H59" s="63">
        <f t="shared" si="24"/>
        <v>49279.9</v>
      </c>
      <c r="I59" s="63">
        <f t="shared" si="24"/>
        <v>224202.1</v>
      </c>
      <c r="J59" s="66"/>
      <c r="K59" s="81">
        <f t="shared" si="14"/>
        <v>224202.1</v>
      </c>
      <c r="L59" s="75"/>
      <c r="M59" s="75"/>
      <c r="N59" s="75"/>
    </row>
    <row r="60" spans="1:14" s="35" customFormat="1" ht="15" customHeight="1">
      <c r="A60" s="59"/>
      <c r="B60" s="62" t="s">
        <v>50</v>
      </c>
      <c r="C60" s="63">
        <f t="shared" si="24"/>
        <v>31431.4</v>
      </c>
      <c r="D60" s="63">
        <f t="shared" si="24"/>
        <v>31819</v>
      </c>
      <c r="E60" s="63">
        <f t="shared" si="24"/>
        <v>29172.400000000001</v>
      </c>
      <c r="F60" s="63">
        <f t="shared" si="24"/>
        <v>38238.5</v>
      </c>
      <c r="G60" s="63">
        <f t="shared" si="24"/>
        <v>44260.9</v>
      </c>
      <c r="H60" s="63">
        <f t="shared" si="24"/>
        <v>49279.9</v>
      </c>
      <c r="I60" s="63">
        <f t="shared" si="24"/>
        <v>224202.1</v>
      </c>
      <c r="J60" s="66"/>
      <c r="K60" s="81">
        <f t="shared" si="14"/>
        <v>224202.1</v>
      </c>
      <c r="L60" s="75"/>
      <c r="M60" s="75"/>
      <c r="N60" s="75"/>
    </row>
    <row r="61" spans="1:14" ht="16.5">
      <c r="A61" s="31"/>
      <c r="B61" s="44"/>
      <c r="C61" s="44"/>
      <c r="D61" s="44"/>
      <c r="E61" s="44"/>
      <c r="F61" s="44"/>
      <c r="G61" s="44"/>
      <c r="H61" s="44"/>
      <c r="I61" s="45"/>
      <c r="J61" s="44"/>
      <c r="K61" s="44"/>
      <c r="L61" s="79"/>
      <c r="M61" s="79"/>
      <c r="N61" s="79"/>
    </row>
    <row r="62" spans="1:14">
      <c r="A62" s="44"/>
      <c r="B62" s="44"/>
      <c r="C62" s="44"/>
      <c r="D62" s="44"/>
      <c r="E62" s="44"/>
      <c r="F62" s="44"/>
      <c r="G62" s="44"/>
      <c r="H62" s="44"/>
      <c r="I62" s="45"/>
      <c r="J62" s="44"/>
      <c r="K62" s="44"/>
      <c r="L62" s="44"/>
      <c r="M62" s="44"/>
      <c r="N62" s="44"/>
    </row>
    <row r="63" spans="1:14">
      <c r="A63" s="44"/>
      <c r="B63" s="44"/>
      <c r="C63" s="44"/>
      <c r="D63" s="44"/>
      <c r="E63" s="44"/>
      <c r="F63" s="44"/>
      <c r="G63" s="44"/>
      <c r="H63" s="44"/>
      <c r="I63" s="45"/>
      <c r="J63" s="44"/>
    </row>
    <row r="64" spans="1:14">
      <c r="A64" s="44"/>
      <c r="B64" s="44"/>
      <c r="C64" s="44"/>
      <c r="D64" s="44"/>
      <c r="E64" s="44"/>
      <c r="F64" s="44"/>
      <c r="G64" s="44"/>
      <c r="H64" s="44"/>
      <c r="I64" s="45"/>
      <c r="J64" s="44"/>
    </row>
    <row r="65" spans="1:10">
      <c r="A65" s="44"/>
      <c r="B65" s="44"/>
      <c r="C65" s="44"/>
      <c r="D65" s="44"/>
      <c r="E65" s="44"/>
      <c r="F65" s="44"/>
      <c r="G65" s="44"/>
      <c r="H65" s="44"/>
      <c r="I65" s="45"/>
      <c r="J65" s="44"/>
    </row>
    <row r="66" spans="1:10">
      <c r="A66" s="44"/>
      <c r="B66" s="44"/>
      <c r="C66" s="44"/>
      <c r="D66" s="44"/>
      <c r="E66" s="44"/>
      <c r="F66" s="44"/>
      <c r="G66" s="44"/>
      <c r="H66" s="44"/>
      <c r="I66" s="45"/>
      <c r="J66" s="44"/>
    </row>
    <row r="67" spans="1:10">
      <c r="A67" s="44"/>
      <c r="B67" s="44"/>
      <c r="C67" s="44"/>
      <c r="D67" s="44"/>
      <c r="E67" s="44"/>
      <c r="F67" s="44"/>
      <c r="G67" s="44"/>
      <c r="H67" s="44"/>
      <c r="I67" s="45"/>
      <c r="J67" s="44"/>
    </row>
    <row r="68" spans="1:10">
      <c r="A68" s="44"/>
      <c r="B68" s="44"/>
      <c r="C68" s="44"/>
      <c r="D68" s="44"/>
      <c r="E68" s="44"/>
      <c r="F68" s="44"/>
      <c r="G68" s="44"/>
      <c r="H68" s="44"/>
      <c r="I68" s="45"/>
      <c r="J68" s="44"/>
    </row>
    <row r="69" spans="1:10">
      <c r="A69" s="44"/>
      <c r="B69" s="44"/>
      <c r="C69" s="44"/>
      <c r="D69" s="44"/>
      <c r="E69" s="44"/>
      <c r="F69" s="44"/>
      <c r="G69" s="44"/>
      <c r="H69" s="44"/>
      <c r="I69" s="45"/>
      <c r="J69" s="44"/>
    </row>
    <row r="70" spans="1:10">
      <c r="A70" s="44"/>
      <c r="B70" s="44"/>
      <c r="C70" s="44"/>
      <c r="D70" s="44"/>
      <c r="E70" s="44"/>
      <c r="F70" s="44"/>
      <c r="G70" s="44"/>
      <c r="H70" s="44"/>
      <c r="I70" s="45"/>
      <c r="J70" s="44"/>
    </row>
    <row r="71" spans="1:10">
      <c r="A71" s="44"/>
      <c r="B71" s="44"/>
      <c r="C71" s="44"/>
      <c r="D71" s="44"/>
      <c r="E71" s="44"/>
      <c r="F71" s="44"/>
      <c r="G71" s="44"/>
      <c r="H71" s="44"/>
      <c r="I71" s="45"/>
      <c r="J71" s="44"/>
    </row>
    <row r="72" spans="1:10">
      <c r="B72" s="44"/>
      <c r="C72" s="44"/>
      <c r="D72" s="44"/>
      <c r="E72" s="44"/>
      <c r="F72" s="44"/>
      <c r="G72" s="44"/>
      <c r="H72" s="44"/>
      <c r="I72" s="45"/>
      <c r="J72" s="44"/>
    </row>
    <row r="73" spans="1:10">
      <c r="B73" s="44"/>
      <c r="C73" s="44"/>
      <c r="D73" s="44"/>
      <c r="E73" s="44"/>
      <c r="F73" s="44"/>
      <c r="G73" s="44"/>
      <c r="H73" s="44"/>
      <c r="I73" s="45"/>
      <c r="J73" s="44"/>
    </row>
    <row r="74" spans="1:10">
      <c r="B74" s="44"/>
      <c r="C74" s="44"/>
      <c r="D74" s="44"/>
      <c r="E74" s="44"/>
      <c r="F74" s="44"/>
      <c r="G74" s="44"/>
      <c r="H74" s="44"/>
      <c r="I74" s="45"/>
      <c r="J74" s="44"/>
    </row>
    <row r="75" spans="1:10">
      <c r="B75" s="44"/>
      <c r="C75" s="44"/>
      <c r="D75" s="44"/>
      <c r="E75" s="44"/>
      <c r="F75" s="44"/>
      <c r="G75" s="44"/>
      <c r="H75" s="44"/>
      <c r="I75" s="45"/>
      <c r="J75" s="44"/>
    </row>
    <row r="76" spans="1:10">
      <c r="B76" s="44"/>
      <c r="C76" s="44"/>
      <c r="D76" s="44"/>
      <c r="E76" s="44"/>
      <c r="F76" s="44"/>
      <c r="G76" s="44"/>
      <c r="H76" s="44"/>
      <c r="I76" s="45"/>
      <c r="J76" s="44"/>
    </row>
    <row r="77" spans="1:10">
      <c r="B77" s="44"/>
      <c r="C77" s="44"/>
      <c r="D77" s="44"/>
      <c r="E77" s="44"/>
      <c r="F77" s="44"/>
      <c r="G77" s="44"/>
      <c r="H77" s="44"/>
      <c r="I77" s="45"/>
      <c r="J77" s="44"/>
    </row>
    <row r="78" spans="1:10">
      <c r="B78" s="44"/>
      <c r="C78" s="44"/>
      <c r="D78" s="44"/>
      <c r="E78" s="44"/>
      <c r="F78" s="44"/>
      <c r="G78" s="44"/>
      <c r="H78" s="44"/>
      <c r="I78" s="45"/>
      <c r="J78" s="44"/>
    </row>
    <row r="79" spans="1:10">
      <c r="B79" s="44"/>
      <c r="C79" s="44"/>
      <c r="D79" s="44"/>
      <c r="E79" s="44"/>
      <c r="F79" s="44"/>
      <c r="G79" s="44"/>
      <c r="H79" s="44"/>
      <c r="I79" s="45"/>
      <c r="J79" s="44"/>
    </row>
    <row r="80" spans="1:10">
      <c r="B80" s="44"/>
      <c r="C80" s="44"/>
      <c r="D80" s="44"/>
      <c r="E80" s="44"/>
      <c r="F80" s="44"/>
      <c r="G80" s="44"/>
      <c r="H80" s="44"/>
      <c r="I80" s="45"/>
      <c r="J80" s="44"/>
    </row>
    <row r="81" spans="2:10">
      <c r="B81" s="44"/>
      <c r="C81" s="44"/>
      <c r="D81" s="44"/>
      <c r="E81" s="44"/>
      <c r="F81" s="44"/>
      <c r="G81" s="44"/>
      <c r="H81" s="44"/>
      <c r="I81" s="45"/>
      <c r="J81" s="44"/>
    </row>
    <row r="82" spans="2:10">
      <c r="B82" s="44"/>
      <c r="C82" s="44"/>
      <c r="D82" s="44"/>
      <c r="E82" s="44"/>
      <c r="F82" s="44"/>
      <c r="G82" s="44"/>
      <c r="H82" s="44"/>
      <c r="I82" s="45"/>
      <c r="J82" s="44"/>
    </row>
    <row r="83" spans="2:10">
      <c r="B83" s="44"/>
      <c r="C83" s="44"/>
      <c r="D83" s="44"/>
      <c r="E83" s="44"/>
      <c r="F83" s="44"/>
      <c r="G83" s="44"/>
      <c r="H83" s="44"/>
      <c r="I83" s="45"/>
      <c r="J83" s="44"/>
    </row>
    <row r="84" spans="2:10">
      <c r="B84" s="44"/>
      <c r="C84" s="44"/>
      <c r="D84" s="44"/>
      <c r="E84" s="44"/>
      <c r="F84" s="44"/>
      <c r="G84" s="44"/>
      <c r="H84" s="44"/>
      <c r="I84" s="45"/>
      <c r="J84" s="44"/>
    </row>
    <row r="85" spans="2:10">
      <c r="B85" s="44"/>
      <c r="C85" s="44"/>
      <c r="D85" s="44"/>
      <c r="E85" s="44"/>
      <c r="F85" s="44"/>
      <c r="G85" s="44"/>
      <c r="H85" s="44"/>
      <c r="I85" s="45"/>
      <c r="J85" s="44"/>
    </row>
    <row r="86" spans="2:10">
      <c r="B86" s="44"/>
      <c r="C86" s="44"/>
      <c r="D86" s="44"/>
      <c r="E86" s="44"/>
      <c r="F86" s="44"/>
      <c r="G86" s="44"/>
      <c r="H86" s="44"/>
      <c r="I86" s="45"/>
      <c r="J86" s="44"/>
    </row>
    <row r="87" spans="2:10">
      <c r="B87" s="44"/>
      <c r="C87" s="44"/>
      <c r="D87" s="44"/>
      <c r="E87" s="44"/>
      <c r="F87" s="44"/>
      <c r="G87" s="44"/>
      <c r="H87" s="44"/>
      <c r="I87" s="45"/>
      <c r="J87" s="44"/>
    </row>
    <row r="88" spans="2:10">
      <c r="B88" s="44"/>
      <c r="C88" s="44"/>
      <c r="D88" s="44"/>
      <c r="E88" s="44"/>
      <c r="F88" s="44"/>
      <c r="G88" s="44"/>
      <c r="H88" s="44"/>
      <c r="I88" s="45"/>
      <c r="J88" s="44"/>
    </row>
    <row r="89" spans="2:10">
      <c r="B89" s="44"/>
      <c r="C89" s="44"/>
      <c r="D89" s="44"/>
      <c r="E89" s="44"/>
      <c r="F89" s="44"/>
      <c r="G89" s="44"/>
      <c r="H89" s="44"/>
      <c r="I89" s="45"/>
      <c r="J89" s="44"/>
    </row>
    <row r="90" spans="2:10">
      <c r="B90" s="44"/>
      <c r="C90" s="44"/>
      <c r="D90" s="44"/>
      <c r="E90" s="44"/>
      <c r="F90" s="44"/>
      <c r="G90" s="44"/>
      <c r="H90" s="44"/>
      <c r="I90" s="45"/>
      <c r="J90" s="44"/>
    </row>
    <row r="91" spans="2:10">
      <c r="B91" s="44"/>
      <c r="C91" s="44"/>
      <c r="D91" s="44"/>
      <c r="E91" s="44"/>
      <c r="F91" s="44"/>
      <c r="G91" s="44"/>
      <c r="H91" s="44"/>
      <c r="I91" s="45"/>
      <c r="J91" s="44"/>
    </row>
    <row r="92" spans="2:10">
      <c r="B92" s="44"/>
      <c r="C92" s="44"/>
      <c r="D92" s="44"/>
      <c r="E92" s="44"/>
      <c r="F92" s="44"/>
      <c r="G92" s="44"/>
      <c r="H92" s="44"/>
      <c r="I92" s="45"/>
      <c r="J92" s="44"/>
    </row>
    <row r="93" spans="2:10">
      <c r="B93" s="44"/>
      <c r="C93" s="44"/>
      <c r="D93" s="44"/>
      <c r="E93" s="44"/>
      <c r="F93" s="44"/>
      <c r="G93" s="44"/>
      <c r="H93" s="44"/>
      <c r="I93" s="45"/>
      <c r="J93" s="44"/>
    </row>
    <row r="94" spans="2:10">
      <c r="B94" s="44"/>
      <c r="C94" s="44"/>
      <c r="D94" s="44"/>
      <c r="E94" s="44"/>
      <c r="F94" s="44"/>
      <c r="G94" s="44"/>
      <c r="H94" s="44"/>
      <c r="I94" s="45"/>
      <c r="J94" s="44"/>
    </row>
    <row r="95" spans="2:10">
      <c r="B95" s="44"/>
      <c r="C95" s="44"/>
      <c r="D95" s="44"/>
      <c r="E95" s="44"/>
      <c r="F95" s="44"/>
      <c r="G95" s="44"/>
      <c r="H95" s="44"/>
      <c r="I95" s="45"/>
      <c r="J95" s="44"/>
    </row>
    <row r="96" spans="2:10">
      <c r="B96" s="44"/>
      <c r="C96" s="44"/>
      <c r="D96" s="44"/>
      <c r="E96" s="44"/>
      <c r="F96" s="44"/>
      <c r="G96" s="44"/>
      <c r="H96" s="44"/>
      <c r="I96" s="45"/>
      <c r="J96" s="44"/>
    </row>
    <row r="97" spans="2:10">
      <c r="B97" s="44"/>
      <c r="C97" s="44"/>
      <c r="D97" s="44"/>
      <c r="E97" s="44"/>
      <c r="F97" s="44"/>
      <c r="G97" s="44"/>
      <c r="H97" s="44"/>
      <c r="I97" s="45"/>
      <c r="J97" s="44"/>
    </row>
    <row r="98" spans="2:10">
      <c r="B98" s="44"/>
      <c r="C98" s="44"/>
      <c r="D98" s="44"/>
      <c r="E98" s="44"/>
      <c r="F98" s="44"/>
      <c r="G98" s="44"/>
      <c r="H98" s="44"/>
      <c r="I98" s="45"/>
      <c r="J98" s="44"/>
    </row>
    <row r="99" spans="2:10">
      <c r="B99" s="44"/>
      <c r="C99" s="44"/>
      <c r="D99" s="44"/>
      <c r="E99" s="44"/>
      <c r="F99" s="44"/>
      <c r="G99" s="44"/>
      <c r="H99" s="44"/>
      <c r="I99" s="45"/>
      <c r="J99" s="44"/>
    </row>
    <row r="100" spans="2:10">
      <c r="B100" s="44"/>
      <c r="C100" s="44"/>
      <c r="D100" s="44"/>
      <c r="E100" s="44"/>
      <c r="F100" s="44"/>
      <c r="G100" s="44"/>
      <c r="H100" s="44"/>
      <c r="I100" s="45"/>
      <c r="J100" s="44"/>
    </row>
    <row r="101" spans="2:10">
      <c r="B101" s="44"/>
      <c r="C101" s="44"/>
      <c r="D101" s="44"/>
      <c r="E101" s="44"/>
      <c r="F101" s="44"/>
      <c r="G101" s="44"/>
      <c r="H101" s="44"/>
      <c r="I101" s="45"/>
      <c r="J101" s="44"/>
    </row>
    <row r="102" spans="2:10">
      <c r="B102" s="44"/>
      <c r="C102" s="44"/>
      <c r="D102" s="44"/>
      <c r="E102" s="44"/>
      <c r="F102" s="44"/>
      <c r="G102" s="44"/>
      <c r="H102" s="44"/>
      <c r="I102" s="45"/>
      <c r="J102" s="44"/>
    </row>
    <row r="103" spans="2:10">
      <c r="B103" s="44"/>
      <c r="C103" s="44"/>
      <c r="D103" s="44"/>
      <c r="E103" s="44"/>
      <c r="F103" s="44"/>
      <c r="G103" s="44"/>
      <c r="H103" s="44"/>
      <c r="I103" s="45"/>
      <c r="J103" s="44"/>
    </row>
    <row r="104" spans="2:10">
      <c r="B104" s="44"/>
      <c r="C104" s="44"/>
      <c r="D104" s="44"/>
      <c r="E104" s="44"/>
      <c r="F104" s="44"/>
      <c r="G104" s="44"/>
      <c r="H104" s="44"/>
      <c r="I104" s="45"/>
      <c r="J104" s="44"/>
    </row>
    <row r="105" spans="2:10">
      <c r="B105" s="44"/>
      <c r="C105" s="44"/>
      <c r="D105" s="44"/>
      <c r="E105" s="44"/>
      <c r="F105" s="44"/>
      <c r="G105" s="44"/>
      <c r="H105" s="44"/>
      <c r="I105" s="45"/>
      <c r="J105" s="44"/>
    </row>
    <row r="106" spans="2:10">
      <c r="B106" s="44"/>
      <c r="C106" s="44"/>
      <c r="D106" s="44"/>
      <c r="E106" s="44"/>
      <c r="F106" s="44"/>
      <c r="G106" s="44"/>
      <c r="H106" s="44"/>
      <c r="I106" s="45"/>
      <c r="J106" s="44"/>
    </row>
    <row r="107" spans="2:10">
      <c r="B107" s="44"/>
      <c r="C107" s="44"/>
      <c r="D107" s="44"/>
      <c r="E107" s="44"/>
      <c r="F107" s="44"/>
      <c r="G107" s="44"/>
      <c r="H107" s="44"/>
      <c r="I107" s="45"/>
      <c r="J107" s="44"/>
    </row>
    <row r="108" spans="2:10">
      <c r="B108" s="44"/>
      <c r="C108" s="44"/>
      <c r="D108" s="44"/>
      <c r="E108" s="44"/>
      <c r="F108" s="44"/>
      <c r="G108" s="44"/>
      <c r="H108" s="44"/>
      <c r="I108" s="45"/>
      <c r="J108" s="44"/>
    </row>
    <row r="109" spans="2:10">
      <c r="B109" s="44"/>
      <c r="C109" s="44"/>
      <c r="D109" s="44"/>
      <c r="E109" s="44"/>
      <c r="F109" s="44"/>
      <c r="G109" s="44"/>
      <c r="H109" s="44"/>
      <c r="I109" s="45"/>
      <c r="J109" s="44"/>
    </row>
    <row r="110" spans="2:10">
      <c r="B110" s="44"/>
      <c r="C110" s="44"/>
      <c r="D110" s="44"/>
      <c r="E110" s="44"/>
      <c r="F110" s="44"/>
      <c r="G110" s="44"/>
      <c r="H110" s="44"/>
      <c r="I110" s="45"/>
      <c r="J110" s="44"/>
    </row>
    <row r="111" spans="2:10">
      <c r="B111" s="44"/>
      <c r="C111" s="44"/>
      <c r="D111" s="44"/>
      <c r="E111" s="44"/>
      <c r="F111" s="44"/>
      <c r="G111" s="44"/>
      <c r="H111" s="44"/>
      <c r="I111" s="45"/>
      <c r="J111" s="44"/>
    </row>
    <row r="112" spans="2:10">
      <c r="B112" s="44"/>
      <c r="C112" s="44"/>
      <c r="D112" s="44"/>
      <c r="E112" s="44"/>
      <c r="F112" s="44"/>
      <c r="G112" s="44"/>
      <c r="H112" s="44"/>
      <c r="I112" s="45"/>
      <c r="J112" s="44"/>
    </row>
    <row r="113" spans="2:10">
      <c r="B113" s="44"/>
      <c r="C113" s="44"/>
      <c r="D113" s="44"/>
      <c r="E113" s="44"/>
      <c r="F113" s="44"/>
      <c r="G113" s="44"/>
      <c r="H113" s="44"/>
      <c r="I113" s="45"/>
      <c r="J113" s="44"/>
    </row>
    <row r="114" spans="2:10">
      <c r="B114" s="44"/>
      <c r="C114" s="44"/>
      <c r="D114" s="44"/>
      <c r="E114" s="44"/>
      <c r="F114" s="44"/>
      <c r="G114" s="44"/>
      <c r="H114" s="44"/>
      <c r="I114" s="45"/>
      <c r="J114" s="44"/>
    </row>
    <row r="115" spans="2:10">
      <c r="B115" s="44"/>
      <c r="C115" s="44"/>
      <c r="D115" s="44"/>
      <c r="E115" s="44"/>
      <c r="F115" s="44"/>
      <c r="G115" s="44"/>
      <c r="H115" s="44"/>
      <c r="I115" s="45"/>
      <c r="J115" s="44"/>
    </row>
    <row r="116" spans="2:10">
      <c r="B116" s="44"/>
      <c r="C116" s="44"/>
      <c r="D116" s="44"/>
      <c r="E116" s="44"/>
      <c r="F116" s="44"/>
      <c r="G116" s="44"/>
      <c r="H116" s="44"/>
      <c r="I116" s="45"/>
      <c r="J116" s="44"/>
    </row>
    <row r="117" spans="2:10">
      <c r="B117" s="44"/>
      <c r="C117" s="44"/>
      <c r="D117" s="44"/>
      <c r="E117" s="44"/>
      <c r="F117" s="44"/>
      <c r="G117" s="44"/>
      <c r="H117" s="44"/>
      <c r="I117" s="45"/>
      <c r="J117" s="44"/>
    </row>
    <row r="118" spans="2:10">
      <c r="B118" s="44"/>
      <c r="C118" s="44"/>
      <c r="D118" s="44"/>
      <c r="E118" s="44"/>
      <c r="F118" s="44"/>
      <c r="G118" s="44"/>
      <c r="H118" s="44"/>
      <c r="I118" s="45"/>
      <c r="J118" s="44"/>
    </row>
    <row r="119" spans="2:10">
      <c r="B119" s="44"/>
      <c r="C119" s="44"/>
      <c r="D119" s="44"/>
      <c r="E119" s="44"/>
      <c r="F119" s="44"/>
      <c r="G119" s="44"/>
      <c r="H119" s="44"/>
      <c r="I119" s="45"/>
      <c r="J119" s="44"/>
    </row>
    <row r="120" spans="2:10">
      <c r="B120" s="44"/>
      <c r="C120" s="44"/>
      <c r="D120" s="44"/>
      <c r="E120" s="44"/>
      <c r="F120" s="44"/>
      <c r="G120" s="44"/>
      <c r="H120" s="44"/>
      <c r="I120" s="45"/>
      <c r="J120" s="44"/>
    </row>
    <row r="121" spans="2:10">
      <c r="B121" s="44"/>
      <c r="C121" s="44"/>
      <c r="D121" s="44"/>
      <c r="E121" s="44"/>
      <c r="F121" s="44"/>
      <c r="G121" s="44"/>
      <c r="H121" s="44"/>
      <c r="I121" s="45"/>
      <c r="J121" s="44"/>
    </row>
    <row r="122" spans="2:10">
      <c r="B122" s="44"/>
      <c r="C122" s="44"/>
      <c r="D122" s="44"/>
      <c r="E122" s="44"/>
      <c r="F122" s="44"/>
      <c r="G122" s="44"/>
      <c r="H122" s="44"/>
      <c r="I122" s="45"/>
      <c r="J122" s="44"/>
    </row>
    <row r="123" spans="2:10">
      <c r="B123" s="44"/>
      <c r="C123" s="44"/>
      <c r="D123" s="44"/>
      <c r="E123" s="44"/>
      <c r="F123" s="44"/>
      <c r="G123" s="44"/>
      <c r="H123" s="44"/>
      <c r="I123" s="45"/>
      <c r="J123" s="44"/>
    </row>
    <row r="124" spans="2:10">
      <c r="B124" s="44"/>
      <c r="C124" s="44"/>
      <c r="D124" s="44"/>
      <c r="E124" s="44"/>
      <c r="F124" s="44"/>
      <c r="G124" s="44"/>
      <c r="H124" s="44"/>
      <c r="I124" s="45"/>
      <c r="J124" s="44"/>
    </row>
    <row r="125" spans="2:10">
      <c r="B125" s="44"/>
      <c r="C125" s="44"/>
      <c r="D125" s="44"/>
      <c r="E125" s="44"/>
      <c r="F125" s="44"/>
      <c r="G125" s="44"/>
      <c r="H125" s="44"/>
      <c r="I125" s="45"/>
      <c r="J125" s="44"/>
    </row>
    <row r="126" spans="2:10">
      <c r="B126" s="44"/>
      <c r="C126" s="44"/>
      <c r="D126" s="44"/>
      <c r="E126" s="44"/>
      <c r="F126" s="44"/>
      <c r="G126" s="44"/>
      <c r="H126" s="44"/>
      <c r="I126" s="45"/>
      <c r="J126" s="44"/>
    </row>
    <row r="127" spans="2:10">
      <c r="B127" s="44"/>
      <c r="C127" s="44"/>
      <c r="D127" s="44"/>
      <c r="E127" s="44"/>
      <c r="F127" s="44"/>
      <c r="G127" s="44"/>
      <c r="H127" s="44"/>
      <c r="I127" s="45"/>
      <c r="J127" s="44"/>
    </row>
    <row r="128" spans="2:10">
      <c r="B128" s="44"/>
      <c r="C128" s="44"/>
      <c r="D128" s="44"/>
      <c r="E128" s="44"/>
      <c r="F128" s="44"/>
      <c r="G128" s="44"/>
      <c r="H128" s="44"/>
      <c r="I128" s="45"/>
      <c r="J128" s="44"/>
    </row>
    <row r="129" spans="2:10">
      <c r="B129" s="44"/>
      <c r="C129" s="44"/>
      <c r="D129" s="44"/>
      <c r="E129" s="44"/>
      <c r="F129" s="44"/>
      <c r="G129" s="44"/>
      <c r="H129" s="44"/>
      <c r="I129" s="45"/>
      <c r="J129" s="44"/>
    </row>
    <row r="130" spans="2:10">
      <c r="B130" s="44"/>
      <c r="C130" s="44"/>
      <c r="D130" s="44"/>
      <c r="E130" s="44"/>
      <c r="F130" s="44"/>
      <c r="G130" s="44"/>
      <c r="H130" s="44"/>
      <c r="I130" s="45"/>
      <c r="J130" s="44"/>
    </row>
    <row r="131" spans="2:10">
      <c r="B131" s="44"/>
      <c r="C131" s="44"/>
      <c r="D131" s="44"/>
      <c r="E131" s="44"/>
      <c r="F131" s="44"/>
      <c r="G131" s="44"/>
      <c r="H131" s="44"/>
      <c r="I131" s="45"/>
      <c r="J131" s="44"/>
    </row>
    <row r="132" spans="2:10">
      <c r="B132" s="44"/>
      <c r="C132" s="44"/>
      <c r="D132" s="44"/>
      <c r="E132" s="44"/>
      <c r="F132" s="44"/>
      <c r="G132" s="44"/>
      <c r="H132" s="44"/>
      <c r="I132" s="45"/>
      <c r="J132" s="44"/>
    </row>
    <row r="133" spans="2:10">
      <c r="B133" s="44"/>
      <c r="C133" s="44"/>
      <c r="D133" s="44"/>
      <c r="E133" s="44"/>
      <c r="F133" s="44"/>
      <c r="G133" s="44"/>
      <c r="H133" s="44"/>
      <c r="I133" s="45"/>
      <c r="J133" s="44"/>
    </row>
    <row r="134" spans="2:10">
      <c r="B134" s="44"/>
      <c r="C134" s="44"/>
      <c r="D134" s="44"/>
      <c r="E134" s="44"/>
      <c r="F134" s="44"/>
      <c r="G134" s="44"/>
      <c r="H134" s="44"/>
      <c r="I134" s="45"/>
      <c r="J134" s="44"/>
    </row>
    <row r="135" spans="2:10">
      <c r="B135" s="44"/>
      <c r="C135" s="44"/>
      <c r="D135" s="44"/>
      <c r="E135" s="44"/>
      <c r="F135" s="44"/>
      <c r="G135" s="44"/>
      <c r="H135" s="44"/>
      <c r="I135" s="45"/>
      <c r="J135" s="44"/>
    </row>
    <row r="136" spans="2:10">
      <c r="B136" s="44"/>
      <c r="C136" s="44"/>
      <c r="D136" s="44"/>
      <c r="E136" s="44"/>
      <c r="F136" s="44"/>
      <c r="G136" s="44"/>
      <c r="H136" s="44"/>
      <c r="I136" s="45"/>
      <c r="J136" s="44"/>
    </row>
    <row r="137" spans="2:10">
      <c r="B137" s="44"/>
      <c r="C137" s="44"/>
      <c r="D137" s="44"/>
      <c r="E137" s="44"/>
      <c r="F137" s="44"/>
      <c r="G137" s="44"/>
      <c r="H137" s="44"/>
      <c r="I137" s="45"/>
      <c r="J137" s="44"/>
    </row>
    <row r="138" spans="2:10">
      <c r="B138" s="44"/>
      <c r="C138" s="44"/>
      <c r="D138" s="44"/>
      <c r="E138" s="44"/>
      <c r="F138" s="44"/>
      <c r="G138" s="44"/>
      <c r="H138" s="44"/>
      <c r="I138" s="45"/>
      <c r="J138" s="44"/>
    </row>
    <row r="139" spans="2:10">
      <c r="B139" s="44"/>
      <c r="C139" s="44"/>
      <c r="D139" s="44"/>
      <c r="E139" s="44"/>
      <c r="F139" s="44"/>
      <c r="G139" s="44"/>
      <c r="H139" s="44"/>
      <c r="I139" s="45"/>
      <c r="J139" s="44"/>
    </row>
    <row r="140" spans="2:10">
      <c r="B140" s="44"/>
      <c r="C140" s="44"/>
      <c r="D140" s="44"/>
      <c r="E140" s="44"/>
      <c r="F140" s="44"/>
      <c r="G140" s="44"/>
      <c r="H140" s="44"/>
      <c r="I140" s="45"/>
      <c r="J140" s="44"/>
    </row>
    <row r="141" spans="2:10">
      <c r="B141" s="44"/>
      <c r="C141" s="44"/>
      <c r="D141" s="44"/>
      <c r="E141" s="44"/>
      <c r="F141" s="44"/>
      <c r="G141" s="44"/>
      <c r="H141" s="44"/>
      <c r="I141" s="45"/>
      <c r="J141" s="44"/>
    </row>
    <row r="142" spans="2:10">
      <c r="B142" s="44"/>
      <c r="C142" s="44"/>
      <c r="D142" s="44"/>
      <c r="E142" s="44"/>
      <c r="F142" s="44"/>
      <c r="G142" s="44"/>
      <c r="H142" s="44"/>
      <c r="I142" s="45"/>
      <c r="J142" s="44"/>
    </row>
    <row r="143" spans="2:10">
      <c r="B143" s="44"/>
      <c r="C143" s="44"/>
      <c r="D143" s="44"/>
      <c r="E143" s="44"/>
      <c r="F143" s="44"/>
      <c r="G143" s="44"/>
      <c r="H143" s="44"/>
      <c r="I143" s="45"/>
      <c r="J143" s="44"/>
    </row>
    <row r="144" spans="2:10">
      <c r="B144" s="44"/>
      <c r="C144" s="44"/>
      <c r="D144" s="44"/>
      <c r="E144" s="44"/>
      <c r="F144" s="44"/>
      <c r="G144" s="44"/>
      <c r="H144" s="44"/>
      <c r="I144" s="45"/>
      <c r="J144" s="44"/>
    </row>
    <row r="145" spans="2:10">
      <c r="B145" s="44"/>
      <c r="C145" s="44"/>
      <c r="D145" s="44"/>
      <c r="E145" s="44"/>
      <c r="F145" s="44"/>
      <c r="G145" s="44"/>
      <c r="H145" s="44"/>
      <c r="I145" s="45"/>
      <c r="J145" s="44"/>
    </row>
    <row r="146" spans="2:10">
      <c r="B146" s="44"/>
      <c r="C146" s="44"/>
      <c r="D146" s="44"/>
      <c r="E146" s="44"/>
      <c r="F146" s="44"/>
      <c r="G146" s="44"/>
      <c r="H146" s="44"/>
      <c r="I146" s="45"/>
      <c r="J146" s="44"/>
    </row>
    <row r="147" spans="2:10">
      <c r="B147" s="44"/>
      <c r="C147" s="44"/>
      <c r="D147" s="44"/>
      <c r="E147" s="44"/>
      <c r="F147" s="44"/>
      <c r="G147" s="44"/>
      <c r="H147" s="44"/>
      <c r="I147" s="45"/>
      <c r="J147" s="44"/>
    </row>
    <row r="148" spans="2:10">
      <c r="B148" s="44"/>
      <c r="C148" s="44"/>
      <c r="D148" s="44"/>
      <c r="E148" s="44"/>
      <c r="F148" s="44"/>
      <c r="G148" s="44"/>
      <c r="H148" s="44"/>
      <c r="I148" s="45"/>
      <c r="J148" s="44"/>
    </row>
    <row r="149" spans="2:10">
      <c r="B149" s="44"/>
      <c r="C149" s="44"/>
      <c r="D149" s="44"/>
      <c r="E149" s="44"/>
      <c r="F149" s="44"/>
      <c r="G149" s="44"/>
      <c r="H149" s="44"/>
      <c r="I149" s="45"/>
      <c r="J149" s="44"/>
    </row>
    <row r="150" spans="2:10">
      <c r="B150" s="44"/>
      <c r="C150" s="44"/>
      <c r="D150" s="44"/>
      <c r="E150" s="44"/>
      <c r="F150" s="44"/>
      <c r="G150" s="44"/>
      <c r="H150" s="44"/>
      <c r="I150" s="45"/>
      <c r="J150" s="44"/>
    </row>
    <row r="151" spans="2:10">
      <c r="B151" s="44"/>
      <c r="C151" s="44"/>
      <c r="D151" s="44"/>
      <c r="E151" s="44"/>
      <c r="F151" s="44"/>
      <c r="G151" s="44"/>
      <c r="H151" s="44"/>
      <c r="I151" s="45"/>
      <c r="J151" s="44"/>
    </row>
    <row r="152" spans="2:10">
      <c r="B152" s="44"/>
      <c r="C152" s="44"/>
      <c r="D152" s="44"/>
      <c r="E152" s="44"/>
      <c r="F152" s="44"/>
      <c r="G152" s="44"/>
      <c r="H152" s="44"/>
      <c r="I152" s="45"/>
      <c r="J152" s="44"/>
    </row>
    <row r="153" spans="2:10">
      <c r="B153" s="44"/>
      <c r="C153" s="44"/>
      <c r="D153" s="44"/>
      <c r="E153" s="44"/>
      <c r="F153" s="44"/>
      <c r="G153" s="44"/>
      <c r="H153" s="44"/>
      <c r="I153" s="45"/>
      <c r="J153" s="44"/>
    </row>
    <row r="154" spans="2:10">
      <c r="B154" s="44"/>
      <c r="C154" s="44"/>
      <c r="D154" s="44"/>
      <c r="E154" s="44"/>
      <c r="F154" s="44"/>
      <c r="G154" s="44"/>
      <c r="H154" s="44"/>
      <c r="I154" s="45"/>
      <c r="J154" s="44"/>
    </row>
    <row r="155" spans="2:10">
      <c r="B155" s="44"/>
      <c r="C155" s="44"/>
      <c r="D155" s="44"/>
      <c r="E155" s="44"/>
      <c r="F155" s="44"/>
      <c r="G155" s="44"/>
      <c r="H155" s="44"/>
      <c r="I155" s="45"/>
      <c r="J155" s="44"/>
    </row>
    <row r="156" spans="2:10">
      <c r="B156" s="44"/>
      <c r="C156" s="44"/>
      <c r="D156" s="44"/>
      <c r="E156" s="44"/>
      <c r="F156" s="44"/>
      <c r="G156" s="44"/>
      <c r="H156" s="44"/>
      <c r="I156" s="45"/>
      <c r="J156" s="44"/>
    </row>
    <row r="157" spans="2:10">
      <c r="B157" s="44"/>
      <c r="C157" s="44"/>
      <c r="D157" s="44"/>
      <c r="E157" s="44"/>
      <c r="F157" s="44"/>
      <c r="G157" s="44"/>
      <c r="H157" s="44"/>
      <c r="I157" s="45"/>
      <c r="J157" s="44"/>
    </row>
    <row r="158" spans="2:10">
      <c r="B158" s="44"/>
      <c r="C158" s="44"/>
      <c r="D158" s="44"/>
      <c r="E158" s="44"/>
      <c r="F158" s="44"/>
      <c r="G158" s="44"/>
      <c r="H158" s="44"/>
      <c r="I158" s="45"/>
      <c r="J158" s="44"/>
    </row>
    <row r="159" spans="2:10">
      <c r="B159" s="44"/>
      <c r="C159" s="44"/>
      <c r="D159" s="44"/>
      <c r="E159" s="44"/>
      <c r="F159" s="44"/>
      <c r="G159" s="44"/>
      <c r="H159" s="44"/>
      <c r="I159" s="45"/>
      <c r="J159" s="44"/>
    </row>
    <row r="160" spans="2:10">
      <c r="B160" s="44"/>
      <c r="C160" s="44"/>
      <c r="D160" s="44"/>
      <c r="E160" s="44"/>
      <c r="F160" s="44"/>
      <c r="G160" s="44"/>
      <c r="H160" s="44"/>
      <c r="I160" s="45"/>
      <c r="J160" s="44"/>
    </row>
    <row r="161" spans="2:10">
      <c r="B161" s="44"/>
      <c r="C161" s="44"/>
      <c r="D161" s="44"/>
      <c r="E161" s="44"/>
      <c r="F161" s="44"/>
      <c r="G161" s="44"/>
      <c r="H161" s="44"/>
      <c r="I161" s="45"/>
      <c r="J161" s="44"/>
    </row>
    <row r="162" spans="2:10">
      <c r="B162" s="44"/>
      <c r="C162" s="44"/>
      <c r="D162" s="44"/>
      <c r="E162" s="44"/>
      <c r="F162" s="44"/>
      <c r="G162" s="44"/>
      <c r="H162" s="44"/>
      <c r="I162" s="45"/>
      <c r="J162" s="44"/>
    </row>
    <row r="163" spans="2:10">
      <c r="B163" s="44"/>
      <c r="C163" s="44"/>
      <c r="D163" s="44"/>
      <c r="E163" s="44"/>
      <c r="F163" s="44"/>
      <c r="G163" s="44"/>
      <c r="H163" s="44"/>
      <c r="I163" s="45"/>
      <c r="J163" s="44"/>
    </row>
    <row r="164" spans="2:10">
      <c r="B164" s="44"/>
      <c r="C164" s="44"/>
      <c r="D164" s="44"/>
      <c r="E164" s="44"/>
      <c r="F164" s="44"/>
      <c r="G164" s="44"/>
      <c r="H164" s="44"/>
      <c r="I164" s="45"/>
      <c r="J164" s="44"/>
    </row>
    <row r="165" spans="2:10">
      <c r="B165" s="44"/>
      <c r="C165" s="44"/>
      <c r="D165" s="44"/>
      <c r="E165" s="44"/>
      <c r="F165" s="44"/>
      <c r="G165" s="44"/>
      <c r="H165" s="44"/>
      <c r="I165" s="45"/>
      <c r="J165" s="44"/>
    </row>
    <row r="166" spans="2:10">
      <c r="B166" s="44"/>
      <c r="C166" s="44"/>
      <c r="D166" s="44"/>
      <c r="E166" s="44"/>
      <c r="F166" s="44"/>
      <c r="G166" s="44"/>
      <c r="H166" s="44"/>
      <c r="I166" s="45"/>
      <c r="J166" s="44"/>
    </row>
    <row r="167" spans="2:10">
      <c r="B167" s="44"/>
      <c r="C167" s="44"/>
      <c r="D167" s="44"/>
      <c r="E167" s="44"/>
      <c r="F167" s="44"/>
      <c r="G167" s="44"/>
      <c r="H167" s="44"/>
      <c r="I167" s="45"/>
      <c r="J167" s="44"/>
    </row>
    <row r="168" spans="2:10">
      <c r="B168" s="44"/>
      <c r="C168" s="44"/>
      <c r="D168" s="44"/>
      <c r="E168" s="44"/>
      <c r="F168" s="44"/>
      <c r="G168" s="44"/>
      <c r="H168" s="44"/>
      <c r="I168" s="45"/>
      <c r="J168" s="44"/>
    </row>
    <row r="169" spans="2:10">
      <c r="B169" s="44"/>
      <c r="C169" s="44"/>
      <c r="D169" s="44"/>
      <c r="E169" s="44"/>
      <c r="F169" s="44"/>
      <c r="G169" s="44"/>
      <c r="H169" s="44"/>
      <c r="I169" s="45"/>
      <c r="J169" s="44"/>
    </row>
    <row r="170" spans="2:10">
      <c r="B170" s="44"/>
      <c r="C170" s="44"/>
      <c r="D170" s="44"/>
      <c r="E170" s="44"/>
      <c r="F170" s="44"/>
      <c r="G170" s="44"/>
      <c r="H170" s="44"/>
      <c r="I170" s="45"/>
      <c r="J170" s="44"/>
    </row>
    <row r="171" spans="2:10">
      <c r="B171" s="44"/>
      <c r="C171" s="44"/>
      <c r="D171" s="44"/>
      <c r="E171" s="44"/>
      <c r="F171" s="44"/>
      <c r="G171" s="44"/>
      <c r="H171" s="44"/>
      <c r="I171" s="45"/>
      <c r="J171" s="44"/>
    </row>
    <row r="172" spans="2:10">
      <c r="B172" s="44"/>
      <c r="C172" s="44"/>
      <c r="D172" s="44"/>
      <c r="E172" s="44"/>
      <c r="F172" s="44"/>
      <c r="G172" s="44"/>
      <c r="H172" s="44"/>
      <c r="I172" s="45"/>
      <c r="J172" s="44"/>
    </row>
    <row r="173" spans="2:10">
      <c r="B173" s="44"/>
      <c r="C173" s="44"/>
      <c r="D173" s="44"/>
      <c r="E173" s="44"/>
      <c r="F173" s="44"/>
      <c r="G173" s="44"/>
      <c r="H173" s="44"/>
      <c r="I173" s="45"/>
      <c r="J173" s="44"/>
    </row>
    <row r="174" spans="2:10">
      <c r="B174" s="44"/>
      <c r="C174" s="44"/>
      <c r="D174" s="44"/>
      <c r="E174" s="44"/>
      <c r="F174" s="44"/>
      <c r="G174" s="44"/>
      <c r="H174" s="44"/>
      <c r="I174" s="45"/>
      <c r="J174" s="44"/>
    </row>
    <row r="175" spans="2:10">
      <c r="B175" s="44"/>
      <c r="C175" s="44"/>
      <c r="D175" s="44"/>
      <c r="E175" s="44"/>
      <c r="F175" s="44"/>
      <c r="G175" s="44"/>
      <c r="H175" s="44"/>
      <c r="I175" s="45"/>
      <c r="J175" s="44"/>
    </row>
    <row r="176" spans="2:10">
      <c r="B176" s="44"/>
      <c r="C176" s="44"/>
      <c r="D176" s="44"/>
      <c r="E176" s="44"/>
      <c r="F176" s="44"/>
      <c r="G176" s="44"/>
      <c r="H176" s="44"/>
      <c r="I176" s="45"/>
      <c r="J176" s="44"/>
    </row>
    <row r="177" spans="2:10">
      <c r="B177" s="44"/>
      <c r="C177" s="44"/>
      <c r="D177" s="44"/>
      <c r="E177" s="44"/>
      <c r="F177" s="44"/>
      <c r="G177" s="44"/>
      <c r="H177" s="44"/>
      <c r="I177" s="45"/>
      <c r="J177" s="44"/>
    </row>
    <row r="178" spans="2:10">
      <c r="B178" s="44"/>
      <c r="C178" s="44"/>
      <c r="D178" s="44"/>
      <c r="E178" s="44"/>
      <c r="F178" s="44"/>
      <c r="G178" s="44"/>
      <c r="H178" s="44"/>
      <c r="I178" s="45"/>
      <c r="J178" s="44"/>
    </row>
    <row r="179" spans="2:10">
      <c r="B179" s="44"/>
      <c r="C179" s="44"/>
      <c r="D179" s="44"/>
      <c r="E179" s="44"/>
      <c r="F179" s="44"/>
      <c r="G179" s="44"/>
      <c r="H179" s="44"/>
      <c r="I179" s="45"/>
      <c r="J179" s="44"/>
    </row>
    <row r="180" spans="2:10">
      <c r="B180" s="44"/>
      <c r="C180" s="44"/>
      <c r="D180" s="44"/>
      <c r="E180" s="44"/>
      <c r="F180" s="44"/>
      <c r="G180" s="44"/>
      <c r="H180" s="44"/>
      <c r="I180" s="45"/>
      <c r="J180" s="44"/>
    </row>
    <row r="181" spans="2:10">
      <c r="B181" s="44"/>
      <c r="C181" s="44"/>
      <c r="D181" s="44"/>
      <c r="E181" s="44"/>
      <c r="F181" s="44"/>
      <c r="G181" s="44"/>
      <c r="H181" s="44"/>
      <c r="I181" s="45"/>
      <c r="J181" s="44"/>
    </row>
    <row r="182" spans="2:10">
      <c r="B182" s="44"/>
      <c r="C182" s="44"/>
      <c r="D182" s="44"/>
      <c r="E182" s="44"/>
      <c r="F182" s="44"/>
      <c r="G182" s="44"/>
      <c r="H182" s="44"/>
      <c r="I182" s="45"/>
      <c r="J182" s="44"/>
    </row>
    <row r="183" spans="2:10">
      <c r="B183" s="44"/>
      <c r="C183" s="44"/>
      <c r="D183" s="44"/>
      <c r="E183" s="44"/>
      <c r="F183" s="44"/>
      <c r="G183" s="44"/>
      <c r="H183" s="44"/>
      <c r="I183" s="45"/>
      <c r="J183" s="44"/>
    </row>
    <row r="184" spans="2:10">
      <c r="B184" s="44"/>
      <c r="C184" s="44"/>
      <c r="D184" s="44"/>
      <c r="E184" s="44"/>
      <c r="F184" s="44"/>
      <c r="G184" s="44"/>
      <c r="H184" s="44"/>
      <c r="I184" s="45"/>
      <c r="J184" s="44"/>
    </row>
    <row r="185" spans="2:10">
      <c r="B185" s="44"/>
      <c r="C185" s="44"/>
      <c r="D185" s="44"/>
      <c r="E185" s="44"/>
      <c r="F185" s="44"/>
      <c r="G185" s="44"/>
      <c r="H185" s="44"/>
      <c r="I185" s="45"/>
      <c r="J185" s="44"/>
    </row>
    <row r="186" spans="2:10">
      <c r="B186" s="44"/>
      <c r="C186" s="44"/>
      <c r="D186" s="44"/>
      <c r="E186" s="44"/>
      <c r="F186" s="44"/>
      <c r="G186" s="44"/>
      <c r="H186" s="44"/>
      <c r="I186" s="45"/>
      <c r="J186" s="44"/>
    </row>
    <row r="187" spans="2:10">
      <c r="B187" s="44"/>
      <c r="C187" s="44"/>
      <c r="D187" s="44"/>
      <c r="E187" s="44"/>
      <c r="F187" s="44"/>
      <c r="G187" s="44"/>
      <c r="H187" s="44"/>
      <c r="I187" s="45"/>
      <c r="J187" s="44"/>
    </row>
    <row r="188" spans="2:10">
      <c r="B188" s="44"/>
      <c r="C188" s="44"/>
      <c r="D188" s="44"/>
      <c r="E188" s="44"/>
      <c r="F188" s="44"/>
      <c r="G188" s="44"/>
      <c r="H188" s="44"/>
      <c r="I188" s="45"/>
      <c r="J188" s="44"/>
    </row>
    <row r="189" spans="2:10">
      <c r="B189" s="44"/>
      <c r="C189" s="44"/>
      <c r="D189" s="44"/>
      <c r="E189" s="44"/>
      <c r="F189" s="44"/>
      <c r="G189" s="44"/>
      <c r="H189" s="44"/>
      <c r="I189" s="45"/>
      <c r="J189" s="44"/>
    </row>
    <row r="190" spans="2:10">
      <c r="B190" s="44"/>
      <c r="C190" s="44"/>
      <c r="D190" s="44"/>
      <c r="E190" s="44"/>
      <c r="F190" s="44"/>
      <c r="G190" s="44"/>
      <c r="H190" s="44"/>
      <c r="I190" s="45"/>
      <c r="J190" s="44"/>
    </row>
    <row r="191" spans="2:10">
      <c r="B191" s="44"/>
      <c r="C191" s="44"/>
      <c r="D191" s="44"/>
      <c r="E191" s="44"/>
      <c r="F191" s="44"/>
      <c r="G191" s="44"/>
      <c r="H191" s="44"/>
      <c r="I191" s="45"/>
      <c r="J191" s="44"/>
    </row>
    <row r="192" spans="2:10">
      <c r="B192" s="44"/>
      <c r="C192" s="44"/>
      <c r="D192" s="44"/>
      <c r="E192" s="44"/>
      <c r="F192" s="44"/>
      <c r="G192" s="44"/>
      <c r="H192" s="44"/>
      <c r="I192" s="45"/>
      <c r="J192" s="44"/>
    </row>
    <row r="193" spans="2:10">
      <c r="B193" s="44"/>
      <c r="C193" s="44"/>
      <c r="D193" s="44"/>
      <c r="E193" s="44"/>
      <c r="F193" s="44"/>
      <c r="G193" s="44"/>
      <c r="H193" s="44"/>
      <c r="I193" s="45"/>
      <c r="J193" s="44"/>
    </row>
    <row r="194" spans="2:10">
      <c r="B194" s="44"/>
      <c r="C194" s="44"/>
      <c r="D194" s="44"/>
      <c r="E194" s="44"/>
      <c r="F194" s="44"/>
      <c r="G194" s="44"/>
      <c r="H194" s="44"/>
      <c r="I194" s="45"/>
      <c r="J194" s="44"/>
    </row>
    <row r="195" spans="2:10">
      <c r="B195" s="44"/>
      <c r="C195" s="44"/>
      <c r="D195" s="44"/>
      <c r="E195" s="44"/>
      <c r="F195" s="44"/>
      <c r="G195" s="44"/>
      <c r="H195" s="44"/>
      <c r="I195" s="45"/>
      <c r="J195" s="44"/>
    </row>
    <row r="196" spans="2:10">
      <c r="B196" s="44"/>
      <c r="C196" s="44"/>
      <c r="D196" s="44"/>
      <c r="E196" s="44"/>
      <c r="F196" s="44"/>
      <c r="G196" s="44"/>
      <c r="H196" s="44"/>
      <c r="I196" s="45"/>
      <c r="J196" s="44"/>
    </row>
    <row r="197" spans="2:10">
      <c r="B197" s="44"/>
      <c r="C197" s="44"/>
      <c r="D197" s="44"/>
      <c r="E197" s="44"/>
      <c r="F197" s="44"/>
      <c r="G197" s="44"/>
      <c r="H197" s="44"/>
      <c r="I197" s="45"/>
      <c r="J197" s="44"/>
    </row>
    <row r="198" spans="2:10">
      <c r="B198" s="44"/>
      <c r="C198" s="44"/>
      <c r="D198" s="44"/>
      <c r="E198" s="44"/>
      <c r="F198" s="44"/>
      <c r="G198" s="44"/>
      <c r="H198" s="44"/>
      <c r="I198" s="45"/>
      <c r="J198" s="44"/>
    </row>
    <row r="199" spans="2:10">
      <c r="B199" s="44"/>
      <c r="C199" s="44"/>
      <c r="D199" s="44"/>
      <c r="E199" s="44"/>
      <c r="F199" s="44"/>
      <c r="G199" s="44"/>
      <c r="H199" s="44"/>
      <c r="I199" s="45"/>
      <c r="J199" s="44"/>
    </row>
    <row r="200" spans="2:10">
      <c r="B200" s="44"/>
      <c r="C200" s="44"/>
      <c r="D200" s="44"/>
      <c r="E200" s="44"/>
      <c r="F200" s="44"/>
      <c r="G200" s="44"/>
      <c r="H200" s="44"/>
      <c r="I200" s="45"/>
      <c r="J200" s="44"/>
    </row>
    <row r="201" spans="2:10">
      <c r="B201" s="44"/>
      <c r="C201" s="44"/>
      <c r="D201" s="44"/>
      <c r="E201" s="44"/>
      <c r="F201" s="44"/>
      <c r="G201" s="44"/>
      <c r="H201" s="44"/>
      <c r="I201" s="45"/>
      <c r="J201" s="44"/>
    </row>
    <row r="202" spans="2:10">
      <c r="B202" s="44"/>
      <c r="C202" s="44"/>
      <c r="D202" s="44"/>
      <c r="E202" s="44"/>
      <c r="F202" s="44"/>
      <c r="G202" s="44"/>
      <c r="H202" s="44"/>
      <c r="I202" s="45"/>
      <c r="J202" s="44"/>
    </row>
    <row r="203" spans="2:10">
      <c r="B203" s="44"/>
      <c r="C203" s="44"/>
      <c r="D203" s="44"/>
      <c r="E203" s="44"/>
      <c r="F203" s="44"/>
      <c r="G203" s="44"/>
      <c r="H203" s="44"/>
      <c r="I203" s="45"/>
      <c r="J203" s="44"/>
    </row>
    <row r="204" spans="2:10">
      <c r="B204" s="44"/>
      <c r="C204" s="44"/>
      <c r="D204" s="44"/>
      <c r="E204" s="44"/>
      <c r="F204" s="44"/>
      <c r="G204" s="44"/>
      <c r="H204" s="44"/>
      <c r="I204" s="45"/>
      <c r="J204" s="44"/>
    </row>
    <row r="205" spans="2:10">
      <c r="B205" s="44"/>
      <c r="C205" s="44"/>
      <c r="D205" s="44"/>
      <c r="E205" s="44"/>
      <c r="F205" s="44"/>
      <c r="G205" s="44"/>
      <c r="H205" s="44"/>
      <c r="I205" s="45"/>
      <c r="J205" s="44"/>
    </row>
    <row r="206" spans="2:10">
      <c r="B206" s="44"/>
      <c r="C206" s="44"/>
      <c r="D206" s="44"/>
      <c r="E206" s="44"/>
      <c r="F206" s="44"/>
      <c r="G206" s="44"/>
      <c r="H206" s="44"/>
      <c r="I206" s="45"/>
      <c r="J206" s="44"/>
    </row>
    <row r="207" spans="2:10">
      <c r="B207" s="44"/>
      <c r="C207" s="44"/>
      <c r="D207" s="44"/>
      <c r="E207" s="44"/>
      <c r="F207" s="44"/>
      <c r="G207" s="44"/>
      <c r="H207" s="44"/>
      <c r="I207" s="45"/>
      <c r="J207" s="44"/>
    </row>
    <row r="208" spans="2:10">
      <c r="B208" s="44"/>
      <c r="C208" s="44"/>
      <c r="D208" s="44"/>
      <c r="E208" s="44"/>
      <c r="F208" s="44"/>
      <c r="G208" s="44"/>
      <c r="H208" s="44"/>
      <c r="I208" s="45"/>
      <c r="J208" s="44"/>
    </row>
    <row r="209" spans="2:10">
      <c r="B209" s="44"/>
      <c r="C209" s="44"/>
      <c r="D209" s="44"/>
      <c r="E209" s="44"/>
      <c r="F209" s="44"/>
      <c r="G209" s="44"/>
      <c r="H209" s="44"/>
      <c r="I209" s="45"/>
      <c r="J209" s="44"/>
    </row>
    <row r="210" spans="2:10">
      <c r="B210" s="44"/>
      <c r="C210" s="44"/>
      <c r="D210" s="44"/>
      <c r="E210" s="44"/>
      <c r="F210" s="44"/>
      <c r="G210" s="44"/>
      <c r="H210" s="44"/>
      <c r="I210" s="45"/>
      <c r="J210" s="44"/>
    </row>
    <row r="211" spans="2:10">
      <c r="B211" s="44"/>
      <c r="C211" s="44"/>
      <c r="D211" s="44"/>
      <c r="E211" s="44"/>
      <c r="F211" s="44"/>
      <c r="G211" s="44"/>
      <c r="H211" s="44"/>
      <c r="I211" s="45"/>
      <c r="J211" s="44"/>
    </row>
    <row r="212" spans="2:10">
      <c r="B212" s="44"/>
      <c r="C212" s="44"/>
      <c r="D212" s="44"/>
      <c r="E212" s="44"/>
      <c r="F212" s="44"/>
      <c r="G212" s="44"/>
      <c r="H212" s="44"/>
      <c r="I212" s="45"/>
      <c r="J212" s="44"/>
    </row>
    <row r="213" spans="2:10">
      <c r="B213" s="44"/>
      <c r="C213" s="44"/>
      <c r="D213" s="44"/>
      <c r="E213" s="44"/>
      <c r="F213" s="44"/>
      <c r="G213" s="44"/>
      <c r="H213" s="44"/>
      <c r="I213" s="45"/>
      <c r="J213" s="44"/>
    </row>
    <row r="214" spans="2:10">
      <c r="B214" s="44"/>
      <c r="C214" s="44"/>
      <c r="D214" s="44"/>
      <c r="E214" s="44"/>
      <c r="F214" s="44"/>
      <c r="G214" s="44"/>
      <c r="H214" s="44"/>
      <c r="I214" s="45"/>
      <c r="J214" s="44"/>
    </row>
    <row r="215" spans="2:10">
      <c r="B215" s="44"/>
      <c r="C215" s="44"/>
      <c r="D215" s="44"/>
      <c r="E215" s="44"/>
      <c r="F215" s="44"/>
      <c r="G215" s="44"/>
      <c r="H215" s="44"/>
      <c r="I215" s="45"/>
      <c r="J215" s="44"/>
    </row>
    <row r="216" spans="2:10">
      <c r="B216" s="44"/>
      <c r="C216" s="44"/>
      <c r="D216" s="44"/>
      <c r="E216" s="44"/>
      <c r="F216" s="44"/>
      <c r="G216" s="44"/>
      <c r="H216" s="44"/>
      <c r="I216" s="45"/>
      <c r="J216" s="44"/>
    </row>
    <row r="217" spans="2:10">
      <c r="B217" s="44"/>
      <c r="C217" s="44"/>
      <c r="D217" s="44"/>
      <c r="E217" s="44"/>
      <c r="F217" s="44"/>
      <c r="G217" s="44"/>
      <c r="H217" s="44"/>
      <c r="I217" s="45"/>
      <c r="J217" s="44"/>
    </row>
    <row r="218" spans="2:10">
      <c r="B218" s="44"/>
      <c r="C218" s="44"/>
      <c r="D218" s="44"/>
      <c r="E218" s="44"/>
      <c r="F218" s="44"/>
      <c r="G218" s="44"/>
      <c r="H218" s="44"/>
      <c r="I218" s="45"/>
      <c r="J218" s="44"/>
    </row>
    <row r="219" spans="2:10">
      <c r="B219" s="44"/>
      <c r="C219" s="44"/>
      <c r="D219" s="44"/>
      <c r="E219" s="44"/>
      <c r="F219" s="44"/>
      <c r="G219" s="44"/>
      <c r="H219" s="44"/>
      <c r="I219" s="45"/>
      <c r="J219" s="44"/>
    </row>
    <row r="220" spans="2:10">
      <c r="B220" s="44"/>
      <c r="C220" s="44"/>
      <c r="D220" s="44"/>
      <c r="E220" s="44"/>
      <c r="F220" s="44"/>
      <c r="G220" s="44"/>
      <c r="H220" s="44"/>
      <c r="I220" s="45"/>
      <c r="J220" s="44"/>
    </row>
    <row r="221" spans="2:10">
      <c r="B221" s="44"/>
      <c r="C221" s="44"/>
      <c r="D221" s="44"/>
      <c r="E221" s="44"/>
      <c r="F221" s="44"/>
      <c r="G221" s="44"/>
      <c r="H221" s="44"/>
      <c r="I221" s="45"/>
      <c r="J221" s="44"/>
    </row>
    <row r="222" spans="2:10">
      <c r="B222" s="44"/>
      <c r="C222" s="44"/>
      <c r="D222" s="44"/>
      <c r="E222" s="44"/>
      <c r="F222" s="44"/>
      <c r="G222" s="44"/>
      <c r="H222" s="44"/>
      <c r="I222" s="45"/>
      <c r="J222" s="44"/>
    </row>
    <row r="223" spans="2:10">
      <c r="B223" s="44"/>
      <c r="C223" s="44"/>
      <c r="D223" s="44"/>
      <c r="E223" s="44"/>
      <c r="F223" s="44"/>
      <c r="G223" s="44"/>
      <c r="H223" s="44"/>
      <c r="I223" s="45"/>
      <c r="J223" s="44"/>
    </row>
    <row r="224" spans="2:10">
      <c r="B224" s="44"/>
      <c r="C224" s="44"/>
      <c r="D224" s="44"/>
      <c r="E224" s="44"/>
      <c r="F224" s="44"/>
      <c r="G224" s="44"/>
      <c r="H224" s="44"/>
      <c r="I224" s="45"/>
      <c r="J224" s="44"/>
    </row>
    <row r="225" spans="2:10">
      <c r="B225" s="44"/>
      <c r="C225" s="44"/>
      <c r="D225" s="44"/>
      <c r="E225" s="44"/>
      <c r="F225" s="44"/>
      <c r="G225" s="44"/>
      <c r="H225" s="44"/>
      <c r="I225" s="45"/>
      <c r="J225" s="44"/>
    </row>
    <row r="226" spans="2:10">
      <c r="B226" s="44"/>
      <c r="C226" s="44"/>
      <c r="D226" s="44"/>
      <c r="E226" s="44"/>
      <c r="F226" s="44"/>
      <c r="G226" s="44"/>
      <c r="H226" s="44"/>
      <c r="I226" s="45"/>
      <c r="J226" s="44"/>
    </row>
    <row r="227" spans="2:10">
      <c r="B227" s="44"/>
      <c r="C227" s="44"/>
      <c r="D227" s="44"/>
      <c r="E227" s="44"/>
      <c r="F227" s="44"/>
      <c r="G227" s="44"/>
      <c r="H227" s="44"/>
      <c r="I227" s="45"/>
      <c r="J227" s="44"/>
    </row>
    <row r="228" spans="2:10">
      <c r="B228" s="44"/>
      <c r="C228" s="44"/>
      <c r="D228" s="44"/>
      <c r="E228" s="44"/>
      <c r="F228" s="44"/>
      <c r="G228" s="44"/>
      <c r="H228" s="44"/>
      <c r="I228" s="45"/>
      <c r="J228" s="44"/>
    </row>
    <row r="229" spans="2:10">
      <c r="B229" s="44"/>
      <c r="C229" s="44"/>
      <c r="D229" s="44"/>
      <c r="E229" s="44"/>
      <c r="F229" s="44"/>
      <c r="G229" s="44"/>
      <c r="H229" s="44"/>
      <c r="I229" s="45"/>
      <c r="J229" s="44"/>
    </row>
    <row r="230" spans="2:10">
      <c r="B230" s="44"/>
      <c r="C230" s="44"/>
      <c r="D230" s="44"/>
      <c r="E230" s="44"/>
      <c r="F230" s="44"/>
      <c r="G230" s="44"/>
      <c r="H230" s="44"/>
      <c r="I230" s="45"/>
      <c r="J230" s="44"/>
    </row>
    <row r="231" spans="2:10">
      <c r="B231" s="44"/>
      <c r="C231" s="44"/>
      <c r="D231" s="44"/>
      <c r="E231" s="44"/>
      <c r="F231" s="44"/>
      <c r="G231" s="44"/>
      <c r="H231" s="44"/>
      <c r="I231" s="45"/>
      <c r="J231" s="44"/>
    </row>
    <row r="232" spans="2:10">
      <c r="B232" s="44"/>
      <c r="C232" s="44"/>
      <c r="D232" s="44"/>
      <c r="E232" s="44"/>
      <c r="F232" s="44"/>
      <c r="G232" s="44"/>
      <c r="H232" s="44"/>
      <c r="I232" s="45"/>
      <c r="J232" s="44"/>
    </row>
    <row r="233" spans="2:10">
      <c r="B233" s="44"/>
      <c r="C233" s="44"/>
      <c r="D233" s="44"/>
      <c r="E233" s="44"/>
      <c r="F233" s="44"/>
      <c r="G233" s="44"/>
      <c r="H233" s="44"/>
      <c r="I233" s="45"/>
      <c r="J233" s="44"/>
    </row>
    <row r="234" spans="2:10">
      <c r="B234" s="44"/>
      <c r="C234" s="44"/>
      <c r="D234" s="44"/>
      <c r="E234" s="44"/>
      <c r="F234" s="44"/>
      <c r="G234" s="44"/>
      <c r="H234" s="44"/>
      <c r="I234" s="45"/>
      <c r="J234" s="44"/>
    </row>
    <row r="235" spans="2:10">
      <c r="B235" s="44"/>
      <c r="C235" s="44"/>
      <c r="D235" s="44"/>
      <c r="E235" s="44"/>
      <c r="F235" s="44"/>
      <c r="G235" s="44"/>
      <c r="H235" s="44"/>
      <c r="I235" s="45"/>
      <c r="J235" s="44"/>
    </row>
    <row r="236" spans="2:10">
      <c r="B236" s="44"/>
      <c r="C236" s="44"/>
      <c r="D236" s="44"/>
      <c r="E236" s="44"/>
      <c r="F236" s="44"/>
      <c r="G236" s="44"/>
      <c r="H236" s="44"/>
      <c r="I236" s="45"/>
      <c r="J236" s="44"/>
    </row>
    <row r="237" spans="2:10">
      <c r="B237" s="44"/>
      <c r="C237" s="44"/>
      <c r="D237" s="44"/>
      <c r="E237" s="44"/>
      <c r="F237" s="44"/>
      <c r="G237" s="44"/>
      <c r="H237" s="44"/>
      <c r="I237" s="45"/>
      <c r="J237" s="44"/>
    </row>
    <row r="238" spans="2:10">
      <c r="B238" s="44"/>
      <c r="C238" s="44"/>
      <c r="D238" s="44"/>
      <c r="E238" s="44"/>
      <c r="F238" s="44"/>
      <c r="G238" s="44"/>
      <c r="H238" s="44"/>
      <c r="I238" s="45"/>
      <c r="J238" s="44"/>
    </row>
    <row r="239" spans="2:10">
      <c r="B239" s="44"/>
      <c r="C239" s="44"/>
      <c r="D239" s="44"/>
      <c r="E239" s="44"/>
      <c r="F239" s="44"/>
      <c r="G239" s="44"/>
      <c r="H239" s="44"/>
      <c r="I239" s="45"/>
      <c r="J239" s="44"/>
    </row>
    <row r="240" spans="2:10">
      <c r="B240" s="44"/>
      <c r="C240" s="44"/>
      <c r="D240" s="44"/>
      <c r="E240" s="44"/>
      <c r="F240" s="44"/>
      <c r="G240" s="44"/>
      <c r="H240" s="44"/>
      <c r="I240" s="45"/>
      <c r="J240" s="44"/>
    </row>
    <row r="241" spans="2:10">
      <c r="B241" s="44"/>
      <c r="C241" s="44"/>
      <c r="D241" s="44"/>
      <c r="E241" s="44"/>
      <c r="F241" s="44"/>
      <c r="G241" s="44"/>
      <c r="H241" s="44"/>
      <c r="I241" s="45"/>
      <c r="J241" s="44"/>
    </row>
    <row r="242" spans="2:10">
      <c r="B242" s="44"/>
      <c r="C242" s="44"/>
      <c r="D242" s="44"/>
      <c r="E242" s="44"/>
      <c r="F242" s="44"/>
      <c r="G242" s="44"/>
      <c r="H242" s="44"/>
      <c r="I242" s="45"/>
      <c r="J242" s="44"/>
    </row>
    <row r="243" spans="2:10">
      <c r="B243" s="44"/>
      <c r="C243" s="44"/>
      <c r="D243" s="44"/>
      <c r="E243" s="44"/>
      <c r="F243" s="44"/>
      <c r="G243" s="44"/>
      <c r="H243" s="44"/>
      <c r="I243" s="45"/>
      <c r="J243" s="44"/>
    </row>
    <row r="244" spans="2:10">
      <c r="B244" s="44"/>
      <c r="C244" s="44"/>
      <c r="D244" s="44"/>
      <c r="E244" s="44"/>
      <c r="F244" s="44"/>
      <c r="G244" s="44"/>
      <c r="H244" s="44"/>
      <c r="I244" s="45"/>
      <c r="J244" s="44"/>
    </row>
    <row r="245" spans="2:10">
      <c r="B245" s="44"/>
      <c r="C245" s="44"/>
      <c r="D245" s="44"/>
      <c r="E245" s="44"/>
      <c r="F245" s="44"/>
      <c r="G245" s="44"/>
      <c r="H245" s="44"/>
      <c r="I245" s="45"/>
      <c r="J245" s="44"/>
    </row>
    <row r="246" spans="2:10">
      <c r="B246" s="44"/>
      <c r="C246" s="44"/>
      <c r="D246" s="44"/>
      <c r="E246" s="44"/>
      <c r="F246" s="44"/>
      <c r="G246" s="44"/>
      <c r="H246" s="44"/>
      <c r="I246" s="45"/>
      <c r="J246" s="44"/>
    </row>
    <row r="247" spans="2:10">
      <c r="B247" s="44"/>
      <c r="C247" s="44"/>
      <c r="D247" s="44"/>
      <c r="E247" s="44"/>
      <c r="F247" s="44"/>
      <c r="G247" s="44"/>
      <c r="H247" s="44"/>
      <c r="I247" s="45"/>
      <c r="J247" s="44"/>
    </row>
    <row r="248" spans="2:10">
      <c r="B248" s="44"/>
      <c r="C248" s="44"/>
      <c r="D248" s="44"/>
      <c r="E248" s="44"/>
      <c r="F248" s="44"/>
      <c r="G248" s="44"/>
      <c r="H248" s="44"/>
      <c r="I248" s="45"/>
      <c r="J248" s="44"/>
    </row>
    <row r="249" spans="2:10">
      <c r="B249" s="44"/>
      <c r="C249" s="44"/>
      <c r="D249" s="44"/>
      <c r="E249" s="44"/>
      <c r="F249" s="44"/>
      <c r="G249" s="44"/>
      <c r="H249" s="44"/>
      <c r="I249" s="45"/>
      <c r="J249" s="44"/>
    </row>
    <row r="250" spans="2:10">
      <c r="B250" s="44"/>
      <c r="C250" s="44"/>
      <c r="D250" s="44"/>
      <c r="E250" s="44"/>
      <c r="F250" s="44"/>
      <c r="G250" s="44"/>
      <c r="H250" s="44"/>
      <c r="I250" s="45"/>
      <c r="J250" s="44"/>
    </row>
    <row r="251" spans="2:10">
      <c r="B251" s="44"/>
      <c r="C251" s="44"/>
      <c r="D251" s="44"/>
      <c r="E251" s="44"/>
      <c r="F251" s="44"/>
      <c r="G251" s="44"/>
      <c r="H251" s="44"/>
      <c r="I251" s="45"/>
      <c r="J251" s="44"/>
    </row>
    <row r="252" spans="2:10">
      <c r="B252" s="44"/>
      <c r="C252" s="44"/>
      <c r="D252" s="44"/>
      <c r="E252" s="44"/>
      <c r="F252" s="44"/>
      <c r="G252" s="44"/>
      <c r="H252" s="44"/>
      <c r="I252" s="45"/>
      <c r="J252" s="44"/>
    </row>
    <row r="253" spans="2:10">
      <c r="B253" s="44"/>
      <c r="C253" s="44"/>
      <c r="D253" s="44"/>
      <c r="E253" s="44"/>
      <c r="F253" s="44"/>
      <c r="G253" s="44"/>
      <c r="H253" s="44"/>
      <c r="I253" s="45"/>
      <c r="J253" s="44"/>
    </row>
    <row r="254" spans="2:10">
      <c r="B254" s="44"/>
      <c r="C254" s="44"/>
      <c r="D254" s="44"/>
      <c r="E254" s="44"/>
      <c r="F254" s="44"/>
      <c r="G254" s="44"/>
      <c r="H254" s="44"/>
      <c r="I254" s="45"/>
      <c r="J254" s="44"/>
    </row>
    <row r="255" spans="2:10">
      <c r="B255" s="44"/>
      <c r="C255" s="44"/>
      <c r="D255" s="44"/>
      <c r="E255" s="44"/>
      <c r="F255" s="44"/>
      <c r="G255" s="44"/>
      <c r="H255" s="44"/>
      <c r="I255" s="45"/>
      <c r="J255" s="44"/>
    </row>
    <row r="256" spans="2:10">
      <c r="B256" s="44"/>
      <c r="C256" s="44"/>
      <c r="D256" s="44"/>
      <c r="E256" s="44"/>
      <c r="F256" s="44"/>
      <c r="G256" s="44"/>
      <c r="H256" s="44"/>
      <c r="I256" s="45"/>
      <c r="J256" s="44"/>
    </row>
    <row r="257" spans="2:10">
      <c r="B257" s="44"/>
      <c r="C257" s="44"/>
      <c r="D257" s="44"/>
      <c r="E257" s="44"/>
      <c r="F257" s="44"/>
      <c r="G257" s="44"/>
      <c r="H257" s="44"/>
      <c r="I257" s="45"/>
      <c r="J257" s="44"/>
    </row>
    <row r="258" spans="2:10">
      <c r="B258" s="44"/>
      <c r="C258" s="44"/>
      <c r="D258" s="44"/>
      <c r="E258" s="44"/>
      <c r="F258" s="44"/>
      <c r="G258" s="44"/>
      <c r="H258" s="44"/>
      <c r="I258" s="45"/>
      <c r="J258" s="44"/>
    </row>
    <row r="259" spans="2:10">
      <c r="B259" s="44"/>
      <c r="C259" s="44"/>
      <c r="D259" s="44"/>
      <c r="E259" s="44"/>
      <c r="F259" s="44"/>
      <c r="G259" s="44"/>
      <c r="H259" s="44"/>
      <c r="I259" s="45"/>
      <c r="J259" s="44"/>
    </row>
    <row r="260" spans="2:10">
      <c r="B260" s="44"/>
      <c r="C260" s="44"/>
      <c r="D260" s="44"/>
      <c r="E260" s="44"/>
      <c r="F260" s="44"/>
      <c r="G260" s="44"/>
      <c r="H260" s="44"/>
      <c r="I260" s="45"/>
      <c r="J260" s="44"/>
    </row>
    <row r="261" spans="2:10">
      <c r="B261" s="44"/>
      <c r="C261" s="44"/>
      <c r="D261" s="44"/>
      <c r="E261" s="44"/>
      <c r="F261" s="44"/>
      <c r="G261" s="44"/>
      <c r="H261" s="44"/>
      <c r="I261" s="45"/>
      <c r="J261" s="44"/>
    </row>
    <row r="262" spans="2:10">
      <c r="B262" s="44"/>
      <c r="C262" s="44"/>
      <c r="D262" s="44"/>
      <c r="E262" s="44"/>
      <c r="F262" s="44"/>
      <c r="G262" s="44"/>
      <c r="H262" s="44"/>
      <c r="I262" s="45"/>
      <c r="J262" s="44"/>
    </row>
    <row r="263" spans="2:10">
      <c r="B263" s="44"/>
      <c r="C263" s="44"/>
      <c r="D263" s="44"/>
      <c r="E263" s="44"/>
      <c r="F263" s="44"/>
      <c r="G263" s="44"/>
      <c r="H263" s="44"/>
      <c r="I263" s="45"/>
      <c r="J263" s="44"/>
    </row>
    <row r="264" spans="2:10">
      <c r="B264" s="44"/>
      <c r="C264" s="44"/>
      <c r="D264" s="44"/>
      <c r="E264" s="44"/>
      <c r="F264" s="44"/>
      <c r="G264" s="44"/>
      <c r="H264" s="44"/>
      <c r="I264" s="45"/>
      <c r="J264" s="44"/>
    </row>
    <row r="265" spans="2:10">
      <c r="B265" s="44"/>
      <c r="C265" s="44"/>
      <c r="D265" s="44"/>
      <c r="E265" s="44"/>
      <c r="F265" s="44"/>
      <c r="G265" s="44"/>
      <c r="H265" s="44"/>
      <c r="I265" s="45"/>
      <c r="J265" s="44"/>
    </row>
    <row r="266" spans="2:10">
      <c r="B266" s="44"/>
      <c r="C266" s="44"/>
      <c r="D266" s="44"/>
      <c r="E266" s="44"/>
      <c r="F266" s="44"/>
      <c r="G266" s="44"/>
      <c r="H266" s="44"/>
      <c r="I266" s="45"/>
      <c r="J266" s="44"/>
    </row>
  </sheetData>
  <mergeCells count="19">
    <mergeCell ref="N36:N58"/>
    <mergeCell ref="M17:M28"/>
    <mergeCell ref="M29:M32"/>
    <mergeCell ref="M36:M58"/>
    <mergeCell ref="N29:N32"/>
    <mergeCell ref="L10:L11"/>
    <mergeCell ref="J3:N3"/>
    <mergeCell ref="N10:N11"/>
    <mergeCell ref="N17:N28"/>
    <mergeCell ref="M10:M11"/>
    <mergeCell ref="L7:N7"/>
    <mergeCell ref="A10:A11"/>
    <mergeCell ref="B10:B11"/>
    <mergeCell ref="C10:H10"/>
    <mergeCell ref="I10:I11"/>
    <mergeCell ref="B35:I35"/>
    <mergeCell ref="B16:J16"/>
    <mergeCell ref="J21:J28"/>
    <mergeCell ref="J31:J32"/>
  </mergeCells>
  <phoneticPr fontId="0" type="noConversion"/>
  <pageMargins left="0.35433070866141736" right="0.15748031496062992" top="0.74803149606299213" bottom="0.74803149606299213" header="0.31496062992125984" footer="0.31496062992125984"/>
  <pageSetup paperSize="9" scale="7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bikbaeva</dc:creator>
  <cp:lastModifiedBy>nizova</cp:lastModifiedBy>
  <cp:lastPrinted>2016-03-22T01:43:20Z</cp:lastPrinted>
  <dcterms:created xsi:type="dcterms:W3CDTF">2014-09-25T23:54:26Z</dcterms:created>
  <dcterms:modified xsi:type="dcterms:W3CDTF">2016-03-22T01:49:18Z</dcterms:modified>
</cp:coreProperties>
</file>