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95" yWindow="120" windowWidth="16125" windowHeight="9180"/>
  </bookViews>
  <sheets>
    <sheet name="Лист1" sheetId="1" r:id="rId1"/>
    <sheet name="Лист2" sheetId="2" r:id="rId2"/>
    <sheet name="Лист3" sheetId="3" r:id="rId3"/>
  </sheets>
  <definedNames>
    <definedName name="doc_name" localSheetId="1">Лист2!$A$106</definedName>
    <definedName name="_xlnm.Print_Titles" localSheetId="1">Лист2!$15:$17</definedName>
  </definedNames>
  <calcPr calcId="114210" fullCalcOnLoad="1" fullPrecision="0"/>
</workbook>
</file>

<file path=xl/calcChain.xml><?xml version="1.0" encoding="utf-8"?>
<calcChain xmlns="http://schemas.openxmlformats.org/spreadsheetml/2006/main">
  <c r="E123" i="2"/>
  <c r="I26"/>
  <c r="D27"/>
  <c r="E27"/>
  <c r="E21"/>
  <c r="F27"/>
  <c r="F21"/>
  <c r="G27"/>
  <c r="H27"/>
  <c r="H21"/>
  <c r="D28"/>
  <c r="D22"/>
  <c r="E28"/>
  <c r="E22"/>
  <c r="F28"/>
  <c r="G28"/>
  <c r="G22"/>
  <c r="H28"/>
  <c r="E26"/>
  <c r="F26"/>
  <c r="F20"/>
  <c r="G26"/>
  <c r="G20"/>
  <c r="H26"/>
  <c r="H20"/>
  <c r="C27"/>
  <c r="C28"/>
  <c r="H22"/>
  <c r="F22"/>
  <c r="G21"/>
  <c r="D20"/>
  <c r="C21"/>
  <c r="D144"/>
  <c r="E144"/>
  <c r="F144"/>
  <c r="G144"/>
  <c r="H144"/>
  <c r="C144"/>
  <c r="D141"/>
  <c r="E141"/>
  <c r="F141"/>
  <c r="G141"/>
  <c r="H141"/>
  <c r="C141"/>
  <c r="D138"/>
  <c r="E138"/>
  <c r="F138"/>
  <c r="G138"/>
  <c r="H138"/>
  <c r="C138"/>
  <c r="D135"/>
  <c r="E135"/>
  <c r="F135"/>
  <c r="G135"/>
  <c r="H135"/>
  <c r="C135"/>
  <c r="D132"/>
  <c r="E132"/>
  <c r="F132"/>
  <c r="G132"/>
  <c r="C132"/>
  <c r="D126"/>
  <c r="E126"/>
  <c r="F126"/>
  <c r="G126"/>
  <c r="H126"/>
  <c r="I117"/>
  <c r="I118"/>
  <c r="D116"/>
  <c r="E116"/>
  <c r="F116"/>
  <c r="G116"/>
  <c r="H116"/>
  <c r="C116"/>
  <c r="I114"/>
  <c r="D112"/>
  <c r="E112"/>
  <c r="C112"/>
  <c r="D109"/>
  <c r="E109"/>
  <c r="F109"/>
  <c r="G109"/>
  <c r="H109"/>
  <c r="C109"/>
  <c r="I107"/>
  <c r="I108"/>
  <c r="D106"/>
  <c r="E106"/>
  <c r="F106"/>
  <c r="G106"/>
  <c r="H106"/>
  <c r="C106"/>
  <c r="D103"/>
  <c r="E103"/>
  <c r="F103"/>
  <c r="G103"/>
  <c r="H103"/>
  <c r="I101"/>
  <c r="I102"/>
  <c r="D100"/>
  <c r="E100"/>
  <c r="F100"/>
  <c r="G100"/>
  <c r="H100"/>
  <c r="C100"/>
  <c r="I98"/>
  <c r="I99"/>
  <c r="D97"/>
  <c r="E97"/>
  <c r="F97"/>
  <c r="G97"/>
  <c r="H97"/>
  <c r="C97"/>
  <c r="D89"/>
  <c r="E89"/>
  <c r="F89"/>
  <c r="G89"/>
  <c r="H89"/>
  <c r="I88"/>
  <c r="I87"/>
  <c r="D86"/>
  <c r="E86"/>
  <c r="F86"/>
  <c r="G86"/>
  <c r="H86"/>
  <c r="C86"/>
  <c r="D83"/>
  <c r="E83"/>
  <c r="F83"/>
  <c r="G83"/>
  <c r="H83"/>
  <c r="I82"/>
  <c r="I81"/>
  <c r="D80"/>
  <c r="E80"/>
  <c r="F80"/>
  <c r="G80"/>
  <c r="H80"/>
  <c r="C80"/>
  <c r="C77"/>
  <c r="D77"/>
  <c r="E77"/>
  <c r="F77"/>
  <c r="G77"/>
  <c r="H77"/>
  <c r="C55"/>
  <c r="C36"/>
  <c r="C33"/>
  <c r="I30"/>
  <c r="I31"/>
  <c r="I32"/>
  <c r="D29"/>
  <c r="E29"/>
  <c r="F29"/>
  <c r="G29"/>
  <c r="H29"/>
  <c r="C29"/>
  <c r="D26"/>
  <c r="C26"/>
  <c r="I106"/>
  <c r="I109"/>
  <c r="I116"/>
  <c r="I80"/>
  <c r="I86"/>
  <c r="D76"/>
  <c r="I77"/>
  <c r="C25"/>
  <c r="I29"/>
  <c r="I27"/>
  <c r="C121"/>
  <c r="F123"/>
  <c r="G123"/>
  <c r="H123"/>
  <c r="D95"/>
  <c r="D21"/>
  <c r="I21"/>
  <c r="E95"/>
  <c r="F95"/>
  <c r="G95"/>
  <c r="H95"/>
  <c r="C95"/>
  <c r="D94"/>
  <c r="E94"/>
  <c r="C94"/>
  <c r="D122"/>
  <c r="E122"/>
  <c r="F122"/>
  <c r="G122"/>
  <c r="H122"/>
  <c r="C122"/>
  <c r="C78"/>
  <c r="C76"/>
  <c r="C89"/>
  <c r="I90"/>
  <c r="I91"/>
  <c r="D93"/>
  <c r="E93"/>
  <c r="C120"/>
  <c r="D74"/>
  <c r="C73"/>
  <c r="C93"/>
  <c r="I89"/>
  <c r="I127"/>
  <c r="I128"/>
  <c r="I104"/>
  <c r="I105"/>
  <c r="C103"/>
  <c r="I103"/>
  <c r="I84"/>
  <c r="I85"/>
  <c r="C83"/>
  <c r="I83"/>
  <c r="C126"/>
  <c r="I126"/>
  <c r="D121"/>
  <c r="D120"/>
  <c r="F121"/>
  <c r="F120"/>
  <c r="G121"/>
  <c r="G120"/>
  <c r="H121"/>
  <c r="D73"/>
  <c r="D72"/>
  <c r="H120"/>
  <c r="I120"/>
  <c r="I121"/>
  <c r="E73"/>
  <c r="E20"/>
  <c r="I20"/>
  <c r="I125"/>
  <c r="I124"/>
  <c r="I123"/>
  <c r="C22"/>
  <c r="I22"/>
  <c r="D68"/>
  <c r="E68"/>
  <c r="F68"/>
  <c r="G68"/>
  <c r="H68"/>
  <c r="C68"/>
  <c r="I60"/>
  <c r="I61"/>
  <c r="I62"/>
  <c r="I63"/>
  <c r="I64"/>
  <c r="I65"/>
  <c r="I66"/>
  <c r="I67"/>
  <c r="I69"/>
  <c r="I70"/>
  <c r="I71"/>
  <c r="D55"/>
  <c r="E55"/>
  <c r="F55"/>
  <c r="G55"/>
  <c r="H55"/>
  <c r="I59"/>
  <c r="I57"/>
  <c r="I58"/>
  <c r="I46"/>
  <c r="I47"/>
  <c r="I48"/>
  <c r="I49"/>
  <c r="I50"/>
  <c r="I51"/>
  <c r="I52"/>
  <c r="I53"/>
  <c r="I54"/>
  <c r="I34"/>
  <c r="I35"/>
  <c r="I38"/>
  <c r="I39"/>
  <c r="I40"/>
  <c r="H41"/>
  <c r="H37"/>
  <c r="G41"/>
  <c r="G37"/>
  <c r="F41"/>
  <c r="F37"/>
  <c r="E41"/>
  <c r="E37"/>
  <c r="D41"/>
  <c r="D37"/>
  <c r="C37"/>
  <c r="H36"/>
  <c r="G36"/>
  <c r="F36"/>
  <c r="E36"/>
  <c r="D36"/>
  <c r="J73"/>
  <c r="H113"/>
  <c r="F113"/>
  <c r="F112"/>
  <c r="G113"/>
  <c r="G112"/>
  <c r="I44"/>
  <c r="H43"/>
  <c r="H133"/>
  <c r="H131"/>
  <c r="D130"/>
  <c r="E130"/>
  <c r="F130"/>
  <c r="G130"/>
  <c r="D131"/>
  <c r="E131"/>
  <c r="F131"/>
  <c r="G131"/>
  <c r="C131"/>
  <c r="C130"/>
  <c r="C20"/>
  <c r="F78"/>
  <c r="G78"/>
  <c r="H78"/>
  <c r="D43"/>
  <c r="E43"/>
  <c r="F43"/>
  <c r="G43"/>
  <c r="C4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22"/>
  <c r="I111"/>
  <c r="I110"/>
  <c r="I100"/>
  <c r="I97"/>
  <c r="I45"/>
  <c r="C86" i="1"/>
  <c r="C85"/>
  <c r="C82"/>
  <c r="C80"/>
  <c r="C78"/>
  <c r="C76"/>
  <c r="C74"/>
  <c r="C72"/>
  <c r="C70"/>
  <c r="C62"/>
  <c r="C60"/>
  <c r="C58"/>
  <c r="C56"/>
  <c r="C53"/>
  <c r="C51"/>
  <c r="C49"/>
  <c r="C47"/>
  <c r="C44"/>
  <c r="C42"/>
  <c r="C40"/>
  <c r="C38"/>
  <c r="C34"/>
  <c r="C32"/>
  <c r="C30"/>
  <c r="C25"/>
  <c r="C21"/>
  <c r="C16"/>
  <c r="C94"/>
  <c r="C87"/>
  <c r="E83"/>
  <c r="F83"/>
  <c r="G83"/>
  <c r="H83"/>
  <c r="I83"/>
  <c r="D83"/>
  <c r="E66"/>
  <c r="F66"/>
  <c r="G66"/>
  <c r="H66"/>
  <c r="I66"/>
  <c r="D66"/>
  <c r="H64"/>
  <c r="E79"/>
  <c r="F79"/>
  <c r="G79"/>
  <c r="H79"/>
  <c r="I79"/>
  <c r="D79"/>
  <c r="E75"/>
  <c r="F75"/>
  <c r="G75"/>
  <c r="H75"/>
  <c r="I75"/>
  <c r="D75"/>
  <c r="E71"/>
  <c r="F71"/>
  <c r="G71"/>
  <c r="H71"/>
  <c r="I71"/>
  <c r="D71"/>
  <c r="I68"/>
  <c r="I64"/>
  <c r="H68"/>
  <c r="G68"/>
  <c r="G64"/>
  <c r="F68"/>
  <c r="F67"/>
  <c r="E68"/>
  <c r="E64"/>
  <c r="D68"/>
  <c r="D67"/>
  <c r="D50"/>
  <c r="E50"/>
  <c r="F50"/>
  <c r="H50"/>
  <c r="I50"/>
  <c r="G50"/>
  <c r="F31"/>
  <c r="D45"/>
  <c r="E45"/>
  <c r="G45"/>
  <c r="H45"/>
  <c r="I45"/>
  <c r="F45"/>
  <c r="F15"/>
  <c r="G15"/>
  <c r="H15"/>
  <c r="I15"/>
  <c r="D15"/>
  <c r="E15"/>
  <c r="E59"/>
  <c r="F59"/>
  <c r="G59"/>
  <c r="H59"/>
  <c r="I59"/>
  <c r="D59"/>
  <c r="E54"/>
  <c r="F54"/>
  <c r="G54"/>
  <c r="H54"/>
  <c r="I54"/>
  <c r="D54"/>
  <c r="F29"/>
  <c r="F27"/>
  <c r="F9"/>
  <c r="E35"/>
  <c r="F35"/>
  <c r="G35"/>
  <c r="H35"/>
  <c r="I35"/>
  <c r="D35"/>
  <c r="E41"/>
  <c r="F41"/>
  <c r="G41"/>
  <c r="H41"/>
  <c r="I41"/>
  <c r="D41"/>
  <c r="E31"/>
  <c r="G31"/>
  <c r="H31"/>
  <c r="I31"/>
  <c r="E29"/>
  <c r="G29"/>
  <c r="H29"/>
  <c r="I29"/>
  <c r="I11"/>
  <c r="E27"/>
  <c r="G27"/>
  <c r="G9"/>
  <c r="H27"/>
  <c r="H9"/>
  <c r="I27"/>
  <c r="I9"/>
  <c r="D29"/>
  <c r="C29"/>
  <c r="D27"/>
  <c r="D31"/>
  <c r="F19"/>
  <c r="F17"/>
  <c r="G19"/>
  <c r="G17"/>
  <c r="H19"/>
  <c r="H17"/>
  <c r="I19"/>
  <c r="I17"/>
  <c r="D19"/>
  <c r="C19"/>
  <c r="E19"/>
  <c r="F23"/>
  <c r="F22"/>
  <c r="G23"/>
  <c r="G22"/>
  <c r="H23"/>
  <c r="H22"/>
  <c r="I23"/>
  <c r="I22"/>
  <c r="D23"/>
  <c r="D22"/>
  <c r="E23"/>
  <c r="E22"/>
  <c r="H94" i="2"/>
  <c r="H112"/>
  <c r="I112"/>
  <c r="I113"/>
  <c r="I133"/>
  <c r="H132"/>
  <c r="I132"/>
  <c r="E129"/>
  <c r="F129"/>
  <c r="G129"/>
  <c r="I131"/>
  <c r="D129"/>
  <c r="I78"/>
  <c r="H74"/>
  <c r="H76"/>
  <c r="E74"/>
  <c r="E72"/>
  <c r="E76"/>
  <c r="G74"/>
  <c r="G76"/>
  <c r="F74"/>
  <c r="F76"/>
  <c r="F33"/>
  <c r="E33"/>
  <c r="D33"/>
  <c r="H33"/>
  <c r="G33"/>
  <c r="G94"/>
  <c r="F94"/>
  <c r="C129"/>
  <c r="C74"/>
  <c r="I55"/>
  <c r="I68"/>
  <c r="I37"/>
  <c r="I41"/>
  <c r="I36"/>
  <c r="C22" i="1"/>
  <c r="C31"/>
  <c r="C41"/>
  <c r="C59"/>
  <c r="C45"/>
  <c r="C71"/>
  <c r="C79"/>
  <c r="C50"/>
  <c r="C27"/>
  <c r="C35"/>
  <c r="C54"/>
  <c r="E11"/>
  <c r="C83"/>
  <c r="G67"/>
  <c r="G63"/>
  <c r="C75"/>
  <c r="C66"/>
  <c r="J44" i="2"/>
  <c r="I43"/>
  <c r="H130"/>
  <c r="J57"/>
  <c r="I95"/>
  <c r="C23" i="1"/>
  <c r="G12"/>
  <c r="D63"/>
  <c r="C68"/>
  <c r="H12"/>
  <c r="D11"/>
  <c r="D64"/>
  <c r="C64"/>
  <c r="F64"/>
  <c r="F63"/>
  <c r="C15"/>
  <c r="C11"/>
  <c r="G11"/>
  <c r="G8"/>
  <c r="D13"/>
  <c r="H11"/>
  <c r="H67"/>
  <c r="H63"/>
  <c r="I12"/>
  <c r="F11"/>
  <c r="F8"/>
  <c r="E13"/>
  <c r="E9"/>
  <c r="E8"/>
  <c r="I67"/>
  <c r="I63"/>
  <c r="E67"/>
  <c r="E63"/>
  <c r="F12"/>
  <c r="H8"/>
  <c r="I8"/>
  <c r="E17"/>
  <c r="E12"/>
  <c r="D17"/>
  <c r="D26"/>
  <c r="F26"/>
  <c r="I26"/>
  <c r="G26"/>
  <c r="E26"/>
  <c r="H26"/>
  <c r="H93" i="2"/>
  <c r="I94"/>
  <c r="I73"/>
  <c r="H73"/>
  <c r="G93"/>
  <c r="G73"/>
  <c r="G72"/>
  <c r="I130"/>
  <c r="H129"/>
  <c r="I129"/>
  <c r="F93"/>
  <c r="F73"/>
  <c r="I33"/>
  <c r="H72"/>
  <c r="C72"/>
  <c r="C18"/>
  <c r="I76"/>
  <c r="I28"/>
  <c r="C19"/>
  <c r="I74"/>
  <c r="C26" i="1"/>
  <c r="D9"/>
  <c r="D8"/>
  <c r="C13"/>
  <c r="C9"/>
  <c r="C8"/>
  <c r="D12"/>
  <c r="C12"/>
  <c r="C17"/>
  <c r="C67"/>
  <c r="C63"/>
  <c r="F72" i="2"/>
  <c r="I93"/>
  <c r="I72"/>
  <c r="D19"/>
  <c r="D25"/>
  <c r="D18"/>
  <c r="F25"/>
  <c r="F18"/>
  <c r="F19"/>
  <c r="G19"/>
  <c r="G25"/>
  <c r="G18"/>
  <c r="E19"/>
  <c r="E25"/>
  <c r="E18"/>
  <c r="J26"/>
  <c r="H25"/>
  <c r="I25"/>
  <c r="H19"/>
  <c r="H18"/>
  <c r="I18"/>
  <c r="J20"/>
</calcChain>
</file>

<file path=xl/sharedStrings.xml><?xml version="1.0" encoding="utf-8"?>
<sst xmlns="http://schemas.openxmlformats.org/spreadsheetml/2006/main" count="382" uniqueCount="151">
  <si>
    <t>№ п/п</t>
  </si>
  <si>
    <t xml:space="preserve">  Наименование мероприятия</t>
  </si>
  <si>
    <t xml:space="preserve">Всего, тыс. руб.  </t>
  </si>
  <si>
    <t>В том числе по годам</t>
  </si>
  <si>
    <t>4.</t>
  </si>
  <si>
    <t>Мероприятия по формированию в коммунальном секторе благоприятных условий для реализации инвестиционных проектов</t>
  </si>
  <si>
    <t xml:space="preserve">В том числе: </t>
  </si>
  <si>
    <t>Местный бюджет</t>
  </si>
  <si>
    <t>Областной бюджет</t>
  </si>
  <si>
    <t>4.1.</t>
  </si>
  <si>
    <t>Реконструкция и строительство объектов инженерной инфраструктуры</t>
  </si>
  <si>
    <t xml:space="preserve">В том числе:     </t>
  </si>
  <si>
    <t> 4.1.1.</t>
  </si>
  <si>
    <t xml:space="preserve"> Водозабор в с. Ныш, в том числе изыскательские</t>
  </si>
  <si>
    <t>и проектные работы</t>
  </si>
  <si>
    <t> 4.1.2.</t>
  </si>
  <si>
    <t xml:space="preserve"> Водозабор в с. Вал, в том числе изыскательские и проектные работы</t>
  </si>
  <si>
    <t>4.2.</t>
  </si>
  <si>
    <t>Развитие муниципальных образований</t>
  </si>
  <si>
    <t xml:space="preserve">  </t>
  </si>
  <si>
    <t> 4.2.1</t>
  </si>
  <si>
    <t>Капитальный ремонт жилищного фонда</t>
  </si>
  <si>
    <t>4.2.2.</t>
  </si>
  <si>
    <t>Строительство банно-прачечного комплекса в пгт. Ноглики  (в том числе проектно-изыскательские работы)</t>
  </si>
  <si>
    <t>4.2.3.</t>
  </si>
  <si>
    <t>Приобретение спецтехники</t>
  </si>
  <si>
    <t>4.2.4.</t>
  </si>
  <si>
    <t>Инвентаризация и паспортизация линейных объектов коммунального хозяйства</t>
  </si>
  <si>
    <t>4.2.5.</t>
  </si>
  <si>
    <t>Строительство и реконструкция объектов ЖКХ</t>
  </si>
  <si>
    <t>4.3.</t>
  </si>
  <si>
    <t>Обеспечение безаварийной работы жилищно-коммунального комплекса</t>
  </si>
  <si>
    <t>4.4.</t>
  </si>
  <si>
    <t>"Чистая вода"</t>
  </si>
  <si>
    <t>5.</t>
  </si>
  <si>
    <t>Мероприятия по возмещению затрат (убытков) или недополученных доходов предприятиям ЖКХ</t>
  </si>
  <si>
    <t xml:space="preserve">6. </t>
  </si>
  <si>
    <t>Мероприятия по регулированию численности безнадзорных животных</t>
  </si>
  <si>
    <t xml:space="preserve">Отлов безнадзорных животных </t>
  </si>
  <si>
    <t xml:space="preserve"> 6.1</t>
  </si>
  <si>
    <t>5.1.</t>
  </si>
  <si>
    <t xml:space="preserve"> Сверхнормативные потери энергоресурсов</t>
  </si>
  <si>
    <t xml:space="preserve"> 5.2 .</t>
  </si>
  <si>
    <t>Содержание пустующего муниципального жилого фонда</t>
  </si>
  <si>
    <t xml:space="preserve"> 5.3.</t>
  </si>
  <si>
    <t xml:space="preserve">Затраты не вошедшие в тариф при оказании услуг </t>
  </si>
  <si>
    <t xml:space="preserve"> 5.4</t>
  </si>
  <si>
    <t>Недополученные доходы, возникшие в результате регулирования цен на ЖКУ</t>
  </si>
  <si>
    <t xml:space="preserve"> 5.5</t>
  </si>
  <si>
    <t>Недополученные доходы в связи с предоставлением помывочных услуг в баня и душевых</t>
  </si>
  <si>
    <t>ВСЕГО объем финансовых средств</t>
  </si>
  <si>
    <t xml:space="preserve">Местный бюджет     </t>
  </si>
  <si>
    <t xml:space="preserve">Внебюджетные источники </t>
  </si>
  <si>
    <t>в том числе:</t>
  </si>
  <si>
    <t>1.</t>
  </si>
  <si>
    <t>Подпрограмма «Энергосбережение и повышение энергетической эффективности</t>
  </si>
  <si>
    <t>2.</t>
  </si>
  <si>
    <t xml:space="preserve">Подпрограмма "Модернизация объектов коммунальной инфраструктуры" </t>
  </si>
  <si>
    <t>3.</t>
  </si>
  <si>
    <t>Подпрограмма "Комплексный капитальный ремонт и реконструкция жилищного фонда"</t>
  </si>
  <si>
    <t>В том числе:</t>
  </si>
  <si>
    <t>4.1.1.</t>
  </si>
  <si>
    <t>Водозабор в с. Вал, в том числе изыскательские и проектные работы</t>
  </si>
  <si>
    <t>Сверхнормативные потери энергоресурсов</t>
  </si>
  <si>
    <t>5.2 .</t>
  </si>
  <si>
    <t>5.3.</t>
  </si>
  <si>
    <t>Затраты не вошедшие в тариф при оказании услуг</t>
  </si>
  <si>
    <t>Недополученные доходы в связи с предоставлением помывочных услуг в банях и душевых</t>
  </si>
  <si>
    <t>6.</t>
  </si>
  <si>
    <t>Отлов безнадзорных животных</t>
  </si>
  <si>
    <t>Капитальный ремонт  объектов ЖКХ</t>
  </si>
  <si>
    <t xml:space="preserve"> 4.2.1.</t>
  </si>
  <si>
    <t xml:space="preserve"> 6.1.</t>
  </si>
  <si>
    <t>5.4.</t>
  </si>
  <si>
    <t>Приложение №2</t>
  </si>
  <si>
    <t>к муниципальной программе</t>
  </si>
  <si>
    <t xml:space="preserve">«Обеспечение населения муниципального </t>
  </si>
  <si>
    <t xml:space="preserve">образования «Городской округ Ногликский» </t>
  </si>
  <si>
    <t xml:space="preserve">качественными услугами жилищно-коммунального </t>
  </si>
  <si>
    <t>хозяйства на 2015-2020 годы»,</t>
  </si>
  <si>
    <t xml:space="preserve"> утвержденной постановлением администрации</t>
  </si>
  <si>
    <t xml:space="preserve">муниципального образования «Городской округ Ногликский» </t>
  </si>
  <si>
    <t>ПЕРЕЧЕНЬ ПОДПРОГРАММ, ПРОГРАМНЫХ МЕРОПРИЯТИЙ</t>
  </si>
  <si>
    <t>И ИСТОЧНИКОВ ФИНАНСИРОВАНИЯ</t>
  </si>
  <si>
    <t>Наименование подпрограмм/мероприятий</t>
  </si>
  <si>
    <t>Сумма затрат по годам, тыс. руб.</t>
  </si>
  <si>
    <t>Общая сумма затрат , тыс. руб.</t>
  </si>
  <si>
    <t>Ответственный исполнитель</t>
  </si>
  <si>
    <t>отдел ЖКХ</t>
  </si>
  <si>
    <t>отдел ЖКХ, КУМИ</t>
  </si>
  <si>
    <t xml:space="preserve"> отдел ЖКХ, КУМИ</t>
  </si>
  <si>
    <t>ОЭиРСиМБ</t>
  </si>
  <si>
    <t>ОСиА</t>
  </si>
  <si>
    <t>Мероприятия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ЖКХ</t>
  </si>
  <si>
    <t xml:space="preserve">1. </t>
  </si>
  <si>
    <t>Реализация типовых мероприятий на муниципальных объектах бюджетной сферы*</t>
  </si>
  <si>
    <t>Федеральный бюджет</t>
  </si>
  <si>
    <t>Внебюджетные источники</t>
  </si>
  <si>
    <t>Комплексная реконструкция системы водоснабжения МО "Городской округ Ногликский" в том числе разработка проектно-сметной документации</t>
  </si>
  <si>
    <t>Работы по ремонту восстановлению «бесхозяйных» и муниципальных распределительных сетей и подстанций</t>
  </si>
  <si>
    <t xml:space="preserve">"Техническое перевооружение  системы теплоснабжения     котельной N 1 в пгт. Ноглики Сахалинской области"          </t>
  </si>
  <si>
    <t xml:space="preserve">"Реконструкция системы водоотведения в пгт. Ноглики, в том числе ПСД"   </t>
  </si>
  <si>
    <t>Капитальный ремонт, модернизация, реконструкция жилищного фонда</t>
  </si>
  <si>
    <t xml:space="preserve">Внебюджетные средства (средства областного бюджета предоставленные региональному оператору) </t>
  </si>
  <si>
    <t>Внебюджетные средства (юридические и физические лица)</t>
  </si>
  <si>
    <t>Капитальный ремонт муниципальных жилых помещений</t>
  </si>
  <si>
    <t>Субсидия  некоммерческим организациям на проведение капитального ремонта общего имущества в многоквартирных домах, расположенных на территории муниципального образования "Городской округ Ногликский" включенных в региональную программу «Капитальный ремонт общего имущества в многоквартирных домах, расположенных на территории Сахалинской области, на 2014-2043 годы»</t>
  </si>
  <si>
    <t>Формирование фонда капитального ремонта  путём перечисления денежных средств  на счёт регионального оператора</t>
  </si>
  <si>
    <t xml:space="preserve"> 4.4.1.</t>
  </si>
  <si>
    <t>Строительство водозабора на Северо-Уйглекутском месторождении в п. Ноглики</t>
  </si>
  <si>
    <t>Водозабор в с. Ныш, в том числе изыскательские и проектные работы</t>
  </si>
  <si>
    <t>Развитие жилищно-коммунального комплекса</t>
  </si>
  <si>
    <t xml:space="preserve">Внебюджетные источники(средства областного бюджета предоставленные региональному оператору) </t>
  </si>
  <si>
    <t>Внебюджетные источники (юридические и физические лица)</t>
  </si>
  <si>
    <t>Осуществление технического надзора за строительством объекта "Строительство водозабора на Северо-Уйглекутском месторождении в п. Ноглики "</t>
  </si>
  <si>
    <t xml:space="preserve"> 4.4.2.</t>
  </si>
  <si>
    <t>Осуществление технического надзора за строительством объекта "Водозабор в с. Ныш"</t>
  </si>
  <si>
    <t xml:space="preserve"> 4.1.2</t>
  </si>
  <si>
    <t>Осуществление технического надзора "Строительство банно-прачечного комплекса в пгт. Ноглики  (в том числе проектно-изыскательские работы)"</t>
  </si>
  <si>
    <t>4.2.6.</t>
  </si>
  <si>
    <t xml:space="preserve"> 3.1</t>
  </si>
  <si>
    <t xml:space="preserve">  3.1.1.</t>
  </si>
  <si>
    <t>4.1.3.</t>
  </si>
  <si>
    <t xml:space="preserve"> 4.1.4.</t>
  </si>
  <si>
    <t xml:space="preserve"> 3.1.2. </t>
  </si>
  <si>
    <t>3.1.3.</t>
  </si>
  <si>
    <t xml:space="preserve">В рамках реализации мероприятия обеспечение безаварийной работы жилищно-коммунального комплекса 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</si>
  <si>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подпрограммы "Чистая вода"государственной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</si>
  <si>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мероприятия  планы по развитию муниципального образования 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</si>
  <si>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мероприятия реконструкция и строительство объектов инженерной инфраструктуры 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</si>
  <si>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мероприятия модернизация объектов коммунальной инфраструктуры 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</si>
  <si>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подпрограммы "Повышение энергетической эффективности региональной экономики и сокращение издержек в бюджетном секторе Сахалинской области"государственной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</si>
  <si>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Срок реализации </t>
  </si>
  <si>
    <t xml:space="preserve">Ожидаемый результат </t>
  </si>
  <si>
    <t>2015 год</t>
  </si>
  <si>
    <t xml:space="preserve">с 2016 по 2020 год </t>
  </si>
  <si>
    <t>постоянно</t>
  </si>
  <si>
    <t>отдел ЖКХ, УСП</t>
  </si>
  <si>
    <t xml:space="preserve">2015 год </t>
  </si>
  <si>
    <t xml:space="preserve">постоянно </t>
  </si>
  <si>
    <t>Приложение №1 к подпрограмме2</t>
  </si>
  <si>
    <t>Приложение №2 к подпрограмме1</t>
  </si>
  <si>
    <t>Приложение №1 к подпрограмме3</t>
  </si>
  <si>
    <t>2015-2016 год</t>
  </si>
  <si>
    <t>2015-2017 год</t>
  </si>
  <si>
    <t>2016-2017 год</t>
  </si>
  <si>
    <t>Приложение №1 к программе</t>
  </si>
  <si>
    <t>2015-2016год</t>
  </si>
  <si>
    <t>2015-2017год</t>
  </si>
  <si>
    <t>Осуществление технического надзора за строительством объекта "Водозабор в с. Вал"</t>
  </si>
  <si>
    <t>от  04.08.2015№ 551_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</si>
</sst>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2" borderId="0" xfId="0" applyFill="1"/>
    <xf numFmtId="0" fontId="0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164" fontId="2" fillId="0" borderId="1" xfId="0" applyNumberFormat="1" applyFont="1" applyBorder="1" applyAlignment="1">
      <alignment vertical="top" wrapText="1"/>
    </xf>
    <xf numFmtId="0" fontId="4" fillId="0" borderId="1" xfId="0" applyFont="1" applyBorder="1"/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" fontId="0" fillId="0" borderId="1" xfId="0" applyNumberFormat="1" applyBorder="1" applyAlignment="1">
      <alignment horizontal="center"/>
    </xf>
    <xf numFmtId="16" fontId="0" fillId="0" borderId="1" xfId="0" applyNumberFormat="1" applyBorder="1"/>
    <xf numFmtId="0" fontId="0" fillId="0" borderId="1" xfId="0" applyBorder="1" applyAlignment="1"/>
    <xf numFmtId="16" fontId="0" fillId="0" borderId="1" xfId="0" applyNumberFormat="1" applyBorder="1" applyAlignment="1"/>
    <xf numFmtId="164" fontId="2" fillId="0" borderId="1" xfId="0" applyNumberFormat="1" applyFont="1" applyBorder="1" applyAlignment="1">
      <alignment horizontal="center" wrapText="1"/>
    </xf>
    <xf numFmtId="16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wrapText="1"/>
    </xf>
    <xf numFmtId="0" fontId="1" fillId="0" borderId="1" xfId="0" applyFont="1" applyBorder="1"/>
    <xf numFmtId="0" fontId="0" fillId="0" borderId="0" xfId="0" applyAlignment="1">
      <alignment wrapText="1"/>
    </xf>
    <xf numFmtId="0" fontId="0" fillId="3" borderId="0" xfId="0" applyFill="1" applyAlignment="1">
      <alignment wrapText="1"/>
    </xf>
    <xf numFmtId="164" fontId="0" fillId="0" borderId="0" xfId="0" applyNumberFormat="1" applyAlignment="1">
      <alignment wrapText="1"/>
    </xf>
    <xf numFmtId="164" fontId="3" fillId="4" borderId="1" xfId="0" applyNumberFormat="1" applyFont="1" applyFill="1" applyBorder="1" applyAlignment="1">
      <alignment horizontal="right" wrapText="1"/>
    </xf>
    <xf numFmtId="0" fontId="4" fillId="4" borderId="1" xfId="0" applyFont="1" applyFill="1" applyBorder="1" applyAlignment="1">
      <alignment vertical="top" wrapText="1"/>
    </xf>
    <xf numFmtId="164" fontId="3" fillId="4" borderId="1" xfId="0" applyNumberFormat="1" applyFont="1" applyFill="1" applyBorder="1" applyAlignment="1">
      <alignment horizontal="right" vertical="top" wrapText="1"/>
    </xf>
    <xf numFmtId="164" fontId="3" fillId="4" borderId="1" xfId="0" applyNumberFormat="1" applyFont="1" applyFill="1" applyBorder="1" applyAlignment="1">
      <alignment vertical="top" wrapText="1"/>
    </xf>
    <xf numFmtId="164" fontId="3" fillId="4" borderId="1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wrapText="1"/>
    </xf>
    <xf numFmtId="164" fontId="0" fillId="4" borderId="1" xfId="0" applyNumberFormat="1" applyFill="1" applyBorder="1" applyAlignment="1">
      <alignment wrapText="1"/>
    </xf>
    <xf numFmtId="164" fontId="4" fillId="4" borderId="1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4" borderId="0" xfId="0" applyFill="1" applyAlignment="1">
      <alignment wrapText="1"/>
    </xf>
    <xf numFmtId="0" fontId="0" fillId="0" borderId="1" xfId="0" applyBorder="1" applyAlignment="1">
      <alignment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3" fillId="4" borderId="1" xfId="0" applyNumberFormat="1" applyFont="1" applyFill="1" applyBorder="1" applyAlignment="1">
      <alignment wrapText="1"/>
    </xf>
    <xf numFmtId="164" fontId="0" fillId="0" borderId="1" xfId="0" applyNumberFormat="1" applyBorder="1" applyAlignment="1">
      <alignment wrapText="1"/>
    </xf>
    <xf numFmtId="164" fontId="2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wrapText="1"/>
    </xf>
    <xf numFmtId="164" fontId="0" fillId="3" borderId="1" xfId="0" applyNumberFormat="1" applyFill="1" applyBorder="1" applyAlignment="1">
      <alignment wrapText="1"/>
    </xf>
    <xf numFmtId="164" fontId="4" fillId="4" borderId="1" xfId="0" applyNumberFormat="1" applyFont="1" applyFill="1" applyBorder="1" applyAlignment="1">
      <alignment vertical="top" wrapText="1"/>
    </xf>
    <xf numFmtId="164" fontId="0" fillId="0" borderId="1" xfId="0" applyNumberFormat="1" applyBorder="1" applyAlignment="1">
      <alignment horizontal="center" vertical="center" wrapText="1"/>
    </xf>
    <xf numFmtId="164" fontId="6" fillId="0" borderId="0" xfId="0" applyNumberFormat="1" applyFont="1" applyAlignment="1">
      <alignment wrapText="1"/>
    </xf>
    <xf numFmtId="0" fontId="0" fillId="0" borderId="1" xfId="0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64" fontId="4" fillId="4" borderId="1" xfId="0" applyNumberFormat="1" applyFont="1" applyFill="1" applyBorder="1" applyAlignment="1">
      <alignment horizontal="center" vertical="top" wrapText="1"/>
    </xf>
    <xf numFmtId="164" fontId="0" fillId="4" borderId="1" xfId="0" applyNumberForma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wrapText="1"/>
    </xf>
    <xf numFmtId="0" fontId="4" fillId="4" borderId="2" xfId="0" applyFont="1" applyFill="1" applyBorder="1" applyAlignment="1">
      <alignment vertical="top" wrapText="1"/>
    </xf>
    <xf numFmtId="0" fontId="0" fillId="0" borderId="0" xfId="0" applyBorder="1" applyAlignment="1">
      <alignment wrapText="1"/>
    </xf>
    <xf numFmtId="0" fontId="0" fillId="3" borderId="0" xfId="0" applyFill="1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4" fillId="4" borderId="0" xfId="0" applyFont="1" applyFill="1" applyBorder="1" applyAlignment="1">
      <alignment vertical="top" wrapText="1"/>
    </xf>
    <xf numFmtId="164" fontId="0" fillId="0" borderId="0" xfId="0" applyNumberFormat="1" applyBorder="1" applyAlignment="1">
      <alignment wrapText="1"/>
    </xf>
    <xf numFmtId="0" fontId="0" fillId="4" borderId="0" xfId="0" applyFill="1" applyBorder="1" applyAlignment="1">
      <alignment wrapText="1"/>
    </xf>
    <xf numFmtId="164" fontId="3" fillId="3" borderId="1" xfId="0" applyNumberFormat="1" applyFont="1" applyFill="1" applyBorder="1" applyAlignment="1">
      <alignment horizontal="center" wrapText="1"/>
    </xf>
    <xf numFmtId="0" fontId="0" fillId="3" borderId="1" xfId="0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4" borderId="1" xfId="0" applyFill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vertical="top" wrapText="1"/>
    </xf>
    <xf numFmtId="164" fontId="2" fillId="0" borderId="3" xfId="0" applyNumberFormat="1" applyFont="1" applyBorder="1" applyAlignment="1">
      <alignment horizontal="center" wrapText="1"/>
    </xf>
    <xf numFmtId="164" fontId="2" fillId="0" borderId="4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vertical="top" wrapText="1"/>
    </xf>
    <xf numFmtId="0" fontId="4" fillId="0" borderId="1" xfId="0" applyFont="1" applyBorder="1"/>
    <xf numFmtId="164" fontId="4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164" fontId="2" fillId="0" borderId="5" xfId="0" applyNumberFormat="1" applyFont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0" fontId="1" fillId="0" borderId="1" xfId="0" applyFont="1" applyBorder="1"/>
    <xf numFmtId="164" fontId="3" fillId="0" borderId="3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3" fillId="4" borderId="6" xfId="0" applyNumberFormat="1" applyFont="1" applyFill="1" applyBorder="1" applyAlignment="1">
      <alignment horizontal="center" wrapText="1"/>
    </xf>
    <xf numFmtId="164" fontId="3" fillId="4" borderId="7" xfId="0" applyNumberFormat="1" applyFont="1" applyFill="1" applyBorder="1" applyAlignment="1">
      <alignment horizontal="center" wrapText="1"/>
    </xf>
    <xf numFmtId="164" fontId="3" fillId="4" borderId="2" xfId="0" applyNumberFormat="1" applyFon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164" fontId="3" fillId="4" borderId="1" xfId="0" applyNumberFormat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I94"/>
  <sheetViews>
    <sheetView tabSelected="1" workbookViewId="0">
      <selection activeCell="D8" sqref="D8"/>
    </sheetView>
  </sheetViews>
  <sheetFormatPr defaultRowHeight="15"/>
  <cols>
    <col min="2" max="2" width="23.140625" customWidth="1"/>
    <col min="3" max="3" width="14.28515625" customWidth="1"/>
    <col min="4" max="4" width="12.7109375" customWidth="1"/>
    <col min="5" max="5" width="12.28515625" bestFit="1" customWidth="1"/>
  </cols>
  <sheetData>
    <row r="6" spans="1:9" ht="54" customHeight="1">
      <c r="A6" s="73" t="s">
        <v>0</v>
      </c>
      <c r="B6" s="73" t="s">
        <v>1</v>
      </c>
      <c r="C6" s="73" t="s">
        <v>2</v>
      </c>
      <c r="D6" s="73" t="s">
        <v>3</v>
      </c>
      <c r="E6" s="73"/>
      <c r="F6" s="73"/>
      <c r="G6" s="73"/>
      <c r="H6" s="73"/>
      <c r="I6" s="73"/>
    </row>
    <row r="7" spans="1:9">
      <c r="A7" s="73"/>
      <c r="B7" s="73"/>
      <c r="C7" s="73"/>
      <c r="D7" s="3">
        <v>2015</v>
      </c>
      <c r="E7" s="3">
        <v>2016</v>
      </c>
      <c r="F7" s="3">
        <v>2017</v>
      </c>
      <c r="G7" s="3">
        <v>2018</v>
      </c>
      <c r="H7" s="3">
        <v>2019</v>
      </c>
      <c r="I7" s="3">
        <v>2020</v>
      </c>
    </row>
    <row r="8" spans="1:9" ht="106.15" customHeight="1">
      <c r="A8" s="4" t="s">
        <v>4</v>
      </c>
      <c r="B8" s="5" t="s">
        <v>5</v>
      </c>
      <c r="C8" s="6">
        <f t="shared" ref="C8:I8" si="0">C9+C11</f>
        <v>950966.1</v>
      </c>
      <c r="D8" s="6">
        <f t="shared" si="0"/>
        <v>278412.7</v>
      </c>
      <c r="E8" s="6">
        <f t="shared" si="0"/>
        <v>253002.3</v>
      </c>
      <c r="F8" s="6">
        <f t="shared" si="0"/>
        <v>154703.1</v>
      </c>
      <c r="G8" s="6">
        <f t="shared" si="0"/>
        <v>66462.600000000006</v>
      </c>
      <c r="H8" s="6">
        <f t="shared" si="0"/>
        <v>75452.5</v>
      </c>
      <c r="I8" s="6">
        <f t="shared" si="0"/>
        <v>122932.9</v>
      </c>
    </row>
    <row r="9" spans="1:9" ht="15.6" customHeight="1">
      <c r="A9" s="72"/>
      <c r="B9" s="3" t="s">
        <v>6</v>
      </c>
      <c r="C9" s="71">
        <f t="shared" ref="C9:I9" si="1">C13+C27+C56+C60</f>
        <v>41488.1</v>
      </c>
      <c r="D9" s="71">
        <f t="shared" si="1"/>
        <v>7729.3</v>
      </c>
      <c r="E9" s="71">
        <f t="shared" si="1"/>
        <v>10302.200000000001</v>
      </c>
      <c r="F9" s="71">
        <f t="shared" si="1"/>
        <v>3915.7</v>
      </c>
      <c r="G9" s="71">
        <f t="shared" si="1"/>
        <v>4316.3</v>
      </c>
      <c r="H9" s="71">
        <f t="shared" si="1"/>
        <v>5225.8999999999996</v>
      </c>
      <c r="I9" s="71">
        <f t="shared" si="1"/>
        <v>9998.7000000000007</v>
      </c>
    </row>
    <row r="10" spans="1:9" ht="18" customHeight="1">
      <c r="A10" s="72"/>
      <c r="B10" s="3" t="s">
        <v>7</v>
      </c>
      <c r="C10" s="71"/>
      <c r="D10" s="71"/>
      <c r="E10" s="71"/>
      <c r="F10" s="71"/>
      <c r="G10" s="71"/>
      <c r="H10" s="71"/>
      <c r="I10" s="71"/>
    </row>
    <row r="11" spans="1:9" ht="19.899999999999999" customHeight="1">
      <c r="A11" s="7"/>
      <c r="B11" s="3" t="s">
        <v>8</v>
      </c>
      <c r="C11" s="6">
        <f t="shared" ref="C11:I11" si="2">C15+C29+C58+C62</f>
        <v>909478</v>
      </c>
      <c r="D11" s="6">
        <f t="shared" si="2"/>
        <v>270683.40000000002</v>
      </c>
      <c r="E11" s="6">
        <f t="shared" si="2"/>
        <v>242700.1</v>
      </c>
      <c r="F11" s="6">
        <f t="shared" si="2"/>
        <v>150787.4</v>
      </c>
      <c r="G11" s="6">
        <f t="shared" si="2"/>
        <v>62146.3</v>
      </c>
      <c r="H11" s="6">
        <f t="shared" si="2"/>
        <v>70226.600000000006</v>
      </c>
      <c r="I11" s="6">
        <f t="shared" si="2"/>
        <v>112934.2</v>
      </c>
    </row>
    <row r="12" spans="1:9" s="1" customFormat="1" ht="58.15" customHeight="1">
      <c r="A12" s="8" t="s">
        <v>9</v>
      </c>
      <c r="B12" s="9" t="s">
        <v>10</v>
      </c>
      <c r="C12" s="26">
        <f t="shared" ref="C12:C72" si="3">D12+E12+F12+G12+H12+I12</f>
        <v>309816.09999999998</v>
      </c>
      <c r="D12" s="10">
        <f t="shared" ref="D12:I12" si="4">D17+D22</f>
        <v>80499</v>
      </c>
      <c r="E12" s="10">
        <f t="shared" si="4"/>
        <v>152044.4</v>
      </c>
      <c r="F12" s="10">
        <f t="shared" si="4"/>
        <v>77272.7</v>
      </c>
      <c r="G12" s="10">
        <f t="shared" si="4"/>
        <v>0</v>
      </c>
      <c r="H12" s="10">
        <f t="shared" si="4"/>
        <v>0</v>
      </c>
      <c r="I12" s="10">
        <f t="shared" si="4"/>
        <v>0</v>
      </c>
    </row>
    <row r="13" spans="1:9" ht="16.149999999999999" customHeight="1">
      <c r="A13" s="72"/>
      <c r="B13" s="3" t="s">
        <v>6</v>
      </c>
      <c r="C13" s="75">
        <f t="shared" si="3"/>
        <v>3098.1</v>
      </c>
      <c r="D13" s="74">
        <f>D19+D23</f>
        <v>805</v>
      </c>
      <c r="E13" s="74">
        <f>E19+E23</f>
        <v>1520.4</v>
      </c>
      <c r="F13" s="74">
        <v>772.7</v>
      </c>
      <c r="G13" s="74">
        <v>0</v>
      </c>
      <c r="H13" s="74">
        <v>0</v>
      </c>
      <c r="I13" s="74">
        <v>0</v>
      </c>
    </row>
    <row r="14" spans="1:9" ht="19.899999999999999" customHeight="1">
      <c r="A14" s="72"/>
      <c r="B14" s="3" t="s">
        <v>7</v>
      </c>
      <c r="C14" s="76"/>
      <c r="D14" s="74"/>
      <c r="E14" s="74"/>
      <c r="F14" s="74"/>
      <c r="G14" s="74"/>
      <c r="H14" s="74"/>
      <c r="I14" s="74"/>
    </row>
    <row r="15" spans="1:9" ht="18.600000000000001" customHeight="1">
      <c r="A15" s="7"/>
      <c r="B15" s="3" t="s">
        <v>8</v>
      </c>
      <c r="C15" s="26">
        <f t="shared" si="3"/>
        <v>306718</v>
      </c>
      <c r="D15" s="11">
        <f t="shared" ref="D15:I15" si="5">D21+D25</f>
        <v>79694</v>
      </c>
      <c r="E15" s="11">
        <f t="shared" si="5"/>
        <v>150524</v>
      </c>
      <c r="F15" s="11">
        <f t="shared" si="5"/>
        <v>76500</v>
      </c>
      <c r="G15" s="11">
        <f t="shared" si="5"/>
        <v>0</v>
      </c>
      <c r="H15" s="11">
        <f t="shared" si="5"/>
        <v>0</v>
      </c>
      <c r="I15" s="11">
        <f t="shared" si="5"/>
        <v>0</v>
      </c>
    </row>
    <row r="16" spans="1:9" ht="15.6" customHeight="1">
      <c r="A16" s="12"/>
      <c r="B16" s="13" t="s">
        <v>11</v>
      </c>
      <c r="C16" s="26">
        <f t="shared" si="3"/>
        <v>0</v>
      </c>
      <c r="D16" s="14"/>
      <c r="E16" s="14"/>
      <c r="F16" s="14"/>
      <c r="G16" s="14"/>
      <c r="H16" s="14"/>
      <c r="I16" s="14"/>
    </row>
    <row r="17" spans="1:9" ht="45.6" customHeight="1">
      <c r="A17" s="78" t="s">
        <v>12</v>
      </c>
      <c r="B17" s="13" t="s">
        <v>13</v>
      </c>
      <c r="C17" s="75">
        <f t="shared" si="3"/>
        <v>149543.4</v>
      </c>
      <c r="D17" s="77">
        <f t="shared" ref="D17:I17" si="6">D19+D21</f>
        <v>74771.7</v>
      </c>
      <c r="E17" s="77">
        <f t="shared" si="6"/>
        <v>74771.7</v>
      </c>
      <c r="F17" s="77">
        <f t="shared" si="6"/>
        <v>0</v>
      </c>
      <c r="G17" s="77">
        <f t="shared" si="6"/>
        <v>0</v>
      </c>
      <c r="H17" s="77">
        <f t="shared" si="6"/>
        <v>0</v>
      </c>
      <c r="I17" s="77">
        <f t="shared" si="6"/>
        <v>0</v>
      </c>
    </row>
    <row r="18" spans="1:9" ht="19.899999999999999" customHeight="1">
      <c r="A18" s="78"/>
      <c r="B18" s="13" t="s">
        <v>14</v>
      </c>
      <c r="C18" s="76"/>
      <c r="D18" s="77"/>
      <c r="E18" s="77"/>
      <c r="F18" s="77"/>
      <c r="G18" s="77"/>
      <c r="H18" s="77"/>
      <c r="I18" s="77"/>
    </row>
    <row r="19" spans="1:9" ht="14.45" customHeight="1">
      <c r="A19" s="72"/>
      <c r="B19" s="3" t="s">
        <v>6</v>
      </c>
      <c r="C19" s="75">
        <f t="shared" si="3"/>
        <v>1495.4</v>
      </c>
      <c r="D19" s="77">
        <f t="shared" ref="D19:I19" si="7">D21/99</f>
        <v>747.7</v>
      </c>
      <c r="E19" s="77">
        <f t="shared" si="7"/>
        <v>747.7</v>
      </c>
      <c r="F19" s="77">
        <f t="shared" si="7"/>
        <v>0</v>
      </c>
      <c r="G19" s="77">
        <f t="shared" si="7"/>
        <v>0</v>
      </c>
      <c r="H19" s="77">
        <f t="shared" si="7"/>
        <v>0</v>
      </c>
      <c r="I19" s="77">
        <f t="shared" si="7"/>
        <v>0</v>
      </c>
    </row>
    <row r="20" spans="1:9" ht="18.600000000000001" customHeight="1">
      <c r="A20" s="72"/>
      <c r="B20" s="3" t="s">
        <v>7</v>
      </c>
      <c r="C20" s="76"/>
      <c r="D20" s="77"/>
      <c r="E20" s="77"/>
      <c r="F20" s="77"/>
      <c r="G20" s="77"/>
      <c r="H20" s="77"/>
      <c r="I20" s="77"/>
    </row>
    <row r="21" spans="1:9" ht="15" customHeight="1">
      <c r="A21" s="7"/>
      <c r="B21" s="3" t="s">
        <v>8</v>
      </c>
      <c r="C21" s="26">
        <f t="shared" si="3"/>
        <v>148048</v>
      </c>
      <c r="D21" s="14">
        <v>74024</v>
      </c>
      <c r="E21" s="14">
        <v>74024</v>
      </c>
      <c r="F21" s="14"/>
      <c r="G21" s="14"/>
      <c r="H21" s="14"/>
      <c r="I21" s="14"/>
    </row>
    <row r="22" spans="1:9" ht="66" customHeight="1">
      <c r="A22" s="12" t="s">
        <v>15</v>
      </c>
      <c r="B22" s="15" t="s">
        <v>16</v>
      </c>
      <c r="C22" s="26">
        <f t="shared" si="3"/>
        <v>160272.70000000001</v>
      </c>
      <c r="D22" s="16">
        <f t="shared" ref="D22:I22" si="8">D23+D25</f>
        <v>5727.3</v>
      </c>
      <c r="E22" s="16">
        <f t="shared" si="8"/>
        <v>77272.7</v>
      </c>
      <c r="F22" s="16">
        <f t="shared" si="8"/>
        <v>77272.7</v>
      </c>
      <c r="G22" s="16">
        <f t="shared" si="8"/>
        <v>0</v>
      </c>
      <c r="H22" s="16">
        <f t="shared" si="8"/>
        <v>0</v>
      </c>
      <c r="I22" s="16">
        <f t="shared" si="8"/>
        <v>0</v>
      </c>
    </row>
    <row r="23" spans="1:9" ht="17.45" customHeight="1">
      <c r="A23" s="72"/>
      <c r="B23" s="3" t="s">
        <v>6</v>
      </c>
      <c r="C23" s="75">
        <f t="shared" si="3"/>
        <v>1602.7</v>
      </c>
      <c r="D23" s="79">
        <f t="shared" ref="D23:I23" si="9">D25/99</f>
        <v>57.3</v>
      </c>
      <c r="E23" s="79">
        <f t="shared" si="9"/>
        <v>772.7</v>
      </c>
      <c r="F23" s="79">
        <f t="shared" si="9"/>
        <v>772.7</v>
      </c>
      <c r="G23" s="79">
        <f t="shared" si="9"/>
        <v>0</v>
      </c>
      <c r="H23" s="79">
        <f t="shared" si="9"/>
        <v>0</v>
      </c>
      <c r="I23" s="79">
        <f t="shared" si="9"/>
        <v>0</v>
      </c>
    </row>
    <row r="24" spans="1:9" ht="21" customHeight="1">
      <c r="A24" s="72"/>
      <c r="B24" s="3" t="s">
        <v>7</v>
      </c>
      <c r="C24" s="76"/>
      <c r="D24" s="79"/>
      <c r="E24" s="79"/>
      <c r="F24" s="79"/>
      <c r="G24" s="79"/>
      <c r="H24" s="79"/>
      <c r="I24" s="79"/>
    </row>
    <row r="25" spans="1:9" ht="21" customHeight="1">
      <c r="A25" s="7"/>
      <c r="B25" s="3" t="s">
        <v>8</v>
      </c>
      <c r="C25" s="26">
        <f t="shared" si="3"/>
        <v>158670</v>
      </c>
      <c r="D25" s="16">
        <v>5670</v>
      </c>
      <c r="E25" s="16">
        <v>76500</v>
      </c>
      <c r="F25" s="16">
        <v>76500</v>
      </c>
      <c r="G25" s="16"/>
      <c r="H25" s="16"/>
      <c r="I25" s="16"/>
    </row>
    <row r="26" spans="1:9" s="1" customFormat="1" ht="31.15" customHeight="1">
      <c r="A26" s="8" t="s">
        <v>17</v>
      </c>
      <c r="B26" s="17" t="s">
        <v>18</v>
      </c>
      <c r="C26" s="26">
        <f t="shared" si="3"/>
        <v>235555.3</v>
      </c>
      <c r="D26" s="18">
        <f t="shared" ref="D26:I26" si="10">D27+D29</f>
        <v>36777.800000000003</v>
      </c>
      <c r="E26" s="18">
        <f t="shared" si="10"/>
        <v>73000</v>
      </c>
      <c r="F26" s="18">
        <f t="shared" si="10"/>
        <v>8666.7000000000007</v>
      </c>
      <c r="G26" s="18">
        <f t="shared" si="10"/>
        <v>16888.900000000001</v>
      </c>
      <c r="H26" s="18">
        <f t="shared" si="10"/>
        <v>26110.799999999999</v>
      </c>
      <c r="I26" s="18">
        <f t="shared" si="10"/>
        <v>74111.100000000006</v>
      </c>
    </row>
    <row r="27" spans="1:9" ht="19.149999999999999" customHeight="1">
      <c r="A27" s="72"/>
      <c r="B27" s="3" t="s">
        <v>6</v>
      </c>
      <c r="C27" s="75">
        <f t="shared" si="3"/>
        <v>23555.3</v>
      </c>
      <c r="D27" s="80">
        <f t="shared" ref="D27:I27" si="11">D32+D38+D42+D47+D51</f>
        <v>3677.8</v>
      </c>
      <c r="E27" s="80">
        <f t="shared" si="11"/>
        <v>7300</v>
      </c>
      <c r="F27" s="80">
        <f t="shared" si="11"/>
        <v>866.7</v>
      </c>
      <c r="G27" s="80">
        <f t="shared" si="11"/>
        <v>1688.9</v>
      </c>
      <c r="H27" s="80">
        <f t="shared" si="11"/>
        <v>2610.8000000000002</v>
      </c>
      <c r="I27" s="80">
        <f t="shared" si="11"/>
        <v>7411.1</v>
      </c>
    </row>
    <row r="28" spans="1:9" ht="18.600000000000001" customHeight="1">
      <c r="A28" s="72"/>
      <c r="B28" s="3" t="s">
        <v>7</v>
      </c>
      <c r="C28" s="76"/>
      <c r="D28" s="80"/>
      <c r="E28" s="80"/>
      <c r="F28" s="80"/>
      <c r="G28" s="80"/>
      <c r="H28" s="80"/>
      <c r="I28" s="80"/>
    </row>
    <row r="29" spans="1:9" ht="18.600000000000001" customHeight="1">
      <c r="A29" s="7"/>
      <c r="B29" s="3" t="s">
        <v>8</v>
      </c>
      <c r="C29" s="26">
        <f t="shared" si="3"/>
        <v>212000</v>
      </c>
      <c r="D29" s="19">
        <f t="shared" ref="D29:I29" si="12">D34+D40+D44+D49+D53</f>
        <v>33100</v>
      </c>
      <c r="E29" s="19">
        <f t="shared" si="12"/>
        <v>65700</v>
      </c>
      <c r="F29" s="19">
        <f t="shared" si="12"/>
        <v>7800</v>
      </c>
      <c r="G29" s="19">
        <f t="shared" si="12"/>
        <v>15200</v>
      </c>
      <c r="H29" s="19">
        <f t="shared" si="12"/>
        <v>23500</v>
      </c>
      <c r="I29" s="19">
        <f t="shared" si="12"/>
        <v>66700</v>
      </c>
    </row>
    <row r="30" spans="1:9" ht="18" customHeight="1">
      <c r="A30" s="12" t="s">
        <v>19</v>
      </c>
      <c r="B30" s="13" t="s">
        <v>11</v>
      </c>
      <c r="C30" s="26">
        <f t="shared" si="3"/>
        <v>0</v>
      </c>
      <c r="D30" s="14"/>
      <c r="E30" s="14"/>
      <c r="F30" s="14"/>
      <c r="G30" s="14"/>
      <c r="H30" s="14"/>
      <c r="I30" s="14"/>
    </row>
    <row r="31" spans="1:9" ht="30" customHeight="1">
      <c r="A31" s="12" t="s">
        <v>20</v>
      </c>
      <c r="B31" s="15" t="s">
        <v>21</v>
      </c>
      <c r="C31" s="26">
        <f t="shared" si="3"/>
        <v>17444.099999999999</v>
      </c>
      <c r="D31" s="16">
        <f t="shared" ref="D31:I31" si="13">D32+D34</f>
        <v>2000</v>
      </c>
      <c r="E31" s="16">
        <f t="shared" si="13"/>
        <v>2000</v>
      </c>
      <c r="F31" s="16">
        <f t="shared" si="13"/>
        <v>3111.1</v>
      </c>
      <c r="G31" s="16">
        <f t="shared" si="13"/>
        <v>3111.1</v>
      </c>
      <c r="H31" s="16">
        <f t="shared" si="13"/>
        <v>3333</v>
      </c>
      <c r="I31" s="16">
        <f t="shared" si="13"/>
        <v>3888.9</v>
      </c>
    </row>
    <row r="32" spans="1:9" ht="15.6" customHeight="1">
      <c r="A32" s="72"/>
      <c r="B32" s="3" t="s">
        <v>6</v>
      </c>
      <c r="C32" s="75">
        <f t="shared" si="3"/>
        <v>1744.1</v>
      </c>
      <c r="D32" s="79">
        <v>200</v>
      </c>
      <c r="E32" s="79">
        <v>200</v>
      </c>
      <c r="F32" s="79">
        <v>311.10000000000002</v>
      </c>
      <c r="G32" s="79">
        <v>311.10000000000002</v>
      </c>
      <c r="H32" s="79">
        <v>333</v>
      </c>
      <c r="I32" s="79">
        <v>388.9</v>
      </c>
    </row>
    <row r="33" spans="1:9" ht="21" customHeight="1">
      <c r="A33" s="72"/>
      <c r="B33" s="3" t="s">
        <v>7</v>
      </c>
      <c r="C33" s="76"/>
      <c r="D33" s="79"/>
      <c r="E33" s="79"/>
      <c r="F33" s="79"/>
      <c r="G33" s="79"/>
      <c r="H33" s="79"/>
      <c r="I33" s="79"/>
    </row>
    <row r="34" spans="1:9" ht="21.6" customHeight="1">
      <c r="A34" s="7"/>
      <c r="B34" s="3" t="s">
        <v>8</v>
      </c>
      <c r="C34" s="26">
        <f t="shared" si="3"/>
        <v>15700</v>
      </c>
      <c r="D34" s="16">
        <v>1800</v>
      </c>
      <c r="E34" s="16">
        <v>1800</v>
      </c>
      <c r="F34" s="16">
        <v>2800</v>
      </c>
      <c r="G34" s="16">
        <v>2800</v>
      </c>
      <c r="H34" s="16">
        <v>3000</v>
      </c>
      <c r="I34" s="16">
        <v>3500</v>
      </c>
    </row>
    <row r="35" spans="1:9" ht="39.6" customHeight="1">
      <c r="A35" s="78" t="s">
        <v>22</v>
      </c>
      <c r="B35" s="81" t="s">
        <v>23</v>
      </c>
      <c r="C35" s="75">
        <f t="shared" si="3"/>
        <v>81777.8</v>
      </c>
      <c r="D35" s="79">
        <f t="shared" ref="D35:I35" si="14">D38+D40</f>
        <v>16666.7</v>
      </c>
      <c r="E35" s="79">
        <f t="shared" si="14"/>
        <v>65111.1</v>
      </c>
      <c r="F35" s="79">
        <f t="shared" si="14"/>
        <v>0</v>
      </c>
      <c r="G35" s="79">
        <f t="shared" si="14"/>
        <v>0</v>
      </c>
      <c r="H35" s="79">
        <f t="shared" si="14"/>
        <v>0</v>
      </c>
      <c r="I35" s="79">
        <f t="shared" si="14"/>
        <v>0</v>
      </c>
    </row>
    <row r="36" spans="1:9">
      <c r="A36" s="78"/>
      <c r="B36" s="81"/>
      <c r="C36" s="82"/>
      <c r="D36" s="79"/>
      <c r="E36" s="79"/>
      <c r="F36" s="79"/>
      <c r="G36" s="79"/>
      <c r="H36" s="79"/>
      <c r="I36" s="79"/>
    </row>
    <row r="37" spans="1:9">
      <c r="A37" s="78"/>
      <c r="B37" s="81"/>
      <c r="C37" s="76"/>
      <c r="D37" s="79"/>
      <c r="E37" s="79"/>
      <c r="F37" s="79"/>
      <c r="G37" s="79"/>
      <c r="H37" s="79"/>
      <c r="I37" s="79"/>
    </row>
    <row r="38" spans="1:9" ht="19.899999999999999" customHeight="1">
      <c r="A38" s="72"/>
      <c r="B38" s="3" t="s">
        <v>6</v>
      </c>
      <c r="C38" s="75">
        <f t="shared" si="3"/>
        <v>8177.8</v>
      </c>
      <c r="D38" s="79">
        <v>1666.7</v>
      </c>
      <c r="E38" s="79">
        <v>6511.1</v>
      </c>
      <c r="F38" s="79"/>
      <c r="G38" s="79">
        <v>0</v>
      </c>
      <c r="H38" s="79">
        <v>0</v>
      </c>
      <c r="I38" s="79">
        <v>0</v>
      </c>
    </row>
    <row r="39" spans="1:9" ht="19.899999999999999" customHeight="1">
      <c r="A39" s="72"/>
      <c r="B39" s="3" t="s">
        <v>7</v>
      </c>
      <c r="C39" s="76"/>
      <c r="D39" s="79"/>
      <c r="E39" s="79"/>
      <c r="F39" s="79"/>
      <c r="G39" s="79"/>
      <c r="H39" s="79"/>
      <c r="I39" s="79"/>
    </row>
    <row r="40" spans="1:9" ht="22.9" customHeight="1">
      <c r="A40" s="7"/>
      <c r="B40" s="3" t="s">
        <v>8</v>
      </c>
      <c r="C40" s="26">
        <f t="shared" si="3"/>
        <v>73600</v>
      </c>
      <c r="D40" s="16">
        <v>15000</v>
      </c>
      <c r="E40" s="16">
        <v>58600</v>
      </c>
      <c r="F40" s="16"/>
      <c r="G40" s="16">
        <v>0</v>
      </c>
      <c r="H40" s="16">
        <v>0</v>
      </c>
      <c r="I40" s="16">
        <v>0</v>
      </c>
    </row>
    <row r="41" spans="1:9" ht="28.15" customHeight="1">
      <c r="A41" s="12" t="s">
        <v>24</v>
      </c>
      <c r="B41" s="15" t="s">
        <v>25</v>
      </c>
      <c r="C41" s="26">
        <f t="shared" si="3"/>
        <v>24000</v>
      </c>
      <c r="D41" s="16">
        <f t="shared" ref="D41:I41" si="15">D42+D44</f>
        <v>18111.099999999999</v>
      </c>
      <c r="E41" s="16">
        <f t="shared" si="15"/>
        <v>5888.9</v>
      </c>
      <c r="F41" s="16">
        <f t="shared" si="15"/>
        <v>0</v>
      </c>
      <c r="G41" s="16">
        <f t="shared" si="15"/>
        <v>0</v>
      </c>
      <c r="H41" s="16">
        <f t="shared" si="15"/>
        <v>0</v>
      </c>
      <c r="I41" s="16">
        <f t="shared" si="15"/>
        <v>0</v>
      </c>
    </row>
    <row r="42" spans="1:9" ht="18.600000000000001" customHeight="1">
      <c r="A42" s="72"/>
      <c r="B42" s="3" t="s">
        <v>6</v>
      </c>
      <c r="C42" s="75">
        <f t="shared" si="3"/>
        <v>2400</v>
      </c>
      <c r="D42" s="79">
        <v>1811.1</v>
      </c>
      <c r="E42" s="79">
        <v>588.9</v>
      </c>
      <c r="F42" s="79">
        <v>0</v>
      </c>
      <c r="G42" s="79">
        <v>0</v>
      </c>
      <c r="H42" s="79">
        <v>0</v>
      </c>
      <c r="I42" s="79">
        <v>0</v>
      </c>
    </row>
    <row r="43" spans="1:9" ht="19.149999999999999" customHeight="1">
      <c r="A43" s="72"/>
      <c r="B43" s="3" t="s">
        <v>7</v>
      </c>
      <c r="C43" s="76"/>
      <c r="D43" s="79"/>
      <c r="E43" s="79"/>
      <c r="F43" s="79"/>
      <c r="G43" s="79"/>
      <c r="H43" s="79"/>
      <c r="I43" s="79"/>
    </row>
    <row r="44" spans="1:9" ht="17.45" customHeight="1">
      <c r="A44" s="7"/>
      <c r="B44" s="3" t="s">
        <v>8</v>
      </c>
      <c r="C44" s="26">
        <f t="shared" si="3"/>
        <v>21600</v>
      </c>
      <c r="D44" s="16">
        <v>16300</v>
      </c>
      <c r="E44" s="16">
        <v>5300</v>
      </c>
      <c r="F44" s="16">
        <v>0</v>
      </c>
      <c r="G44" s="16">
        <v>0</v>
      </c>
      <c r="H44" s="16">
        <v>0</v>
      </c>
      <c r="I44" s="16">
        <v>0</v>
      </c>
    </row>
    <row r="45" spans="1:9" ht="39" customHeight="1">
      <c r="A45" s="78" t="s">
        <v>26</v>
      </c>
      <c r="B45" s="81" t="s">
        <v>27</v>
      </c>
      <c r="C45" s="75">
        <f t="shared" si="3"/>
        <v>11111.2</v>
      </c>
      <c r="D45" s="79">
        <f t="shared" ref="D45:I45" si="16">D47+D49</f>
        <v>0</v>
      </c>
      <c r="E45" s="79">
        <f t="shared" si="16"/>
        <v>0</v>
      </c>
      <c r="F45" s="79">
        <f t="shared" si="16"/>
        <v>5555.6</v>
      </c>
      <c r="G45" s="79">
        <f t="shared" si="16"/>
        <v>5555.6</v>
      </c>
      <c r="H45" s="79">
        <f t="shared" si="16"/>
        <v>0</v>
      </c>
      <c r="I45" s="79">
        <f t="shared" si="16"/>
        <v>0</v>
      </c>
    </row>
    <row r="46" spans="1:9">
      <c r="A46" s="78"/>
      <c r="B46" s="81"/>
      <c r="C46" s="76"/>
      <c r="D46" s="79"/>
      <c r="E46" s="79"/>
      <c r="F46" s="79"/>
      <c r="G46" s="79"/>
      <c r="H46" s="79"/>
      <c r="I46" s="79"/>
    </row>
    <row r="47" spans="1:9" ht="19.899999999999999" customHeight="1">
      <c r="A47" s="72"/>
      <c r="B47" s="3" t="s">
        <v>6</v>
      </c>
      <c r="C47" s="75">
        <f t="shared" si="3"/>
        <v>1111.2</v>
      </c>
      <c r="D47" s="79">
        <v>0</v>
      </c>
      <c r="E47" s="79">
        <v>0</v>
      </c>
      <c r="F47" s="79">
        <v>555.6</v>
      </c>
      <c r="G47" s="79">
        <v>555.6</v>
      </c>
      <c r="H47" s="79">
        <v>0</v>
      </c>
      <c r="I47" s="79">
        <v>0</v>
      </c>
    </row>
    <row r="48" spans="1:9" ht="19.149999999999999" customHeight="1">
      <c r="A48" s="72"/>
      <c r="B48" s="3" t="s">
        <v>7</v>
      </c>
      <c r="C48" s="76"/>
      <c r="D48" s="79"/>
      <c r="E48" s="79"/>
      <c r="F48" s="79"/>
      <c r="G48" s="79"/>
      <c r="H48" s="79"/>
      <c r="I48" s="79"/>
    </row>
    <row r="49" spans="1:9" ht="19.149999999999999" customHeight="1">
      <c r="A49" s="7"/>
      <c r="B49" s="3" t="s">
        <v>8</v>
      </c>
      <c r="C49" s="26">
        <f t="shared" si="3"/>
        <v>10000</v>
      </c>
      <c r="D49" s="16">
        <v>0</v>
      </c>
      <c r="E49" s="16">
        <v>0</v>
      </c>
      <c r="F49" s="16">
        <v>5000</v>
      </c>
      <c r="G49" s="16">
        <v>5000</v>
      </c>
      <c r="H49" s="16">
        <v>0</v>
      </c>
      <c r="I49" s="16">
        <v>0</v>
      </c>
    </row>
    <row r="50" spans="1:9" ht="40.9" customHeight="1">
      <c r="A50" s="12" t="s">
        <v>28</v>
      </c>
      <c r="B50" s="15" t="s">
        <v>29</v>
      </c>
      <c r="C50" s="26">
        <f t="shared" si="3"/>
        <v>101222.2</v>
      </c>
      <c r="D50" s="16">
        <f t="shared" ref="D50:I50" si="17">D51+D53</f>
        <v>0</v>
      </c>
      <c r="E50" s="16">
        <f t="shared" si="17"/>
        <v>0</v>
      </c>
      <c r="F50" s="16">
        <f t="shared" si="17"/>
        <v>0</v>
      </c>
      <c r="G50" s="16">
        <f t="shared" si="17"/>
        <v>8222.2000000000007</v>
      </c>
      <c r="H50" s="16">
        <f t="shared" si="17"/>
        <v>22777.8</v>
      </c>
      <c r="I50" s="16">
        <f t="shared" si="17"/>
        <v>70222.2</v>
      </c>
    </row>
    <row r="51" spans="1:9" ht="19.149999999999999" customHeight="1">
      <c r="A51" s="72"/>
      <c r="B51" s="3" t="s">
        <v>6</v>
      </c>
      <c r="C51" s="75">
        <f t="shared" si="3"/>
        <v>10122.200000000001</v>
      </c>
      <c r="D51" s="79">
        <v>0</v>
      </c>
      <c r="E51" s="79">
        <v>0</v>
      </c>
      <c r="F51" s="79">
        <v>0</v>
      </c>
      <c r="G51" s="79">
        <v>822.2</v>
      </c>
      <c r="H51" s="79">
        <v>2277.8000000000002</v>
      </c>
      <c r="I51" s="79">
        <v>7022.2</v>
      </c>
    </row>
    <row r="52" spans="1:9" ht="24" customHeight="1">
      <c r="A52" s="72"/>
      <c r="B52" s="3" t="s">
        <v>7</v>
      </c>
      <c r="C52" s="76"/>
      <c r="D52" s="79"/>
      <c r="E52" s="79"/>
      <c r="F52" s="79"/>
      <c r="G52" s="79"/>
      <c r="H52" s="79"/>
      <c r="I52" s="79"/>
    </row>
    <row r="53" spans="1:9" ht="20.45" customHeight="1">
      <c r="A53" s="7"/>
      <c r="B53" s="3" t="s">
        <v>8</v>
      </c>
      <c r="C53" s="26">
        <f t="shared" si="3"/>
        <v>91100</v>
      </c>
      <c r="D53" s="16">
        <v>0</v>
      </c>
      <c r="E53" s="16">
        <v>0</v>
      </c>
      <c r="F53" s="16">
        <v>0</v>
      </c>
      <c r="G53" s="16">
        <v>7400</v>
      </c>
      <c r="H53" s="16">
        <v>20500</v>
      </c>
      <c r="I53" s="16">
        <v>63200</v>
      </c>
    </row>
    <row r="54" spans="1:9" s="1" customFormat="1" ht="26.45" customHeight="1">
      <c r="A54" s="83" t="s">
        <v>30</v>
      </c>
      <c r="B54" s="84" t="s">
        <v>31</v>
      </c>
      <c r="C54" s="75">
        <f t="shared" si="3"/>
        <v>250667.4</v>
      </c>
      <c r="D54" s="85">
        <f t="shared" ref="D54:I54" si="18">D56+D58</f>
        <v>38026.800000000003</v>
      </c>
      <c r="E54" s="85">
        <f t="shared" si="18"/>
        <v>27957.9</v>
      </c>
      <c r="F54" s="85">
        <f t="shared" si="18"/>
        <v>36945.5</v>
      </c>
      <c r="G54" s="85">
        <f t="shared" si="18"/>
        <v>49573.7</v>
      </c>
      <c r="H54" s="85">
        <f t="shared" si="18"/>
        <v>49341.7</v>
      </c>
      <c r="I54" s="85">
        <f t="shared" si="18"/>
        <v>48821.8</v>
      </c>
    </row>
    <row r="55" spans="1:9" s="1" customFormat="1">
      <c r="A55" s="83"/>
      <c r="B55" s="84"/>
      <c r="C55" s="76"/>
      <c r="D55" s="85"/>
      <c r="E55" s="85"/>
      <c r="F55" s="85"/>
      <c r="G55" s="85"/>
      <c r="H55" s="85"/>
      <c r="I55" s="85"/>
    </row>
    <row r="56" spans="1:9" ht="19.149999999999999" customHeight="1">
      <c r="A56" s="72"/>
      <c r="B56" s="3" t="s">
        <v>6</v>
      </c>
      <c r="C56" s="75">
        <f t="shared" si="3"/>
        <v>13285.4</v>
      </c>
      <c r="D56" s="80">
        <v>2015.4</v>
      </c>
      <c r="E56" s="80">
        <v>1481.8</v>
      </c>
      <c r="F56" s="80">
        <v>1958.1</v>
      </c>
      <c r="G56" s="80">
        <v>2627.4</v>
      </c>
      <c r="H56" s="80">
        <v>2615.1</v>
      </c>
      <c r="I56" s="80">
        <v>2587.6</v>
      </c>
    </row>
    <row r="57" spans="1:9" ht="19.899999999999999" customHeight="1">
      <c r="A57" s="72"/>
      <c r="B57" s="3" t="s">
        <v>7</v>
      </c>
      <c r="C57" s="76"/>
      <c r="D57" s="80"/>
      <c r="E57" s="80"/>
      <c r="F57" s="80"/>
      <c r="G57" s="80"/>
      <c r="H57" s="80"/>
      <c r="I57" s="80"/>
    </row>
    <row r="58" spans="1:9" ht="19.899999999999999" customHeight="1">
      <c r="A58" s="7"/>
      <c r="B58" s="3" t="s">
        <v>8</v>
      </c>
      <c r="C58" s="26">
        <f t="shared" si="3"/>
        <v>237382</v>
      </c>
      <c r="D58" s="19">
        <v>36011.4</v>
      </c>
      <c r="E58" s="19">
        <v>26476.1</v>
      </c>
      <c r="F58" s="19">
        <v>34987.4</v>
      </c>
      <c r="G58" s="19">
        <v>46946.3</v>
      </c>
      <c r="H58" s="19">
        <v>46726.6</v>
      </c>
      <c r="I58" s="19">
        <v>46234.2</v>
      </c>
    </row>
    <row r="59" spans="1:9" ht="22.15" customHeight="1">
      <c r="A59" s="20" t="s">
        <v>32</v>
      </c>
      <c r="B59" s="3" t="s">
        <v>33</v>
      </c>
      <c r="C59" s="26">
        <f t="shared" si="3"/>
        <v>154927.29999999999</v>
      </c>
      <c r="D59" s="19">
        <f t="shared" ref="D59:I59" si="19">D60+D62</f>
        <v>123109.1</v>
      </c>
      <c r="E59" s="19">
        <f t="shared" si="19"/>
        <v>0</v>
      </c>
      <c r="F59" s="19">
        <f t="shared" si="19"/>
        <v>31818.2</v>
      </c>
      <c r="G59" s="19">
        <f t="shared" si="19"/>
        <v>0</v>
      </c>
      <c r="H59" s="19">
        <f t="shared" si="19"/>
        <v>0</v>
      </c>
      <c r="I59" s="19">
        <f t="shared" si="19"/>
        <v>0</v>
      </c>
    </row>
    <row r="60" spans="1:9" ht="16.899999999999999" customHeight="1">
      <c r="A60" s="72"/>
      <c r="B60" s="3" t="s">
        <v>6</v>
      </c>
      <c r="C60" s="75">
        <f t="shared" si="3"/>
        <v>1549.3</v>
      </c>
      <c r="D60" s="80">
        <v>1231.0999999999999</v>
      </c>
      <c r="E60" s="80">
        <v>0</v>
      </c>
      <c r="F60" s="80">
        <v>318.2</v>
      </c>
      <c r="G60" s="80">
        <v>0</v>
      </c>
      <c r="H60" s="80">
        <v>0</v>
      </c>
      <c r="I60" s="80">
        <v>0</v>
      </c>
    </row>
    <row r="61" spans="1:9" ht="22.15" customHeight="1">
      <c r="A61" s="72"/>
      <c r="B61" s="3" t="s">
        <v>7</v>
      </c>
      <c r="C61" s="76"/>
      <c r="D61" s="80"/>
      <c r="E61" s="80"/>
      <c r="F61" s="80"/>
      <c r="G61" s="80"/>
      <c r="H61" s="80"/>
      <c r="I61" s="80"/>
    </row>
    <row r="62" spans="1:9" ht="19.149999999999999" customHeight="1">
      <c r="A62" s="7"/>
      <c r="B62" s="3" t="s">
        <v>8</v>
      </c>
      <c r="C62" s="26">
        <f t="shared" si="3"/>
        <v>153378</v>
      </c>
      <c r="D62" s="19">
        <v>121878</v>
      </c>
      <c r="E62" s="19">
        <v>0</v>
      </c>
      <c r="F62" s="19">
        <v>31500</v>
      </c>
      <c r="G62" s="19">
        <v>0</v>
      </c>
      <c r="H62" s="19">
        <v>0</v>
      </c>
      <c r="I62" s="19">
        <v>0</v>
      </c>
    </row>
    <row r="63" spans="1:9" ht="86.45" customHeight="1">
      <c r="A63" s="4" t="s">
        <v>34</v>
      </c>
      <c r="B63" s="5" t="s">
        <v>35</v>
      </c>
      <c r="C63" s="28">
        <f t="shared" si="3"/>
        <v>106091</v>
      </c>
      <c r="D63" s="28">
        <f t="shared" ref="D63:I64" si="20">D67+D71+D75+D79+D83</f>
        <v>19789.5</v>
      </c>
      <c r="E63" s="28">
        <f t="shared" si="20"/>
        <v>18329.400000000001</v>
      </c>
      <c r="F63" s="28">
        <f t="shared" si="20"/>
        <v>17855.3</v>
      </c>
      <c r="G63" s="28">
        <f t="shared" si="20"/>
        <v>17340.599999999999</v>
      </c>
      <c r="H63" s="28">
        <f t="shared" si="20"/>
        <v>16737</v>
      </c>
      <c r="I63" s="28">
        <f t="shared" si="20"/>
        <v>16039.2</v>
      </c>
    </row>
    <row r="64" spans="1:9" ht="22.9" customHeight="1">
      <c r="A64" s="87"/>
      <c r="B64" s="5" t="s">
        <v>6</v>
      </c>
      <c r="C64" s="88">
        <f t="shared" si="3"/>
        <v>87521</v>
      </c>
      <c r="D64" s="88">
        <f t="shared" si="20"/>
        <v>17019.5</v>
      </c>
      <c r="E64" s="88">
        <f t="shared" si="20"/>
        <v>15429.4</v>
      </c>
      <c r="F64" s="88">
        <f t="shared" si="20"/>
        <v>14825.3</v>
      </c>
      <c r="G64" s="88">
        <f t="shared" si="20"/>
        <v>14170.6</v>
      </c>
      <c r="H64" s="88">
        <f t="shared" si="20"/>
        <v>13437</v>
      </c>
      <c r="I64" s="88">
        <f t="shared" si="20"/>
        <v>12639.2</v>
      </c>
    </row>
    <row r="65" spans="1:9" ht="16.899999999999999" customHeight="1">
      <c r="A65" s="87"/>
      <c r="B65" s="5" t="s">
        <v>7</v>
      </c>
      <c r="C65" s="89"/>
      <c r="D65" s="89"/>
      <c r="E65" s="89"/>
      <c r="F65" s="89"/>
      <c r="G65" s="89"/>
      <c r="H65" s="89"/>
      <c r="I65" s="89"/>
    </row>
    <row r="66" spans="1:9" ht="21" customHeight="1">
      <c r="A66" s="29"/>
      <c r="B66" s="5" t="s">
        <v>8</v>
      </c>
      <c r="C66" s="28">
        <f t="shared" si="3"/>
        <v>6665</v>
      </c>
      <c r="D66" s="28">
        <f t="shared" ref="D66:I66" si="21">D70+D74+D78+D82+D86</f>
        <v>995</v>
      </c>
      <c r="E66" s="28">
        <f t="shared" si="21"/>
        <v>1040</v>
      </c>
      <c r="F66" s="28">
        <f t="shared" si="21"/>
        <v>1090</v>
      </c>
      <c r="G66" s="28">
        <f t="shared" si="21"/>
        <v>1140</v>
      </c>
      <c r="H66" s="28">
        <f t="shared" si="21"/>
        <v>1180</v>
      </c>
      <c r="I66" s="28">
        <f t="shared" si="21"/>
        <v>1220</v>
      </c>
    </row>
    <row r="67" spans="1:9" s="2" customFormat="1" ht="28.9" customHeight="1">
      <c r="A67" s="20" t="s">
        <v>40</v>
      </c>
      <c r="B67" s="3" t="s">
        <v>41</v>
      </c>
      <c r="C67" s="26">
        <f t="shared" si="3"/>
        <v>46643.9</v>
      </c>
      <c r="D67" s="26">
        <f t="shared" ref="D67:I67" si="22">D68+D70</f>
        <v>9581.6</v>
      </c>
      <c r="E67" s="26">
        <f t="shared" si="22"/>
        <v>8252.6</v>
      </c>
      <c r="F67" s="26">
        <f t="shared" si="22"/>
        <v>7898.6</v>
      </c>
      <c r="G67" s="26">
        <f t="shared" si="22"/>
        <v>7484.4</v>
      </c>
      <c r="H67" s="26">
        <f t="shared" si="22"/>
        <v>6993.7</v>
      </c>
      <c r="I67" s="26">
        <f t="shared" si="22"/>
        <v>6433</v>
      </c>
    </row>
    <row r="68" spans="1:9" ht="22.9" customHeight="1">
      <c r="A68" s="90"/>
      <c r="B68" s="3" t="s">
        <v>6</v>
      </c>
      <c r="C68" s="75">
        <f t="shared" si="3"/>
        <v>46643.9</v>
      </c>
      <c r="D68" s="86">
        <f>6536.41+3045.18</f>
        <v>9581.6</v>
      </c>
      <c r="E68" s="86">
        <f>5413.18+2839.46</f>
        <v>8252.6</v>
      </c>
      <c r="F68" s="86">
        <f>5294.81+2603.79</f>
        <v>7898.6</v>
      </c>
      <c r="G68" s="86">
        <f>5147.69+2336.71</f>
        <v>7484.4</v>
      </c>
      <c r="H68" s="86">
        <f>4960.79+2032.94</f>
        <v>6993.7</v>
      </c>
      <c r="I68" s="86">
        <f>4738.38+1694.66</f>
        <v>6433</v>
      </c>
    </row>
    <row r="69" spans="1:9" ht="16.899999999999999" customHeight="1">
      <c r="A69" s="90"/>
      <c r="B69" s="3" t="s">
        <v>7</v>
      </c>
      <c r="C69" s="76"/>
      <c r="D69" s="86"/>
      <c r="E69" s="86"/>
      <c r="F69" s="86"/>
      <c r="G69" s="86"/>
      <c r="H69" s="86"/>
      <c r="I69" s="86"/>
    </row>
    <row r="70" spans="1:9" ht="21" customHeight="1">
      <c r="A70" s="21"/>
      <c r="B70" s="3" t="s">
        <v>8</v>
      </c>
      <c r="C70" s="26">
        <f t="shared" si="3"/>
        <v>0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</row>
    <row r="71" spans="1:9" ht="42" customHeight="1">
      <c r="A71" s="22" t="s">
        <v>42</v>
      </c>
      <c r="B71" s="3" t="s">
        <v>43</v>
      </c>
      <c r="C71" s="26">
        <f t="shared" si="3"/>
        <v>4337.8999999999996</v>
      </c>
      <c r="D71" s="26">
        <f t="shared" ref="D71:I71" si="23">D72+D74</f>
        <v>643.29999999999995</v>
      </c>
      <c r="E71" s="26">
        <f t="shared" si="23"/>
        <v>673.4</v>
      </c>
      <c r="F71" s="26">
        <f t="shared" si="23"/>
        <v>705.8</v>
      </c>
      <c r="G71" s="26">
        <f t="shared" si="23"/>
        <v>738.9</v>
      </c>
      <c r="H71" s="26">
        <f t="shared" si="23"/>
        <v>771.5</v>
      </c>
      <c r="I71" s="26">
        <f t="shared" si="23"/>
        <v>805</v>
      </c>
    </row>
    <row r="72" spans="1:9" ht="22.9" customHeight="1">
      <c r="A72" s="90"/>
      <c r="B72" s="3" t="s">
        <v>6</v>
      </c>
      <c r="C72" s="75">
        <f t="shared" si="3"/>
        <v>4337.8999999999996</v>
      </c>
      <c r="D72" s="86">
        <v>643.29999999999995</v>
      </c>
      <c r="E72" s="86">
        <v>673.4</v>
      </c>
      <c r="F72" s="86">
        <v>705.8</v>
      </c>
      <c r="G72" s="86">
        <v>738.9</v>
      </c>
      <c r="H72" s="86">
        <v>771.5</v>
      </c>
      <c r="I72" s="86">
        <v>805</v>
      </c>
    </row>
    <row r="73" spans="1:9" ht="16.899999999999999" customHeight="1">
      <c r="A73" s="90"/>
      <c r="B73" s="3" t="s">
        <v>7</v>
      </c>
      <c r="C73" s="76"/>
      <c r="D73" s="86"/>
      <c r="E73" s="86"/>
      <c r="F73" s="86"/>
      <c r="G73" s="86"/>
      <c r="H73" s="86"/>
      <c r="I73" s="86"/>
    </row>
    <row r="74" spans="1:9" ht="21" customHeight="1">
      <c r="A74" s="21"/>
      <c r="B74" s="3" t="s">
        <v>8</v>
      </c>
      <c r="C74" s="26">
        <f t="shared" ref="C74:C86" si="24">D74+E74+F74+G74+H74+I74</f>
        <v>0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</row>
    <row r="75" spans="1:9" ht="44.45" customHeight="1">
      <c r="A75" s="7" t="s">
        <v>44</v>
      </c>
      <c r="B75" s="3" t="s">
        <v>45</v>
      </c>
      <c r="C75" s="26">
        <f t="shared" si="24"/>
        <v>1686.4</v>
      </c>
      <c r="D75" s="26">
        <f t="shared" ref="D75:I75" si="25">D76+D78</f>
        <v>249.7</v>
      </c>
      <c r="E75" s="26">
        <f t="shared" si="25"/>
        <v>262</v>
      </c>
      <c r="F75" s="26">
        <f t="shared" si="25"/>
        <v>274.5</v>
      </c>
      <c r="G75" s="26">
        <f t="shared" si="25"/>
        <v>287.39999999999998</v>
      </c>
      <c r="H75" s="26">
        <f t="shared" si="25"/>
        <v>300.10000000000002</v>
      </c>
      <c r="I75" s="26">
        <f t="shared" si="25"/>
        <v>312.7</v>
      </c>
    </row>
    <row r="76" spans="1:9" ht="22.9" customHeight="1">
      <c r="A76" s="90"/>
      <c r="B76" s="3" t="s">
        <v>6</v>
      </c>
      <c r="C76" s="75">
        <f t="shared" si="24"/>
        <v>1686.4</v>
      </c>
      <c r="D76" s="86">
        <v>249.7</v>
      </c>
      <c r="E76" s="86">
        <v>262</v>
      </c>
      <c r="F76" s="86">
        <v>274.5</v>
      </c>
      <c r="G76" s="86">
        <v>287.39999999999998</v>
      </c>
      <c r="H76" s="86">
        <v>300.10000000000002</v>
      </c>
      <c r="I76" s="86">
        <v>312.7</v>
      </c>
    </row>
    <row r="77" spans="1:9" ht="16.899999999999999" customHeight="1">
      <c r="A77" s="90"/>
      <c r="B77" s="3" t="s">
        <v>7</v>
      </c>
      <c r="C77" s="76"/>
      <c r="D77" s="86"/>
      <c r="E77" s="86"/>
      <c r="F77" s="86"/>
      <c r="G77" s="86"/>
      <c r="H77" s="86"/>
      <c r="I77" s="86"/>
    </row>
    <row r="78" spans="1:9" ht="21" customHeight="1">
      <c r="A78" s="21"/>
      <c r="B78" s="3" t="s">
        <v>8</v>
      </c>
      <c r="C78" s="26">
        <f t="shared" si="24"/>
        <v>0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</row>
    <row r="79" spans="1:9" ht="57.6" customHeight="1">
      <c r="A79" s="23" t="s">
        <v>46</v>
      </c>
      <c r="B79" s="3" t="s">
        <v>47</v>
      </c>
      <c r="C79" s="26">
        <f t="shared" si="24"/>
        <v>34852.800000000003</v>
      </c>
      <c r="D79" s="26">
        <f t="shared" ref="D79:I79" si="26">D80+D82</f>
        <v>6544.9</v>
      </c>
      <c r="E79" s="26">
        <f t="shared" si="26"/>
        <v>6241.4</v>
      </c>
      <c r="F79" s="26">
        <f t="shared" si="26"/>
        <v>5946.4</v>
      </c>
      <c r="G79" s="26">
        <f t="shared" si="26"/>
        <v>5659.9</v>
      </c>
      <c r="H79" s="26">
        <f t="shared" si="26"/>
        <v>5371.7</v>
      </c>
      <c r="I79" s="26">
        <f t="shared" si="26"/>
        <v>5088.5</v>
      </c>
    </row>
    <row r="80" spans="1:9" ht="22.9" customHeight="1">
      <c r="A80" s="90"/>
      <c r="B80" s="3" t="s">
        <v>6</v>
      </c>
      <c r="C80" s="75">
        <f t="shared" si="24"/>
        <v>34852.800000000003</v>
      </c>
      <c r="D80" s="86">
        <v>6544.9</v>
      </c>
      <c r="E80" s="86">
        <v>6241.4</v>
      </c>
      <c r="F80" s="86">
        <v>5946.4</v>
      </c>
      <c r="G80" s="86">
        <v>5659.9</v>
      </c>
      <c r="H80" s="86">
        <v>5371.7</v>
      </c>
      <c r="I80" s="86">
        <v>5088.5</v>
      </c>
    </row>
    <row r="81" spans="1:9" ht="16.899999999999999" customHeight="1">
      <c r="A81" s="90"/>
      <c r="B81" s="3" t="s">
        <v>7</v>
      </c>
      <c r="C81" s="76"/>
      <c r="D81" s="86"/>
      <c r="E81" s="86"/>
      <c r="F81" s="86"/>
      <c r="G81" s="86"/>
      <c r="H81" s="86"/>
      <c r="I81" s="86"/>
    </row>
    <row r="82" spans="1:9" ht="24" customHeight="1">
      <c r="A82" s="21"/>
      <c r="B82" s="3" t="s">
        <v>8</v>
      </c>
      <c r="C82" s="26">
        <f t="shared" si="24"/>
        <v>0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</row>
    <row r="83" spans="1:9" ht="73.150000000000006" customHeight="1">
      <c r="A83" s="25" t="s">
        <v>48</v>
      </c>
      <c r="B83" s="3" t="s">
        <v>49</v>
      </c>
      <c r="C83" s="26">
        <f t="shared" si="24"/>
        <v>18570</v>
      </c>
      <c r="D83" s="26">
        <f t="shared" ref="D83:I83" si="27">D85+D86</f>
        <v>2770</v>
      </c>
      <c r="E83" s="26">
        <f t="shared" si="27"/>
        <v>2900</v>
      </c>
      <c r="F83" s="26">
        <f t="shared" si="27"/>
        <v>3030</v>
      </c>
      <c r="G83" s="26">
        <f t="shared" si="27"/>
        <v>3170</v>
      </c>
      <c r="H83" s="26">
        <f t="shared" si="27"/>
        <v>3300</v>
      </c>
      <c r="I83" s="26">
        <f t="shared" si="27"/>
        <v>3400</v>
      </c>
    </row>
    <row r="84" spans="1:9" ht="22.9" customHeight="1">
      <c r="A84" s="24"/>
      <c r="B84" s="3" t="s">
        <v>6</v>
      </c>
      <c r="C84" s="26"/>
      <c r="D84" s="26"/>
      <c r="E84" s="26"/>
      <c r="F84" s="26"/>
      <c r="G84" s="26"/>
      <c r="H84" s="26"/>
      <c r="I84" s="26"/>
    </row>
    <row r="85" spans="1:9" ht="16.899999999999999" customHeight="1">
      <c r="A85" s="24"/>
      <c r="B85" s="3" t="s">
        <v>7</v>
      </c>
      <c r="C85" s="26">
        <f>D85+E85+F85+G85+H85+I85</f>
        <v>11905</v>
      </c>
      <c r="D85" s="26">
        <v>1775</v>
      </c>
      <c r="E85" s="26">
        <v>1860</v>
      </c>
      <c r="F85" s="26">
        <v>1940</v>
      </c>
      <c r="G85" s="26">
        <v>2030</v>
      </c>
      <c r="H85" s="26">
        <v>2120</v>
      </c>
      <c r="I85" s="26">
        <v>2180</v>
      </c>
    </row>
    <row r="86" spans="1:9" ht="24" customHeight="1">
      <c r="A86" s="21"/>
      <c r="B86" s="3" t="s">
        <v>8</v>
      </c>
      <c r="C86" s="26">
        <f t="shared" si="24"/>
        <v>6665</v>
      </c>
      <c r="D86" s="26">
        <v>995</v>
      </c>
      <c r="E86" s="26">
        <v>1040</v>
      </c>
      <c r="F86" s="26">
        <v>1090</v>
      </c>
      <c r="G86" s="26">
        <v>1140</v>
      </c>
      <c r="H86" s="26">
        <v>1180</v>
      </c>
      <c r="I86" s="26">
        <v>1220</v>
      </c>
    </row>
    <row r="87" spans="1:9" ht="81.599999999999994" customHeight="1">
      <c r="A87" s="4" t="s">
        <v>36</v>
      </c>
      <c r="B87" s="5" t="s">
        <v>37</v>
      </c>
      <c r="C87" s="28">
        <f>D87+E87+F87+G87+H87+I87</f>
        <v>1000</v>
      </c>
      <c r="D87" s="28">
        <v>500</v>
      </c>
      <c r="E87" s="28">
        <v>500</v>
      </c>
      <c r="F87" s="28">
        <v>0</v>
      </c>
      <c r="G87" s="28">
        <v>0</v>
      </c>
      <c r="H87" s="28">
        <v>0</v>
      </c>
      <c r="I87" s="28">
        <v>0</v>
      </c>
    </row>
    <row r="88" spans="1:9" ht="18" customHeight="1">
      <c r="A88" s="72"/>
      <c r="B88" s="3" t="s">
        <v>6</v>
      </c>
      <c r="C88" s="86">
        <v>0</v>
      </c>
      <c r="D88" s="86">
        <v>0</v>
      </c>
      <c r="E88" s="86">
        <v>0</v>
      </c>
      <c r="F88" s="86">
        <v>0</v>
      </c>
      <c r="G88" s="86">
        <v>0</v>
      </c>
      <c r="H88" s="86">
        <v>0</v>
      </c>
      <c r="I88" s="86">
        <v>0</v>
      </c>
    </row>
    <row r="89" spans="1:9" ht="18" customHeight="1">
      <c r="A89" s="72"/>
      <c r="B89" s="3" t="s">
        <v>7</v>
      </c>
      <c r="C89" s="86"/>
      <c r="D89" s="86"/>
      <c r="E89" s="86"/>
      <c r="F89" s="86"/>
      <c r="G89" s="86"/>
      <c r="H89" s="86"/>
      <c r="I89" s="86"/>
    </row>
    <row r="90" spans="1:9" ht="16.899999999999999" customHeight="1">
      <c r="A90" s="7"/>
      <c r="B90" s="3" t="s">
        <v>8</v>
      </c>
      <c r="C90" s="26">
        <v>1000</v>
      </c>
      <c r="D90" s="26">
        <v>500</v>
      </c>
      <c r="E90" s="26">
        <v>500</v>
      </c>
      <c r="F90" s="26">
        <v>0</v>
      </c>
      <c r="G90" s="26">
        <v>0</v>
      </c>
      <c r="H90" s="26">
        <v>0</v>
      </c>
      <c r="I90" s="26">
        <v>0</v>
      </c>
    </row>
    <row r="91" spans="1:9" ht="27.6" customHeight="1">
      <c r="A91" s="27" t="s">
        <v>39</v>
      </c>
      <c r="B91" s="3" t="s">
        <v>38</v>
      </c>
      <c r="C91" s="26">
        <v>1000</v>
      </c>
      <c r="D91" s="26">
        <v>500</v>
      </c>
      <c r="E91" s="26">
        <v>500</v>
      </c>
      <c r="F91" s="26">
        <v>0</v>
      </c>
      <c r="G91" s="26">
        <v>0</v>
      </c>
      <c r="H91" s="26">
        <v>0</v>
      </c>
      <c r="I91" s="26">
        <v>0</v>
      </c>
    </row>
    <row r="92" spans="1:9">
      <c r="A92" s="72"/>
      <c r="B92" s="3" t="s">
        <v>6</v>
      </c>
      <c r="C92" s="86">
        <v>0</v>
      </c>
      <c r="D92" s="86">
        <v>0</v>
      </c>
      <c r="E92" s="86">
        <v>0</v>
      </c>
      <c r="F92" s="86">
        <v>0</v>
      </c>
      <c r="G92" s="86">
        <v>0</v>
      </c>
      <c r="H92" s="86">
        <v>0</v>
      </c>
      <c r="I92" s="86">
        <v>0</v>
      </c>
    </row>
    <row r="93" spans="1:9">
      <c r="A93" s="72"/>
      <c r="B93" s="3" t="s">
        <v>7</v>
      </c>
      <c r="C93" s="86"/>
      <c r="D93" s="86"/>
      <c r="E93" s="86"/>
      <c r="F93" s="86"/>
      <c r="G93" s="86"/>
      <c r="H93" s="86"/>
      <c r="I93" s="86"/>
    </row>
    <row r="94" spans="1:9">
      <c r="A94" s="7"/>
      <c r="B94" s="3" t="s">
        <v>8</v>
      </c>
      <c r="C94" s="26">
        <f>D94+E94+F94+G94+H94+I94</f>
        <v>1000</v>
      </c>
      <c r="D94" s="26">
        <v>500</v>
      </c>
      <c r="E94" s="26">
        <v>500</v>
      </c>
      <c r="F94" s="26">
        <v>0</v>
      </c>
      <c r="G94" s="26">
        <v>0</v>
      </c>
      <c r="H94" s="26">
        <v>0</v>
      </c>
      <c r="I94" s="26">
        <v>0</v>
      </c>
    </row>
  </sheetData>
  <mergeCells count="191">
    <mergeCell ref="H80:H81"/>
    <mergeCell ref="I80:I81"/>
    <mergeCell ref="A80:A81"/>
    <mergeCell ref="C80:C81"/>
    <mergeCell ref="D80:D81"/>
    <mergeCell ref="E80:E81"/>
    <mergeCell ref="F80:F81"/>
    <mergeCell ref="G80:G81"/>
    <mergeCell ref="H72:H73"/>
    <mergeCell ref="I72:I73"/>
    <mergeCell ref="A76:A77"/>
    <mergeCell ref="C76:C77"/>
    <mergeCell ref="D76:D77"/>
    <mergeCell ref="E76:E77"/>
    <mergeCell ref="F76:F77"/>
    <mergeCell ref="G76:G77"/>
    <mergeCell ref="H76:H77"/>
    <mergeCell ref="I76:I77"/>
    <mergeCell ref="I68:I69"/>
    <mergeCell ref="G64:G65"/>
    <mergeCell ref="H64:H65"/>
    <mergeCell ref="I64:I65"/>
    <mergeCell ref="F68:F69"/>
    <mergeCell ref="G68:G69"/>
    <mergeCell ref="H68:H69"/>
    <mergeCell ref="F64:F65"/>
    <mergeCell ref="A68:A69"/>
    <mergeCell ref="C68:C69"/>
    <mergeCell ref="D68:D69"/>
    <mergeCell ref="E68:E69"/>
    <mergeCell ref="F72:F73"/>
    <mergeCell ref="G72:G73"/>
    <mergeCell ref="A72:A73"/>
    <mergeCell ref="C72:C73"/>
    <mergeCell ref="D72:D73"/>
    <mergeCell ref="E72:E73"/>
    <mergeCell ref="I88:I89"/>
    <mergeCell ref="A92:A93"/>
    <mergeCell ref="C92:C93"/>
    <mergeCell ref="D92:D93"/>
    <mergeCell ref="E92:E93"/>
    <mergeCell ref="F92:F93"/>
    <mergeCell ref="G92:G93"/>
    <mergeCell ref="H92:H93"/>
    <mergeCell ref="I92:I93"/>
    <mergeCell ref="G88:G89"/>
    <mergeCell ref="H60:H61"/>
    <mergeCell ref="I60:I61"/>
    <mergeCell ref="F60:F61"/>
    <mergeCell ref="G60:G61"/>
    <mergeCell ref="A88:A89"/>
    <mergeCell ref="C88:C89"/>
    <mergeCell ref="D88:D89"/>
    <mergeCell ref="E88:E89"/>
    <mergeCell ref="H88:H89"/>
    <mergeCell ref="C56:C57"/>
    <mergeCell ref="A60:A61"/>
    <mergeCell ref="C60:C61"/>
    <mergeCell ref="D60:D61"/>
    <mergeCell ref="E60:E61"/>
    <mergeCell ref="F88:F89"/>
    <mergeCell ref="A64:A65"/>
    <mergeCell ref="C64:C65"/>
    <mergeCell ref="D64:D65"/>
    <mergeCell ref="E64:E65"/>
    <mergeCell ref="G54:G55"/>
    <mergeCell ref="H54:H55"/>
    <mergeCell ref="I54:I55"/>
    <mergeCell ref="A56:A57"/>
    <mergeCell ref="D56:D57"/>
    <mergeCell ref="E56:E57"/>
    <mergeCell ref="F56:F57"/>
    <mergeCell ref="G56:G57"/>
    <mergeCell ref="H56:H57"/>
    <mergeCell ref="I56:I57"/>
    <mergeCell ref="A54:A55"/>
    <mergeCell ref="B54:B55"/>
    <mergeCell ref="C54:C55"/>
    <mergeCell ref="D54:D55"/>
    <mergeCell ref="E54:E55"/>
    <mergeCell ref="F54:F55"/>
    <mergeCell ref="A51:A52"/>
    <mergeCell ref="C51:C52"/>
    <mergeCell ref="D51:D52"/>
    <mergeCell ref="E51:E52"/>
    <mergeCell ref="H51:H52"/>
    <mergeCell ref="I51:I52"/>
    <mergeCell ref="F51:F52"/>
    <mergeCell ref="G51:G52"/>
    <mergeCell ref="I45:I46"/>
    <mergeCell ref="A47:A48"/>
    <mergeCell ref="C47:C48"/>
    <mergeCell ref="D47:D48"/>
    <mergeCell ref="E47:E48"/>
    <mergeCell ref="F47:F48"/>
    <mergeCell ref="G47:G48"/>
    <mergeCell ref="H47:H48"/>
    <mergeCell ref="I47:I48"/>
    <mergeCell ref="A45:A46"/>
    <mergeCell ref="B45:B46"/>
    <mergeCell ref="C45:C46"/>
    <mergeCell ref="D45:D46"/>
    <mergeCell ref="E45:E46"/>
    <mergeCell ref="F45:F46"/>
    <mergeCell ref="G45:G46"/>
    <mergeCell ref="H45:H46"/>
    <mergeCell ref="E42:E43"/>
    <mergeCell ref="F42:F43"/>
    <mergeCell ref="G42:G43"/>
    <mergeCell ref="A38:A39"/>
    <mergeCell ref="C38:C39"/>
    <mergeCell ref="D38:D39"/>
    <mergeCell ref="E38:E39"/>
    <mergeCell ref="F38:F39"/>
    <mergeCell ref="G38:G39"/>
    <mergeCell ref="G35:G37"/>
    <mergeCell ref="H35:H37"/>
    <mergeCell ref="H38:H39"/>
    <mergeCell ref="I38:I39"/>
    <mergeCell ref="H42:H43"/>
    <mergeCell ref="I42:I43"/>
    <mergeCell ref="D32:D33"/>
    <mergeCell ref="E32:E33"/>
    <mergeCell ref="H32:H33"/>
    <mergeCell ref="I32:I33"/>
    <mergeCell ref="A35:A37"/>
    <mergeCell ref="B35:B37"/>
    <mergeCell ref="C35:C37"/>
    <mergeCell ref="D35:D37"/>
    <mergeCell ref="E35:E37"/>
    <mergeCell ref="F35:F37"/>
    <mergeCell ref="H27:H28"/>
    <mergeCell ref="I27:I28"/>
    <mergeCell ref="F32:F33"/>
    <mergeCell ref="G32:G33"/>
    <mergeCell ref="I35:I37"/>
    <mergeCell ref="A42:A43"/>
    <mergeCell ref="C42:C43"/>
    <mergeCell ref="D42:D43"/>
    <mergeCell ref="A32:A33"/>
    <mergeCell ref="C32:C33"/>
    <mergeCell ref="A27:A28"/>
    <mergeCell ref="C27:C28"/>
    <mergeCell ref="D27:D28"/>
    <mergeCell ref="E27:E28"/>
    <mergeCell ref="F27:F28"/>
    <mergeCell ref="G27:G28"/>
    <mergeCell ref="A23:A24"/>
    <mergeCell ref="C23:C24"/>
    <mergeCell ref="D23:D24"/>
    <mergeCell ref="E23:E24"/>
    <mergeCell ref="H23:H24"/>
    <mergeCell ref="I23:I24"/>
    <mergeCell ref="H17:H18"/>
    <mergeCell ref="I17:I18"/>
    <mergeCell ref="F23:F24"/>
    <mergeCell ref="G23:G24"/>
    <mergeCell ref="A19:A20"/>
    <mergeCell ref="C19:C20"/>
    <mergeCell ref="D19:D20"/>
    <mergeCell ref="E19:E20"/>
    <mergeCell ref="F19:F20"/>
    <mergeCell ref="G19:G20"/>
    <mergeCell ref="D13:D14"/>
    <mergeCell ref="E13:E14"/>
    <mergeCell ref="H19:H20"/>
    <mergeCell ref="I19:I20"/>
    <mergeCell ref="A17:A18"/>
    <mergeCell ref="C17:C18"/>
    <mergeCell ref="D17:D18"/>
    <mergeCell ref="E17:E18"/>
    <mergeCell ref="F17:F18"/>
    <mergeCell ref="G17:G18"/>
    <mergeCell ref="A6:A7"/>
    <mergeCell ref="B6:B7"/>
    <mergeCell ref="C6:C7"/>
    <mergeCell ref="D6:I6"/>
    <mergeCell ref="F13:F14"/>
    <mergeCell ref="G13:G14"/>
    <mergeCell ref="H13:H14"/>
    <mergeCell ref="I13:I14"/>
    <mergeCell ref="A13:A14"/>
    <mergeCell ref="C13:C14"/>
    <mergeCell ref="F9:F10"/>
    <mergeCell ref="G9:G10"/>
    <mergeCell ref="H9:H10"/>
    <mergeCell ref="I9:I10"/>
    <mergeCell ref="A9:A10"/>
    <mergeCell ref="C9:C10"/>
    <mergeCell ref="D9:D10"/>
    <mergeCell ref="E9:E10"/>
  </mergeCells>
  <phoneticPr fontId="8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V154"/>
  <sheetViews>
    <sheetView zoomScale="79" zoomScaleNormal="79" workbookViewId="0">
      <selection activeCell="A12" sqref="A12:M12"/>
    </sheetView>
  </sheetViews>
  <sheetFormatPr defaultColWidth="20.28515625" defaultRowHeight="15"/>
  <cols>
    <col min="1" max="1" width="6.7109375" style="30" customWidth="1"/>
    <col min="2" max="2" width="45" style="30" customWidth="1"/>
    <col min="3" max="3" width="10.7109375" style="30" customWidth="1"/>
    <col min="4" max="8" width="9.42578125" style="30" customWidth="1"/>
    <col min="9" max="9" width="10.28515625" style="32" customWidth="1"/>
    <col min="10" max="10" width="0" style="30" hidden="1" customWidth="1"/>
    <col min="11" max="11" width="15.5703125" style="30" customWidth="1"/>
    <col min="12" max="12" width="11.28515625" style="61" customWidth="1"/>
    <col min="13" max="13" width="17.28515625" style="61" customWidth="1"/>
    <col min="14" max="62" width="20.28515625" style="61"/>
    <col min="63" max="16384" width="20.28515625" style="30"/>
  </cols>
  <sheetData>
    <row r="1" spans="1:13">
      <c r="I1" s="30"/>
      <c r="M1" s="41" t="s">
        <v>74</v>
      </c>
    </row>
    <row r="2" spans="1:13">
      <c r="I2" s="30"/>
      <c r="M2" s="41" t="s">
        <v>75</v>
      </c>
    </row>
    <row r="3" spans="1:13">
      <c r="I3" s="30"/>
      <c r="M3" s="41" t="s">
        <v>76</v>
      </c>
    </row>
    <row r="4" spans="1:13">
      <c r="I4" s="30"/>
      <c r="M4" s="41" t="s">
        <v>77</v>
      </c>
    </row>
    <row r="5" spans="1:13">
      <c r="I5" s="30"/>
      <c r="M5" s="41" t="s">
        <v>78</v>
      </c>
    </row>
    <row r="6" spans="1:13">
      <c r="I6" s="30"/>
      <c r="M6" s="41" t="s">
        <v>79</v>
      </c>
    </row>
    <row r="7" spans="1:13">
      <c r="I7" s="30"/>
      <c r="M7" s="41" t="s">
        <v>80</v>
      </c>
    </row>
    <row r="8" spans="1:13">
      <c r="I8" s="30"/>
      <c r="M8" s="41" t="s">
        <v>81</v>
      </c>
    </row>
    <row r="9" spans="1:13">
      <c r="I9" s="30"/>
      <c r="M9" s="41" t="s">
        <v>150</v>
      </c>
    </row>
    <row r="10" spans="1:13">
      <c r="I10" s="30"/>
      <c r="M10" s="41"/>
    </row>
    <row r="11" spans="1:13">
      <c r="I11" s="30"/>
      <c r="M11" s="41"/>
    </row>
    <row r="12" spans="1:13" ht="14.45" customHeight="1">
      <c r="A12" s="98" t="s">
        <v>82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</row>
    <row r="13" spans="1:13" ht="14.45" customHeight="1">
      <c r="A13" s="98" t="s">
        <v>83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</row>
    <row r="14" spans="1:13" ht="15.75">
      <c r="D14" s="42"/>
    </row>
    <row r="15" spans="1:13" ht="40.15" customHeight="1">
      <c r="A15" s="97" t="s">
        <v>0</v>
      </c>
      <c r="B15" s="97" t="s">
        <v>84</v>
      </c>
      <c r="C15" s="97" t="s">
        <v>85</v>
      </c>
      <c r="D15" s="97"/>
      <c r="E15" s="97"/>
      <c r="F15" s="97"/>
      <c r="G15" s="97"/>
      <c r="H15" s="97"/>
      <c r="I15" s="100" t="s">
        <v>86</v>
      </c>
      <c r="J15" s="44"/>
      <c r="K15" s="96" t="s">
        <v>87</v>
      </c>
      <c r="L15" s="94" t="s">
        <v>132</v>
      </c>
      <c r="M15" s="94" t="s">
        <v>133</v>
      </c>
    </row>
    <row r="16" spans="1:13" ht="18.600000000000001" customHeight="1">
      <c r="A16" s="97"/>
      <c r="B16" s="97"/>
      <c r="C16" s="56">
        <v>2015</v>
      </c>
      <c r="D16" s="56">
        <v>2016</v>
      </c>
      <c r="E16" s="56">
        <v>2017</v>
      </c>
      <c r="F16" s="56">
        <v>2018</v>
      </c>
      <c r="G16" s="56">
        <v>2019</v>
      </c>
      <c r="H16" s="56">
        <v>2020</v>
      </c>
      <c r="I16" s="100"/>
      <c r="J16" s="44"/>
      <c r="K16" s="96"/>
      <c r="L16" s="95"/>
      <c r="M16" s="95"/>
    </row>
    <row r="17" spans="1:256">
      <c r="A17" s="56">
        <v>1</v>
      </c>
      <c r="B17" s="56">
        <v>2</v>
      </c>
      <c r="C17" s="56">
        <v>3</v>
      </c>
      <c r="D17" s="56">
        <v>4</v>
      </c>
      <c r="E17" s="56">
        <v>5</v>
      </c>
      <c r="F17" s="56">
        <v>6</v>
      </c>
      <c r="G17" s="56">
        <v>7</v>
      </c>
      <c r="H17" s="56">
        <v>8</v>
      </c>
      <c r="I17" s="56">
        <v>9</v>
      </c>
      <c r="J17" s="44"/>
      <c r="K17" s="55">
        <v>10</v>
      </c>
      <c r="L17" s="44">
        <v>11</v>
      </c>
      <c r="M17" s="44">
        <v>12</v>
      </c>
    </row>
    <row r="18" spans="1:256" ht="19.149999999999999" customHeight="1">
      <c r="A18" s="38"/>
      <c r="B18" s="47" t="s">
        <v>50</v>
      </c>
      <c r="C18" s="37">
        <f t="shared" ref="C18:H18" si="0">C25+C43+C55+C72+C129+C147</f>
        <v>422560.6</v>
      </c>
      <c r="D18" s="37">
        <f t="shared" si="0"/>
        <v>82071.600000000006</v>
      </c>
      <c r="E18" s="37">
        <f t="shared" si="0"/>
        <v>72066.5</v>
      </c>
      <c r="F18" s="37">
        <f t="shared" si="0"/>
        <v>147348.4</v>
      </c>
      <c r="G18" s="37">
        <f t="shared" si="0"/>
        <v>148369</v>
      </c>
      <c r="H18" s="37">
        <f t="shared" si="0"/>
        <v>149062.39999999999</v>
      </c>
      <c r="I18" s="37">
        <f>H18+G18+F18+E18+D18+C18</f>
        <v>1021478.5</v>
      </c>
      <c r="J18" s="48"/>
      <c r="K18" s="48"/>
      <c r="L18" s="48"/>
      <c r="M18" s="44"/>
    </row>
    <row r="19" spans="1:256" s="31" customFormat="1" ht="36.6" hidden="1" customHeight="1" thickBot="1">
      <c r="A19" s="49"/>
      <c r="B19" s="50"/>
      <c r="C19" s="67">
        <f t="shared" ref="C19:H19" si="1">C20+C21+C22</f>
        <v>422560.6</v>
      </c>
      <c r="D19" s="67">
        <f t="shared" si="1"/>
        <v>82071.600000000006</v>
      </c>
      <c r="E19" s="67">
        <f t="shared" si="1"/>
        <v>72066.5</v>
      </c>
      <c r="F19" s="67">
        <f t="shared" si="1"/>
        <v>147348.4</v>
      </c>
      <c r="G19" s="67">
        <f t="shared" si="1"/>
        <v>148369</v>
      </c>
      <c r="H19" s="67">
        <f t="shared" si="1"/>
        <v>149062.39999999999</v>
      </c>
      <c r="I19" s="67"/>
      <c r="J19" s="51"/>
      <c r="K19" s="51"/>
      <c r="L19" s="68"/>
      <c r="M19" s="68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</row>
    <row r="20" spans="1:256" ht="16.899999999999999" customHeight="1">
      <c r="A20" s="52"/>
      <c r="B20" s="52" t="s">
        <v>51</v>
      </c>
      <c r="C20" s="37">
        <f t="shared" ref="C20:H20" si="2">C26+C44+C57+C73+C130+C148</f>
        <v>41490</v>
      </c>
      <c r="D20" s="37">
        <f t="shared" si="2"/>
        <v>40774.9</v>
      </c>
      <c r="E20" s="37">
        <f t="shared" si="2"/>
        <v>32828.800000000003</v>
      </c>
      <c r="F20" s="37">
        <f t="shared" si="2"/>
        <v>35803.9</v>
      </c>
      <c r="G20" s="37">
        <f t="shared" si="2"/>
        <v>35836.1</v>
      </c>
      <c r="H20" s="37">
        <f t="shared" si="2"/>
        <v>35556.6</v>
      </c>
      <c r="I20" s="37">
        <f>H20+G20+F20+E20+D20+C20</f>
        <v>222290.3</v>
      </c>
      <c r="J20" s="48">
        <f>I20+I21+I22</f>
        <v>1021478.5</v>
      </c>
      <c r="K20" s="48"/>
      <c r="L20" s="44"/>
      <c r="M20" s="44"/>
    </row>
    <row r="21" spans="1:256" ht="16.149999999999999" customHeight="1">
      <c r="A21" s="52"/>
      <c r="B21" s="52" t="s">
        <v>8</v>
      </c>
      <c r="C21" s="37">
        <f t="shared" ref="C21:H21" si="3">C27+C45+C78+C131+C149+C95+C118+C122</f>
        <v>341814</v>
      </c>
      <c r="D21" s="37">
        <f t="shared" si="3"/>
        <v>5800</v>
      </c>
      <c r="E21" s="37">
        <f t="shared" si="3"/>
        <v>500</v>
      </c>
      <c r="F21" s="37">
        <f t="shared" si="3"/>
        <v>70446.3</v>
      </c>
      <c r="G21" s="37">
        <f t="shared" si="3"/>
        <v>68926.600000000006</v>
      </c>
      <c r="H21" s="37">
        <f t="shared" si="3"/>
        <v>67234.2</v>
      </c>
      <c r="I21" s="37">
        <f>H21+G21+F21+E21+D21+C21</f>
        <v>554721.1</v>
      </c>
      <c r="J21" s="48"/>
      <c r="K21" s="48"/>
      <c r="L21" s="44"/>
      <c r="M21" s="44"/>
    </row>
    <row r="22" spans="1:256" ht="13.15" customHeight="1">
      <c r="A22" s="52"/>
      <c r="B22" s="52" t="s">
        <v>52</v>
      </c>
      <c r="C22" s="37">
        <f t="shared" ref="C22:H22" si="4">C28+C46+C58+C59</f>
        <v>39256.6</v>
      </c>
      <c r="D22" s="37">
        <f t="shared" si="4"/>
        <v>35496.699999999997</v>
      </c>
      <c r="E22" s="37">
        <f t="shared" si="4"/>
        <v>38737.699999999997</v>
      </c>
      <c r="F22" s="37">
        <f t="shared" si="4"/>
        <v>41098.199999999997</v>
      </c>
      <c r="G22" s="37">
        <f t="shared" si="4"/>
        <v>43606.3</v>
      </c>
      <c r="H22" s="37">
        <f t="shared" si="4"/>
        <v>46271.6</v>
      </c>
      <c r="I22" s="37">
        <f>H22+G22+F22+E22+D22+C22</f>
        <v>244467.1</v>
      </c>
      <c r="J22" s="48"/>
      <c r="K22" s="48"/>
      <c r="L22" s="44"/>
      <c r="M22" s="44"/>
    </row>
    <row r="23" spans="1:256" ht="18" customHeight="1">
      <c r="A23" s="47"/>
      <c r="B23" s="36" t="s">
        <v>53</v>
      </c>
      <c r="C23" s="35"/>
      <c r="D23" s="35"/>
      <c r="E23" s="35"/>
      <c r="F23" s="35"/>
      <c r="G23" s="35"/>
      <c r="H23" s="36"/>
      <c r="I23" s="33"/>
      <c r="J23" s="48"/>
      <c r="K23" s="48"/>
      <c r="L23" s="44"/>
      <c r="M23" s="44"/>
    </row>
    <row r="24" spans="1:256" ht="40.15" customHeight="1">
      <c r="A24" s="91" t="s">
        <v>131</v>
      </c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3"/>
    </row>
    <row r="25" spans="1:256" s="46" customFormat="1" ht="30" customHeight="1">
      <c r="A25" s="45" t="s">
        <v>54</v>
      </c>
      <c r="B25" s="45" t="s">
        <v>55</v>
      </c>
      <c r="C25" s="45">
        <f t="shared" ref="C25:H25" si="5">C26+C27+C28</f>
        <v>61615.4</v>
      </c>
      <c r="D25" s="45">
        <f t="shared" si="5"/>
        <v>4703.3</v>
      </c>
      <c r="E25" s="45">
        <f t="shared" si="5"/>
        <v>5018.5</v>
      </c>
      <c r="F25" s="45">
        <f t="shared" si="5"/>
        <v>5364.7</v>
      </c>
      <c r="G25" s="45">
        <f t="shared" si="5"/>
        <v>5697.3</v>
      </c>
      <c r="H25" s="45">
        <f t="shared" si="5"/>
        <v>6016.4</v>
      </c>
      <c r="I25" s="45">
        <f t="shared" ref="I25:I32" si="6">H25+G25+F25+E25+D25+C25</f>
        <v>88415.6</v>
      </c>
      <c r="J25" s="53"/>
      <c r="K25" s="52"/>
      <c r="L25" s="52"/>
      <c r="M25" s="52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</row>
    <row r="26" spans="1:256" ht="16.149999999999999" customHeight="1">
      <c r="A26" s="52"/>
      <c r="B26" s="52" t="s">
        <v>51</v>
      </c>
      <c r="C26" s="57">
        <f t="shared" ref="C26:H26" si="7">C30+C34+C38</f>
        <v>4308</v>
      </c>
      <c r="D26" s="57">
        <f t="shared" si="7"/>
        <v>4703.3</v>
      </c>
      <c r="E26" s="57">
        <f t="shared" si="7"/>
        <v>5018.5</v>
      </c>
      <c r="F26" s="57">
        <f t="shared" si="7"/>
        <v>5364.7</v>
      </c>
      <c r="G26" s="57">
        <f t="shared" si="7"/>
        <v>5697.3</v>
      </c>
      <c r="H26" s="57">
        <f t="shared" si="7"/>
        <v>6016.4</v>
      </c>
      <c r="I26" s="57">
        <f t="shared" si="6"/>
        <v>31108.2</v>
      </c>
      <c r="J26" s="52">
        <f>I26+I27+I28</f>
        <v>88415.6</v>
      </c>
      <c r="K26" s="52"/>
      <c r="L26" s="52"/>
      <c r="M26" s="52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0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  <c r="IA26" s="34"/>
      <c r="IB26" s="34"/>
      <c r="IC26" s="34"/>
      <c r="ID26" s="34"/>
      <c r="IE26" s="34"/>
      <c r="IF26" s="34"/>
      <c r="IG26" s="34"/>
      <c r="IH26" s="34"/>
      <c r="II26" s="34"/>
      <c r="IJ26" s="34"/>
      <c r="IK26" s="34"/>
      <c r="IL26" s="34"/>
      <c r="IM26" s="34"/>
      <c r="IN26" s="34"/>
      <c r="IO26" s="34"/>
      <c r="IP26" s="34"/>
      <c r="IQ26" s="34"/>
      <c r="IR26" s="34"/>
      <c r="IS26" s="34"/>
      <c r="IT26" s="34"/>
      <c r="IU26" s="34"/>
      <c r="IV26" s="34"/>
    </row>
    <row r="27" spans="1:256" ht="15" customHeight="1">
      <c r="A27" s="52"/>
      <c r="B27" s="52" t="s">
        <v>8</v>
      </c>
      <c r="C27" s="57">
        <f t="shared" ref="C27:H27" si="8">C31+C35+C39</f>
        <v>54942</v>
      </c>
      <c r="D27" s="57">
        <f t="shared" si="8"/>
        <v>0</v>
      </c>
      <c r="E27" s="57">
        <f t="shared" si="8"/>
        <v>0</v>
      </c>
      <c r="F27" s="57">
        <f t="shared" si="8"/>
        <v>0</v>
      </c>
      <c r="G27" s="57">
        <f t="shared" si="8"/>
        <v>0</v>
      </c>
      <c r="H27" s="57">
        <f t="shared" si="8"/>
        <v>0</v>
      </c>
      <c r="I27" s="57">
        <f t="shared" si="6"/>
        <v>54942</v>
      </c>
      <c r="J27" s="52"/>
      <c r="K27" s="52"/>
      <c r="L27" s="52"/>
      <c r="M27" s="52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0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  <c r="IP27" s="34"/>
      <c r="IQ27" s="34"/>
      <c r="IR27" s="34"/>
      <c r="IS27" s="34"/>
      <c r="IT27" s="34"/>
      <c r="IU27" s="34"/>
      <c r="IV27" s="34"/>
    </row>
    <row r="28" spans="1:256" ht="12.6" customHeight="1">
      <c r="A28" s="52"/>
      <c r="B28" s="52" t="s">
        <v>52</v>
      </c>
      <c r="C28" s="57">
        <f t="shared" ref="C28:H28" si="9">C32+C36+C40</f>
        <v>2365.4</v>
      </c>
      <c r="D28" s="57">
        <f t="shared" si="9"/>
        <v>0</v>
      </c>
      <c r="E28" s="57">
        <f t="shared" si="9"/>
        <v>0</v>
      </c>
      <c r="F28" s="57">
        <f t="shared" si="9"/>
        <v>0</v>
      </c>
      <c r="G28" s="57">
        <f t="shared" si="9"/>
        <v>0</v>
      </c>
      <c r="H28" s="57">
        <f t="shared" si="9"/>
        <v>0</v>
      </c>
      <c r="I28" s="57">
        <f t="shared" si="6"/>
        <v>2365.4</v>
      </c>
      <c r="J28" s="52"/>
      <c r="K28" s="52"/>
      <c r="L28" s="52"/>
      <c r="M28" s="52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0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  <c r="IQ28" s="34"/>
      <c r="IR28" s="34"/>
      <c r="IS28" s="34"/>
      <c r="IT28" s="34"/>
      <c r="IU28" s="34"/>
      <c r="IV28" s="34"/>
    </row>
    <row r="29" spans="1:256" ht="28.15" customHeight="1">
      <c r="A29" s="52" t="s">
        <v>94</v>
      </c>
      <c r="B29" s="52" t="s">
        <v>95</v>
      </c>
      <c r="C29" s="57">
        <f t="shared" ref="C29:H29" si="10">C30+C31+C32</f>
        <v>4308</v>
      </c>
      <c r="D29" s="57">
        <f t="shared" si="10"/>
        <v>4703.3</v>
      </c>
      <c r="E29" s="57">
        <f t="shared" si="10"/>
        <v>5018.5</v>
      </c>
      <c r="F29" s="57">
        <f t="shared" si="10"/>
        <v>5364.7</v>
      </c>
      <c r="G29" s="57">
        <f t="shared" si="10"/>
        <v>5697.3</v>
      </c>
      <c r="H29" s="57">
        <f t="shared" si="10"/>
        <v>6016.4</v>
      </c>
      <c r="I29" s="57">
        <f t="shared" si="6"/>
        <v>31108.2</v>
      </c>
      <c r="J29" s="52"/>
      <c r="K29" s="52" t="s">
        <v>137</v>
      </c>
      <c r="L29" s="52" t="s">
        <v>136</v>
      </c>
      <c r="M29" s="52" t="s">
        <v>141</v>
      </c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0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  <c r="IQ29" s="34"/>
      <c r="IR29" s="34"/>
      <c r="IS29" s="34"/>
      <c r="IT29" s="34"/>
      <c r="IU29" s="34"/>
      <c r="IV29" s="34"/>
    </row>
    <row r="30" spans="1:256" ht="15.6" customHeight="1">
      <c r="A30" s="52"/>
      <c r="B30" s="52" t="s">
        <v>7</v>
      </c>
      <c r="C30" s="57">
        <v>4308</v>
      </c>
      <c r="D30" s="57">
        <v>4703.3</v>
      </c>
      <c r="E30" s="57">
        <v>5018.5</v>
      </c>
      <c r="F30" s="57">
        <v>5364.7</v>
      </c>
      <c r="G30" s="57">
        <v>5697.3</v>
      </c>
      <c r="H30" s="57">
        <v>6016.4</v>
      </c>
      <c r="I30" s="57">
        <f t="shared" si="6"/>
        <v>31108.2</v>
      </c>
      <c r="J30" s="52"/>
      <c r="K30" s="52"/>
      <c r="L30" s="52"/>
      <c r="M30" s="52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0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  <c r="IJ30" s="34"/>
      <c r="IK30" s="34"/>
      <c r="IL30" s="34"/>
      <c r="IM30" s="34"/>
      <c r="IN30" s="34"/>
      <c r="IO30" s="34"/>
      <c r="IP30" s="34"/>
      <c r="IQ30" s="34"/>
      <c r="IR30" s="34"/>
      <c r="IS30" s="34"/>
      <c r="IT30" s="34"/>
      <c r="IU30" s="34"/>
      <c r="IV30" s="34"/>
    </row>
    <row r="31" spans="1:256" ht="14.45" customHeight="1">
      <c r="A31" s="52"/>
      <c r="B31" s="52" t="s">
        <v>8</v>
      </c>
      <c r="C31" s="57">
        <v>0</v>
      </c>
      <c r="D31" s="57">
        <v>0</v>
      </c>
      <c r="E31" s="57">
        <v>0</v>
      </c>
      <c r="F31" s="57">
        <v>0</v>
      </c>
      <c r="G31" s="57">
        <v>0</v>
      </c>
      <c r="H31" s="57">
        <v>0</v>
      </c>
      <c r="I31" s="57">
        <f t="shared" si="6"/>
        <v>0</v>
      </c>
      <c r="J31" s="52"/>
      <c r="K31" s="52"/>
      <c r="L31" s="52"/>
      <c r="M31" s="52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0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  <c r="DV31" s="34"/>
      <c r="DW31" s="34"/>
      <c r="DX31" s="34"/>
      <c r="DY31" s="34"/>
      <c r="DZ31" s="34"/>
      <c r="EA31" s="34"/>
      <c r="EB31" s="34"/>
      <c r="EC31" s="34"/>
      <c r="ED31" s="34"/>
      <c r="EE31" s="34"/>
      <c r="EF31" s="34"/>
      <c r="EG31" s="34"/>
      <c r="EH31" s="34"/>
      <c r="EI31" s="34"/>
      <c r="EJ31" s="34"/>
      <c r="EK31" s="34"/>
      <c r="EL31" s="34"/>
      <c r="EM31" s="34"/>
      <c r="EN31" s="34"/>
      <c r="EO31" s="34"/>
      <c r="EP31" s="34"/>
      <c r="EQ31" s="34"/>
      <c r="ER31" s="34"/>
      <c r="ES31" s="34"/>
      <c r="ET31" s="34"/>
      <c r="EU31" s="34"/>
      <c r="EV31" s="34"/>
      <c r="EW31" s="34"/>
      <c r="EX31" s="34"/>
      <c r="EY31" s="34"/>
      <c r="EZ31" s="34"/>
      <c r="FA31" s="34"/>
      <c r="FB31" s="34"/>
      <c r="FC31" s="34"/>
      <c r="FD31" s="34"/>
      <c r="FE31" s="34"/>
      <c r="FF31" s="34"/>
      <c r="FG31" s="34"/>
      <c r="FH31" s="34"/>
      <c r="FI31" s="34"/>
      <c r="FJ31" s="34"/>
      <c r="FK31" s="34"/>
      <c r="FL31" s="34"/>
      <c r="FM31" s="34"/>
      <c r="FN31" s="34"/>
      <c r="FO31" s="34"/>
      <c r="FP31" s="34"/>
      <c r="FQ31" s="34"/>
      <c r="FR31" s="34"/>
      <c r="FS31" s="34"/>
      <c r="FT31" s="34"/>
      <c r="FU31" s="34"/>
      <c r="FV31" s="34"/>
      <c r="FW31" s="34"/>
      <c r="FX31" s="34"/>
      <c r="FY31" s="34"/>
      <c r="FZ31" s="34"/>
      <c r="GA31" s="34"/>
      <c r="GB31" s="34"/>
      <c r="GC31" s="34"/>
      <c r="GD31" s="34"/>
      <c r="GE31" s="34"/>
      <c r="GF31" s="34"/>
      <c r="GG31" s="34"/>
      <c r="GH31" s="34"/>
      <c r="GI31" s="34"/>
      <c r="GJ31" s="34"/>
      <c r="GK31" s="34"/>
      <c r="GL31" s="34"/>
      <c r="GM31" s="34"/>
      <c r="GN31" s="34"/>
      <c r="GO31" s="34"/>
      <c r="GP31" s="34"/>
      <c r="GQ31" s="34"/>
      <c r="GR31" s="34"/>
      <c r="GS31" s="34"/>
      <c r="GT31" s="34"/>
      <c r="GU31" s="34"/>
      <c r="GV31" s="34"/>
      <c r="GW31" s="34"/>
      <c r="GX31" s="34"/>
      <c r="GY31" s="34"/>
      <c r="GZ31" s="34"/>
      <c r="HA31" s="34"/>
      <c r="HB31" s="34"/>
      <c r="HC31" s="34"/>
      <c r="HD31" s="34"/>
      <c r="HE31" s="34"/>
      <c r="HF31" s="34"/>
      <c r="HG31" s="34"/>
      <c r="HH31" s="34"/>
      <c r="HI31" s="34"/>
      <c r="HJ31" s="34"/>
      <c r="HK31" s="34"/>
      <c r="HL31" s="34"/>
      <c r="HM31" s="34"/>
      <c r="HN31" s="34"/>
      <c r="HO31" s="34"/>
      <c r="HP31" s="34"/>
      <c r="HQ31" s="34"/>
      <c r="HR31" s="34"/>
      <c r="HS31" s="34"/>
      <c r="HT31" s="34"/>
      <c r="HU31" s="34"/>
      <c r="HV31" s="34"/>
      <c r="HW31" s="34"/>
      <c r="HX31" s="34"/>
      <c r="HY31" s="34"/>
      <c r="HZ31" s="34"/>
      <c r="IA31" s="34"/>
      <c r="IB31" s="34"/>
      <c r="IC31" s="34"/>
      <c r="ID31" s="34"/>
      <c r="IE31" s="34"/>
      <c r="IF31" s="34"/>
      <c r="IG31" s="34"/>
      <c r="IH31" s="34"/>
      <c r="II31" s="34"/>
      <c r="IJ31" s="34"/>
      <c r="IK31" s="34"/>
      <c r="IL31" s="34"/>
      <c r="IM31" s="34"/>
      <c r="IN31" s="34"/>
      <c r="IO31" s="34"/>
      <c r="IP31" s="34"/>
      <c r="IQ31" s="34"/>
      <c r="IR31" s="34"/>
      <c r="IS31" s="34"/>
      <c r="IT31" s="34"/>
      <c r="IU31" s="34"/>
      <c r="IV31" s="34"/>
    </row>
    <row r="32" spans="1:256" ht="13.9" customHeight="1">
      <c r="A32" s="52"/>
      <c r="B32" s="52" t="s">
        <v>97</v>
      </c>
      <c r="C32" s="57">
        <v>0</v>
      </c>
      <c r="D32" s="57">
        <v>0</v>
      </c>
      <c r="E32" s="57">
        <v>0</v>
      </c>
      <c r="F32" s="57">
        <v>0</v>
      </c>
      <c r="G32" s="57">
        <v>0</v>
      </c>
      <c r="H32" s="57">
        <v>0</v>
      </c>
      <c r="I32" s="57">
        <f t="shared" si="6"/>
        <v>0</v>
      </c>
      <c r="J32" s="52"/>
      <c r="K32" s="52"/>
      <c r="L32" s="52"/>
      <c r="M32" s="52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0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  <c r="IT32" s="34"/>
      <c r="IU32" s="34"/>
      <c r="IV32" s="34"/>
    </row>
    <row r="33" spans="1:256" ht="57" customHeight="1">
      <c r="A33" s="52" t="s">
        <v>56</v>
      </c>
      <c r="B33" s="52" t="s">
        <v>98</v>
      </c>
      <c r="C33" s="57">
        <f t="shared" ref="C33:H33" si="11">C34+C35+C36</f>
        <v>47307.4</v>
      </c>
      <c r="D33" s="57">
        <f t="shared" si="11"/>
        <v>0</v>
      </c>
      <c r="E33" s="57">
        <f t="shared" si="11"/>
        <v>0</v>
      </c>
      <c r="F33" s="57">
        <f t="shared" si="11"/>
        <v>0</v>
      </c>
      <c r="G33" s="57">
        <f t="shared" si="11"/>
        <v>0</v>
      </c>
      <c r="H33" s="57">
        <f t="shared" si="11"/>
        <v>0</v>
      </c>
      <c r="I33" s="57">
        <f t="shared" ref="I33:I41" si="12">H33+G33+F33+E33+D33+C33</f>
        <v>47307.4</v>
      </c>
      <c r="J33" s="52"/>
      <c r="K33" s="52" t="s">
        <v>88</v>
      </c>
      <c r="L33" s="52" t="s">
        <v>138</v>
      </c>
      <c r="M33" s="52" t="s">
        <v>141</v>
      </c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0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  <c r="IP33" s="34"/>
      <c r="IQ33" s="34"/>
      <c r="IR33" s="34"/>
      <c r="IS33" s="34"/>
      <c r="IT33" s="34"/>
      <c r="IU33" s="34"/>
      <c r="IV33" s="34"/>
    </row>
    <row r="34" spans="1:256" ht="14.45" customHeight="1">
      <c r="A34" s="52"/>
      <c r="B34" s="52" t="s">
        <v>7</v>
      </c>
      <c r="C34" s="57">
        <v>0</v>
      </c>
      <c r="D34" s="57">
        <v>0</v>
      </c>
      <c r="E34" s="57">
        <v>0</v>
      </c>
      <c r="F34" s="57">
        <v>0</v>
      </c>
      <c r="G34" s="57">
        <v>0</v>
      </c>
      <c r="H34" s="57">
        <v>0</v>
      </c>
      <c r="I34" s="57">
        <f t="shared" si="12"/>
        <v>0</v>
      </c>
      <c r="J34" s="52"/>
      <c r="K34" s="52"/>
      <c r="L34" s="52"/>
      <c r="M34" s="52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0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  <c r="IA34" s="34"/>
      <c r="IB34" s="34"/>
      <c r="IC34" s="34"/>
      <c r="ID34" s="34"/>
      <c r="IE34" s="34"/>
      <c r="IF34" s="34"/>
      <c r="IG34" s="34"/>
      <c r="IH34" s="34"/>
      <c r="II34" s="34"/>
      <c r="IJ34" s="34"/>
      <c r="IK34" s="34"/>
      <c r="IL34" s="34"/>
      <c r="IM34" s="34"/>
      <c r="IN34" s="34"/>
      <c r="IO34" s="34"/>
      <c r="IP34" s="34"/>
      <c r="IQ34" s="34"/>
      <c r="IR34" s="34"/>
      <c r="IS34" s="34"/>
      <c r="IT34" s="34"/>
      <c r="IU34" s="34"/>
      <c r="IV34" s="34"/>
    </row>
    <row r="35" spans="1:256" ht="13.9" customHeight="1">
      <c r="A35" s="52"/>
      <c r="B35" s="52" t="s">
        <v>8</v>
      </c>
      <c r="C35" s="57">
        <v>44942</v>
      </c>
      <c r="D35" s="57"/>
      <c r="E35" s="57">
        <v>0</v>
      </c>
      <c r="F35" s="57">
        <v>0</v>
      </c>
      <c r="G35" s="57">
        <v>0</v>
      </c>
      <c r="H35" s="57">
        <v>0</v>
      </c>
      <c r="I35" s="57">
        <f t="shared" si="12"/>
        <v>44942</v>
      </c>
      <c r="J35" s="52"/>
      <c r="K35" s="52"/>
      <c r="L35" s="52"/>
      <c r="M35" s="52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0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4"/>
      <c r="DZ35" s="34"/>
      <c r="EA35" s="34"/>
      <c r="EB35" s="34"/>
      <c r="EC35" s="34"/>
      <c r="ED35" s="34"/>
      <c r="EE35" s="34"/>
      <c r="EF35" s="34"/>
      <c r="EG35" s="34"/>
      <c r="EH35" s="34"/>
      <c r="EI35" s="34"/>
      <c r="EJ35" s="34"/>
      <c r="EK35" s="34"/>
      <c r="EL35" s="34"/>
      <c r="EM35" s="34"/>
      <c r="EN35" s="34"/>
      <c r="EO35" s="34"/>
      <c r="EP35" s="34"/>
      <c r="EQ35" s="34"/>
      <c r="ER35" s="34"/>
      <c r="ES35" s="34"/>
      <c r="ET35" s="34"/>
      <c r="EU35" s="34"/>
      <c r="EV35" s="34"/>
      <c r="EW35" s="34"/>
      <c r="EX35" s="34"/>
      <c r="EY35" s="34"/>
      <c r="EZ35" s="34"/>
      <c r="FA35" s="34"/>
      <c r="FB35" s="34"/>
      <c r="FC35" s="34"/>
      <c r="FD35" s="34"/>
      <c r="FE35" s="34"/>
      <c r="FF35" s="34"/>
      <c r="FG35" s="34"/>
      <c r="FH35" s="34"/>
      <c r="FI35" s="34"/>
      <c r="FJ35" s="34"/>
      <c r="FK35" s="34"/>
      <c r="FL35" s="34"/>
      <c r="FM35" s="34"/>
      <c r="FN35" s="34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34"/>
      <c r="GA35" s="34"/>
      <c r="GB35" s="34"/>
      <c r="GC35" s="34"/>
      <c r="GD35" s="34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4"/>
      <c r="GS35" s="34"/>
      <c r="GT35" s="34"/>
      <c r="GU35" s="34"/>
      <c r="GV35" s="34"/>
      <c r="GW35" s="34"/>
      <c r="GX35" s="34"/>
      <c r="GY35" s="34"/>
      <c r="GZ35" s="34"/>
      <c r="HA35" s="34"/>
      <c r="HB35" s="34"/>
      <c r="HC35" s="34"/>
      <c r="HD35" s="34"/>
      <c r="HE35" s="34"/>
      <c r="HF35" s="34"/>
      <c r="HG35" s="34"/>
      <c r="HH35" s="34"/>
      <c r="HI35" s="34"/>
      <c r="HJ35" s="34"/>
      <c r="HK35" s="34"/>
      <c r="HL35" s="34"/>
      <c r="HM35" s="34"/>
      <c r="HN35" s="34"/>
      <c r="HO35" s="34"/>
      <c r="HP35" s="34"/>
      <c r="HQ35" s="34"/>
      <c r="HR35" s="34"/>
      <c r="HS35" s="34"/>
      <c r="HT35" s="34"/>
      <c r="HU35" s="34"/>
      <c r="HV35" s="34"/>
      <c r="HW35" s="34"/>
      <c r="HX35" s="34"/>
      <c r="HY35" s="34"/>
      <c r="HZ35" s="34"/>
      <c r="IA35" s="34"/>
      <c r="IB35" s="34"/>
      <c r="IC35" s="34"/>
      <c r="ID35" s="34"/>
      <c r="IE35" s="34"/>
      <c r="IF35" s="34"/>
      <c r="IG35" s="34"/>
      <c r="IH35" s="34"/>
      <c r="II35" s="34"/>
      <c r="IJ35" s="34"/>
      <c r="IK35" s="34"/>
      <c r="IL35" s="34"/>
      <c r="IM35" s="34"/>
      <c r="IN35" s="34"/>
      <c r="IO35" s="34"/>
      <c r="IP35" s="34"/>
      <c r="IQ35" s="34"/>
      <c r="IR35" s="34"/>
      <c r="IS35" s="34"/>
      <c r="IT35" s="34"/>
      <c r="IU35" s="34"/>
      <c r="IV35" s="34"/>
    </row>
    <row r="36" spans="1:256" ht="13.9" customHeight="1">
      <c r="A36" s="52"/>
      <c r="B36" s="52" t="s">
        <v>97</v>
      </c>
      <c r="C36" s="57">
        <f t="shared" ref="C36:H36" si="13">C35*5%/95%</f>
        <v>2365.4</v>
      </c>
      <c r="D36" s="57">
        <f t="shared" si="13"/>
        <v>0</v>
      </c>
      <c r="E36" s="57">
        <f t="shared" si="13"/>
        <v>0</v>
      </c>
      <c r="F36" s="57">
        <f t="shared" si="13"/>
        <v>0</v>
      </c>
      <c r="G36" s="57">
        <f t="shared" si="13"/>
        <v>0</v>
      </c>
      <c r="H36" s="57">
        <f t="shared" si="13"/>
        <v>0</v>
      </c>
      <c r="I36" s="57">
        <f t="shared" si="12"/>
        <v>2365.4</v>
      </c>
      <c r="J36" s="52"/>
      <c r="K36" s="52"/>
      <c r="L36" s="52"/>
      <c r="M36" s="52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0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  <c r="IP36" s="34"/>
      <c r="IQ36" s="34"/>
      <c r="IR36" s="34"/>
      <c r="IS36" s="34"/>
      <c r="IT36" s="34"/>
      <c r="IU36" s="34"/>
      <c r="IV36" s="34"/>
    </row>
    <row r="37" spans="1:256" ht="45.6" customHeight="1">
      <c r="A37" s="52" t="s">
        <v>58</v>
      </c>
      <c r="B37" s="52" t="s">
        <v>99</v>
      </c>
      <c r="C37" s="57">
        <f t="shared" ref="C37:H37" si="14">C38+C39+C40+C41</f>
        <v>10000</v>
      </c>
      <c r="D37" s="57">
        <f t="shared" si="14"/>
        <v>0</v>
      </c>
      <c r="E37" s="57">
        <f t="shared" si="14"/>
        <v>0</v>
      </c>
      <c r="F37" s="57">
        <f t="shared" si="14"/>
        <v>0</v>
      </c>
      <c r="G37" s="57">
        <f t="shared" si="14"/>
        <v>0</v>
      </c>
      <c r="H37" s="57">
        <f t="shared" si="14"/>
        <v>0</v>
      </c>
      <c r="I37" s="57">
        <f t="shared" si="12"/>
        <v>10000</v>
      </c>
      <c r="J37" s="52"/>
      <c r="K37" s="52" t="s">
        <v>88</v>
      </c>
      <c r="L37" s="52" t="s">
        <v>134</v>
      </c>
      <c r="M37" s="52" t="s">
        <v>141</v>
      </c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0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4"/>
      <c r="CH37" s="34"/>
      <c r="CI37" s="34"/>
      <c r="CJ37" s="34"/>
      <c r="CK37" s="34"/>
      <c r="CL37" s="34"/>
      <c r="CM37" s="34"/>
      <c r="CN37" s="34"/>
      <c r="CO37" s="34"/>
      <c r="CP37" s="34"/>
      <c r="CQ37" s="34"/>
      <c r="CR37" s="34"/>
      <c r="CS37" s="34"/>
      <c r="CT37" s="34"/>
      <c r="CU37" s="34"/>
      <c r="CV37" s="34"/>
      <c r="CW37" s="34"/>
      <c r="CX37" s="34"/>
      <c r="CY37" s="34"/>
      <c r="CZ37" s="34"/>
      <c r="DA37" s="34"/>
      <c r="DB37" s="34"/>
      <c r="DC37" s="34"/>
      <c r="DD37" s="34"/>
      <c r="DE37" s="34"/>
      <c r="DF37" s="34"/>
      <c r="DG37" s="34"/>
      <c r="DH37" s="34"/>
      <c r="DI37" s="34"/>
      <c r="DJ37" s="34"/>
      <c r="DK37" s="34"/>
      <c r="DL37" s="34"/>
      <c r="DM37" s="34"/>
      <c r="DN37" s="34"/>
      <c r="DO37" s="34"/>
      <c r="DP37" s="34"/>
      <c r="DQ37" s="34"/>
      <c r="DR37" s="34"/>
      <c r="DS37" s="34"/>
      <c r="DT37" s="34"/>
      <c r="DU37" s="34"/>
      <c r="DV37" s="34"/>
      <c r="DW37" s="34"/>
      <c r="DX37" s="34"/>
      <c r="DY37" s="34"/>
      <c r="DZ37" s="34"/>
      <c r="EA37" s="34"/>
      <c r="EB37" s="34"/>
      <c r="EC37" s="34"/>
      <c r="ED37" s="34"/>
      <c r="EE37" s="34"/>
      <c r="EF37" s="34"/>
      <c r="EG37" s="34"/>
      <c r="EH37" s="34"/>
      <c r="EI37" s="34"/>
      <c r="EJ37" s="34"/>
      <c r="EK37" s="34"/>
      <c r="EL37" s="34"/>
      <c r="EM37" s="34"/>
      <c r="EN37" s="34"/>
      <c r="EO37" s="34"/>
      <c r="EP37" s="34"/>
      <c r="EQ37" s="34"/>
      <c r="ER37" s="34"/>
      <c r="ES37" s="34"/>
      <c r="ET37" s="34"/>
      <c r="EU37" s="34"/>
      <c r="EV37" s="34"/>
      <c r="EW37" s="34"/>
      <c r="EX37" s="34"/>
      <c r="EY37" s="34"/>
      <c r="EZ37" s="34"/>
      <c r="FA37" s="34"/>
      <c r="FB37" s="34"/>
      <c r="FC37" s="34"/>
      <c r="FD37" s="34"/>
      <c r="FE37" s="34"/>
      <c r="FF37" s="34"/>
      <c r="FG37" s="34"/>
      <c r="FH37" s="34"/>
      <c r="FI37" s="34"/>
      <c r="FJ37" s="34"/>
      <c r="FK37" s="34"/>
      <c r="FL37" s="34"/>
      <c r="FM37" s="34"/>
      <c r="FN37" s="34"/>
      <c r="FO37" s="34"/>
      <c r="FP37" s="34"/>
      <c r="FQ37" s="34"/>
      <c r="FR37" s="34"/>
      <c r="FS37" s="34"/>
      <c r="FT37" s="34"/>
      <c r="FU37" s="34"/>
      <c r="FV37" s="34"/>
      <c r="FW37" s="34"/>
      <c r="FX37" s="34"/>
      <c r="FY37" s="34"/>
      <c r="FZ37" s="34"/>
      <c r="GA37" s="34"/>
      <c r="GB37" s="34"/>
      <c r="GC37" s="34"/>
      <c r="GD37" s="34"/>
      <c r="GE37" s="34"/>
      <c r="GF37" s="34"/>
      <c r="GG37" s="34"/>
      <c r="GH37" s="34"/>
      <c r="GI37" s="34"/>
      <c r="GJ37" s="34"/>
      <c r="GK37" s="34"/>
      <c r="GL37" s="34"/>
      <c r="GM37" s="34"/>
      <c r="GN37" s="34"/>
      <c r="GO37" s="34"/>
      <c r="GP37" s="34"/>
      <c r="GQ37" s="34"/>
      <c r="GR37" s="34"/>
      <c r="GS37" s="34"/>
      <c r="GT37" s="34"/>
      <c r="GU37" s="34"/>
      <c r="GV37" s="34"/>
      <c r="GW37" s="34"/>
      <c r="GX37" s="34"/>
      <c r="GY37" s="34"/>
      <c r="GZ37" s="34"/>
      <c r="HA37" s="34"/>
      <c r="HB37" s="34"/>
      <c r="HC37" s="34"/>
      <c r="HD37" s="34"/>
      <c r="HE37" s="34"/>
      <c r="HF37" s="34"/>
      <c r="HG37" s="34"/>
      <c r="HH37" s="34"/>
      <c r="HI37" s="34"/>
      <c r="HJ37" s="34"/>
      <c r="HK37" s="34"/>
      <c r="HL37" s="34"/>
      <c r="HM37" s="34"/>
      <c r="HN37" s="34"/>
      <c r="HO37" s="34"/>
      <c r="HP37" s="34"/>
      <c r="HQ37" s="34"/>
      <c r="HR37" s="34"/>
      <c r="HS37" s="34"/>
      <c r="HT37" s="34"/>
      <c r="HU37" s="34"/>
      <c r="HV37" s="34"/>
      <c r="HW37" s="34"/>
      <c r="HX37" s="34"/>
      <c r="HY37" s="34"/>
      <c r="HZ37" s="34"/>
      <c r="IA37" s="34"/>
      <c r="IB37" s="34"/>
      <c r="IC37" s="34"/>
      <c r="ID37" s="34"/>
      <c r="IE37" s="34"/>
      <c r="IF37" s="34"/>
      <c r="IG37" s="34"/>
      <c r="IH37" s="34"/>
      <c r="II37" s="34"/>
      <c r="IJ37" s="34"/>
      <c r="IK37" s="34"/>
      <c r="IL37" s="34"/>
      <c r="IM37" s="34"/>
      <c r="IN37" s="34"/>
      <c r="IO37" s="34"/>
      <c r="IP37" s="34"/>
      <c r="IQ37" s="34"/>
      <c r="IR37" s="34"/>
      <c r="IS37" s="34"/>
      <c r="IT37" s="34"/>
      <c r="IU37" s="34"/>
      <c r="IV37" s="34"/>
    </row>
    <row r="38" spans="1:256" ht="17.45" customHeight="1">
      <c r="A38" s="52"/>
      <c r="B38" s="52" t="s">
        <v>7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57">
        <v>0</v>
      </c>
      <c r="I38" s="57">
        <f t="shared" si="12"/>
        <v>0</v>
      </c>
      <c r="J38" s="52"/>
      <c r="K38" s="52"/>
      <c r="L38" s="34"/>
      <c r="M38" s="3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0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  <c r="EC38" s="34"/>
      <c r="ED38" s="34"/>
      <c r="EE38" s="34"/>
      <c r="EF38" s="34"/>
      <c r="EG38" s="34"/>
      <c r="EH38" s="34"/>
      <c r="EI38" s="34"/>
      <c r="EJ38" s="34"/>
      <c r="EK38" s="34"/>
      <c r="EL38" s="34"/>
      <c r="EM38" s="34"/>
      <c r="EN38" s="34"/>
      <c r="EO38" s="34"/>
      <c r="EP38" s="34"/>
      <c r="EQ38" s="34"/>
      <c r="ER38" s="34"/>
      <c r="ES38" s="34"/>
      <c r="ET38" s="34"/>
      <c r="EU38" s="34"/>
      <c r="EV38" s="34"/>
      <c r="EW38" s="34"/>
      <c r="EX38" s="34"/>
      <c r="EY38" s="34"/>
      <c r="EZ38" s="34"/>
      <c r="FA38" s="34"/>
      <c r="FB38" s="34"/>
      <c r="FC38" s="34"/>
      <c r="FD38" s="34"/>
      <c r="FE38" s="34"/>
      <c r="FF38" s="34"/>
      <c r="FG38" s="34"/>
      <c r="FH38" s="34"/>
      <c r="FI38" s="34"/>
      <c r="FJ38" s="34"/>
      <c r="FK38" s="34"/>
      <c r="FL38" s="34"/>
      <c r="FM38" s="34"/>
      <c r="FN38" s="34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34"/>
      <c r="GA38" s="34"/>
      <c r="GB38" s="34"/>
      <c r="GC38" s="34"/>
      <c r="GD38" s="34"/>
      <c r="GE38" s="34"/>
      <c r="GF38" s="34"/>
      <c r="GG38" s="34"/>
      <c r="GH38" s="34"/>
      <c r="GI38" s="34"/>
      <c r="GJ38" s="34"/>
      <c r="GK38" s="34"/>
      <c r="GL38" s="34"/>
      <c r="GM38" s="34"/>
      <c r="GN38" s="34"/>
      <c r="GO38" s="34"/>
      <c r="GP38" s="34"/>
      <c r="GQ38" s="34"/>
      <c r="GR38" s="34"/>
      <c r="GS38" s="34"/>
      <c r="GT38" s="34"/>
      <c r="GU38" s="34"/>
      <c r="GV38" s="34"/>
      <c r="GW38" s="34"/>
      <c r="GX38" s="34"/>
      <c r="GY38" s="34"/>
      <c r="GZ38" s="34"/>
      <c r="HA38" s="34"/>
      <c r="HB38" s="34"/>
      <c r="HC38" s="34"/>
      <c r="HD38" s="34"/>
      <c r="HE38" s="34"/>
      <c r="HF38" s="34"/>
      <c r="HG38" s="34"/>
      <c r="HH38" s="34"/>
      <c r="HI38" s="34"/>
      <c r="HJ38" s="34"/>
      <c r="HK38" s="34"/>
      <c r="HL38" s="34"/>
      <c r="HM38" s="34"/>
      <c r="HN38" s="34"/>
      <c r="HO38" s="34"/>
      <c r="HP38" s="34"/>
      <c r="HQ38" s="34"/>
      <c r="HR38" s="34"/>
      <c r="HS38" s="34"/>
      <c r="HT38" s="34"/>
      <c r="HU38" s="34"/>
      <c r="HV38" s="34"/>
      <c r="HW38" s="34"/>
      <c r="HX38" s="34"/>
      <c r="HY38" s="34"/>
      <c r="HZ38" s="34"/>
      <c r="IA38" s="34"/>
      <c r="IB38" s="34"/>
      <c r="IC38" s="34"/>
      <c r="ID38" s="34"/>
      <c r="IE38" s="34"/>
      <c r="IF38" s="34"/>
      <c r="IG38" s="34"/>
      <c r="IH38" s="34"/>
      <c r="II38" s="34"/>
      <c r="IJ38" s="34"/>
      <c r="IK38" s="34"/>
      <c r="IL38" s="34"/>
      <c r="IM38" s="34"/>
      <c r="IN38" s="34"/>
      <c r="IO38" s="34"/>
      <c r="IP38" s="34"/>
      <c r="IQ38" s="34"/>
      <c r="IR38" s="34"/>
      <c r="IS38" s="34"/>
      <c r="IT38" s="34"/>
      <c r="IU38" s="34"/>
      <c r="IV38" s="34"/>
    </row>
    <row r="39" spans="1:256" ht="14.45" customHeight="1">
      <c r="A39" s="52"/>
      <c r="B39" s="52" t="s">
        <v>8</v>
      </c>
      <c r="C39" s="57">
        <v>10000</v>
      </c>
      <c r="D39" s="57">
        <v>0</v>
      </c>
      <c r="E39" s="57">
        <v>0</v>
      </c>
      <c r="F39" s="57">
        <v>0</v>
      </c>
      <c r="G39" s="57">
        <v>0</v>
      </c>
      <c r="H39" s="57">
        <v>0</v>
      </c>
      <c r="I39" s="57">
        <f t="shared" si="12"/>
        <v>10000</v>
      </c>
      <c r="J39" s="52"/>
      <c r="K39" s="52"/>
      <c r="L39" s="34"/>
      <c r="M39" s="3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0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  <c r="CS39" s="34"/>
      <c r="CT39" s="34"/>
      <c r="CU39" s="34"/>
      <c r="CV39" s="34"/>
      <c r="CW39" s="34"/>
      <c r="CX39" s="34"/>
      <c r="CY39" s="34"/>
      <c r="CZ39" s="34"/>
      <c r="DA39" s="34"/>
      <c r="DB39" s="34"/>
      <c r="DC39" s="34"/>
      <c r="DD39" s="34"/>
      <c r="DE39" s="34"/>
      <c r="DF39" s="34"/>
      <c r="DG39" s="34"/>
      <c r="DH39" s="34"/>
      <c r="DI39" s="34"/>
      <c r="DJ39" s="34"/>
      <c r="DK39" s="34"/>
      <c r="DL39" s="34"/>
      <c r="DM39" s="34"/>
      <c r="DN39" s="34"/>
      <c r="DO39" s="34"/>
      <c r="DP39" s="34"/>
      <c r="DQ39" s="34"/>
      <c r="DR39" s="34"/>
      <c r="DS39" s="34"/>
      <c r="DT39" s="34"/>
      <c r="DU39" s="34"/>
      <c r="DV39" s="34"/>
      <c r="DW39" s="34"/>
      <c r="DX39" s="34"/>
      <c r="DY39" s="34"/>
      <c r="DZ39" s="34"/>
      <c r="EA39" s="34"/>
      <c r="EB39" s="34"/>
      <c r="EC39" s="34"/>
      <c r="ED39" s="34"/>
      <c r="EE39" s="34"/>
      <c r="EF39" s="34"/>
      <c r="EG39" s="34"/>
      <c r="EH39" s="34"/>
      <c r="EI39" s="34"/>
      <c r="EJ39" s="34"/>
      <c r="EK39" s="34"/>
      <c r="EL39" s="34"/>
      <c r="EM39" s="34"/>
      <c r="EN39" s="34"/>
      <c r="EO39" s="34"/>
      <c r="EP39" s="34"/>
      <c r="EQ39" s="34"/>
      <c r="ER39" s="34"/>
      <c r="ES39" s="34"/>
      <c r="ET39" s="34"/>
      <c r="EU39" s="34"/>
      <c r="EV39" s="34"/>
      <c r="EW39" s="34"/>
      <c r="EX39" s="34"/>
      <c r="EY39" s="34"/>
      <c r="EZ39" s="34"/>
      <c r="FA39" s="34"/>
      <c r="FB39" s="34"/>
      <c r="FC39" s="34"/>
      <c r="FD39" s="34"/>
      <c r="FE39" s="34"/>
      <c r="FF39" s="34"/>
      <c r="FG39" s="34"/>
      <c r="FH39" s="34"/>
      <c r="FI39" s="34"/>
      <c r="FJ39" s="34"/>
      <c r="FK39" s="34"/>
      <c r="FL39" s="34"/>
      <c r="FM39" s="34"/>
      <c r="FN39" s="34"/>
      <c r="FO39" s="34"/>
      <c r="FP39" s="34"/>
      <c r="FQ39" s="34"/>
      <c r="FR39" s="34"/>
      <c r="FS39" s="34"/>
      <c r="FT39" s="34"/>
      <c r="FU39" s="34"/>
      <c r="FV39" s="34"/>
      <c r="FW39" s="34"/>
      <c r="FX39" s="34"/>
      <c r="FY39" s="34"/>
      <c r="FZ39" s="34"/>
      <c r="GA39" s="34"/>
      <c r="GB39" s="34"/>
      <c r="GC39" s="34"/>
      <c r="GD39" s="34"/>
      <c r="GE39" s="34"/>
      <c r="GF39" s="34"/>
      <c r="GG39" s="34"/>
      <c r="GH39" s="34"/>
      <c r="GI39" s="34"/>
      <c r="GJ39" s="34"/>
      <c r="GK39" s="34"/>
      <c r="GL39" s="34"/>
      <c r="GM39" s="34"/>
      <c r="GN39" s="34"/>
      <c r="GO39" s="34"/>
      <c r="GP39" s="34"/>
      <c r="GQ39" s="34"/>
      <c r="GR39" s="34"/>
      <c r="GS39" s="34"/>
      <c r="GT39" s="34"/>
      <c r="GU39" s="34"/>
      <c r="GV39" s="34"/>
      <c r="GW39" s="34"/>
      <c r="GX39" s="34"/>
      <c r="GY39" s="34"/>
      <c r="GZ39" s="34"/>
      <c r="HA39" s="34"/>
      <c r="HB39" s="34"/>
      <c r="HC39" s="34"/>
      <c r="HD39" s="34"/>
      <c r="HE39" s="34"/>
      <c r="HF39" s="34"/>
      <c r="HG39" s="34"/>
      <c r="HH39" s="34"/>
      <c r="HI39" s="34"/>
      <c r="HJ39" s="34"/>
      <c r="HK39" s="34"/>
      <c r="HL39" s="34"/>
      <c r="HM39" s="34"/>
      <c r="HN39" s="34"/>
      <c r="HO39" s="34"/>
      <c r="HP39" s="34"/>
      <c r="HQ39" s="34"/>
      <c r="HR39" s="34"/>
      <c r="HS39" s="34"/>
      <c r="HT39" s="34"/>
      <c r="HU39" s="34"/>
      <c r="HV39" s="34"/>
      <c r="HW39" s="34"/>
      <c r="HX39" s="34"/>
      <c r="HY39" s="34"/>
      <c r="HZ39" s="34"/>
      <c r="IA39" s="34"/>
      <c r="IB39" s="34"/>
      <c r="IC39" s="34"/>
      <c r="ID39" s="34"/>
      <c r="IE39" s="34"/>
      <c r="IF39" s="34"/>
      <c r="IG39" s="34"/>
      <c r="IH39" s="34"/>
      <c r="II39" s="34"/>
      <c r="IJ39" s="34"/>
      <c r="IK39" s="34"/>
      <c r="IL39" s="34"/>
      <c r="IM39" s="34"/>
      <c r="IN39" s="34"/>
      <c r="IO39" s="34"/>
      <c r="IP39" s="34"/>
      <c r="IQ39" s="34"/>
      <c r="IR39" s="34"/>
      <c r="IS39" s="34"/>
      <c r="IT39" s="34"/>
      <c r="IU39" s="34"/>
      <c r="IV39" s="34"/>
    </row>
    <row r="40" spans="1:256" ht="15" customHeight="1">
      <c r="A40" s="52"/>
      <c r="B40" s="52" t="s">
        <v>96</v>
      </c>
      <c r="C40" s="57">
        <v>0</v>
      </c>
      <c r="D40" s="57">
        <v>0</v>
      </c>
      <c r="E40" s="57">
        <v>0</v>
      </c>
      <c r="F40" s="57">
        <v>0</v>
      </c>
      <c r="G40" s="57">
        <v>0</v>
      </c>
      <c r="H40" s="57">
        <v>0</v>
      </c>
      <c r="I40" s="57">
        <f t="shared" si="12"/>
        <v>0</v>
      </c>
      <c r="J40" s="52"/>
      <c r="K40" s="52"/>
      <c r="L40" s="34"/>
      <c r="M40" s="3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0"/>
      <c r="BL40" s="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  <c r="CA40" s="34"/>
      <c r="CB40" s="34"/>
      <c r="CC40" s="34"/>
      <c r="CD40" s="34"/>
      <c r="CE40" s="34"/>
      <c r="CF40" s="34"/>
      <c r="CG40" s="34"/>
      <c r="CH40" s="34"/>
      <c r="CI40" s="34"/>
      <c r="CJ40" s="34"/>
      <c r="CK40" s="34"/>
      <c r="CL40" s="34"/>
      <c r="CM40" s="34"/>
      <c r="CN40" s="34"/>
      <c r="CO40" s="34"/>
      <c r="CP40" s="34"/>
      <c r="CQ40" s="34"/>
      <c r="CR40" s="34"/>
      <c r="CS40" s="34"/>
      <c r="CT40" s="34"/>
      <c r="CU40" s="34"/>
      <c r="CV40" s="34"/>
      <c r="CW40" s="34"/>
      <c r="CX40" s="34"/>
      <c r="CY40" s="34"/>
      <c r="CZ40" s="34"/>
      <c r="DA40" s="34"/>
      <c r="DB40" s="34"/>
      <c r="DC40" s="34"/>
      <c r="DD40" s="34"/>
      <c r="DE40" s="34"/>
      <c r="DF40" s="34"/>
      <c r="DG40" s="34"/>
      <c r="DH40" s="34"/>
      <c r="DI40" s="34"/>
      <c r="DJ40" s="34"/>
      <c r="DK40" s="34"/>
      <c r="DL40" s="34"/>
      <c r="DM40" s="34"/>
      <c r="DN40" s="34"/>
      <c r="DO40" s="34"/>
      <c r="DP40" s="34"/>
      <c r="DQ40" s="34"/>
      <c r="DR40" s="34"/>
      <c r="DS40" s="34"/>
      <c r="DT40" s="34"/>
      <c r="DU40" s="34"/>
      <c r="DV40" s="34"/>
      <c r="DW40" s="34"/>
      <c r="DX40" s="34"/>
      <c r="DY40" s="34"/>
      <c r="DZ40" s="34"/>
      <c r="EA40" s="34"/>
      <c r="EB40" s="34"/>
      <c r="EC40" s="34"/>
      <c r="ED40" s="34"/>
      <c r="EE40" s="34"/>
      <c r="EF40" s="34"/>
      <c r="EG40" s="34"/>
      <c r="EH40" s="34"/>
      <c r="EI40" s="34"/>
      <c r="EJ40" s="34"/>
      <c r="EK40" s="34"/>
      <c r="EL40" s="34"/>
      <c r="EM40" s="34"/>
      <c r="EN40" s="34"/>
      <c r="EO40" s="34"/>
      <c r="EP40" s="34"/>
      <c r="EQ40" s="34"/>
      <c r="ER40" s="34"/>
      <c r="ES40" s="34"/>
      <c r="ET40" s="34"/>
      <c r="EU40" s="34"/>
      <c r="EV40" s="34"/>
      <c r="EW40" s="34"/>
      <c r="EX40" s="34"/>
      <c r="EY40" s="34"/>
      <c r="EZ40" s="34"/>
      <c r="FA40" s="34"/>
      <c r="FB40" s="34"/>
      <c r="FC40" s="34"/>
      <c r="FD40" s="34"/>
      <c r="FE40" s="34"/>
      <c r="FF40" s="34"/>
      <c r="FG40" s="34"/>
      <c r="FH40" s="34"/>
      <c r="FI40" s="34"/>
      <c r="FJ40" s="34"/>
      <c r="FK40" s="34"/>
      <c r="FL40" s="34"/>
      <c r="FM40" s="34"/>
      <c r="FN40" s="34"/>
      <c r="FO40" s="34"/>
      <c r="FP40" s="34"/>
      <c r="FQ40" s="34"/>
      <c r="FR40" s="34"/>
      <c r="FS40" s="34"/>
      <c r="FT40" s="34"/>
      <c r="FU40" s="34"/>
      <c r="FV40" s="34"/>
      <c r="FW40" s="34"/>
      <c r="FX40" s="34"/>
      <c r="FY40" s="34"/>
      <c r="FZ40" s="34"/>
      <c r="GA40" s="34"/>
      <c r="GB40" s="34"/>
      <c r="GC40" s="34"/>
      <c r="GD40" s="34"/>
      <c r="GE40" s="34"/>
      <c r="GF40" s="34"/>
      <c r="GG40" s="34"/>
      <c r="GH40" s="34"/>
      <c r="GI40" s="34"/>
      <c r="GJ40" s="34"/>
      <c r="GK40" s="34"/>
      <c r="GL40" s="34"/>
      <c r="GM40" s="34"/>
      <c r="GN40" s="34"/>
      <c r="GO40" s="34"/>
      <c r="GP40" s="34"/>
      <c r="GQ40" s="34"/>
      <c r="GR40" s="34"/>
      <c r="GS40" s="34"/>
      <c r="GT40" s="34"/>
      <c r="GU40" s="34"/>
      <c r="GV40" s="34"/>
      <c r="GW40" s="34"/>
      <c r="GX40" s="34"/>
      <c r="GY40" s="34"/>
      <c r="GZ40" s="34"/>
      <c r="HA40" s="34"/>
      <c r="HB40" s="34"/>
      <c r="HC40" s="34"/>
      <c r="HD40" s="34"/>
      <c r="HE40" s="34"/>
      <c r="HF40" s="34"/>
      <c r="HG40" s="34"/>
      <c r="HH40" s="34"/>
      <c r="HI40" s="34"/>
      <c r="HJ40" s="34"/>
      <c r="HK40" s="34"/>
      <c r="HL40" s="34"/>
      <c r="HM40" s="34"/>
      <c r="HN40" s="34"/>
      <c r="HO40" s="34"/>
      <c r="HP40" s="34"/>
      <c r="HQ40" s="34"/>
      <c r="HR40" s="34"/>
      <c r="HS40" s="34"/>
      <c r="HT40" s="34"/>
      <c r="HU40" s="34"/>
      <c r="HV40" s="34"/>
      <c r="HW40" s="34"/>
      <c r="HX40" s="34"/>
      <c r="HY40" s="34"/>
      <c r="HZ40" s="34"/>
      <c r="IA40" s="34"/>
      <c r="IB40" s="34"/>
      <c r="IC40" s="34"/>
      <c r="ID40" s="34"/>
      <c r="IE40" s="34"/>
      <c r="IF40" s="34"/>
      <c r="IG40" s="34"/>
      <c r="IH40" s="34"/>
      <c r="II40" s="34"/>
      <c r="IJ40" s="34"/>
      <c r="IK40" s="34"/>
      <c r="IL40" s="34"/>
      <c r="IM40" s="34"/>
      <c r="IN40" s="34"/>
      <c r="IO40" s="34"/>
      <c r="IP40" s="34"/>
      <c r="IQ40" s="34"/>
      <c r="IR40" s="34"/>
      <c r="IS40" s="34"/>
      <c r="IT40" s="34"/>
      <c r="IU40" s="34"/>
      <c r="IV40" s="34"/>
    </row>
    <row r="41" spans="1:256" ht="15" customHeight="1">
      <c r="A41" s="52"/>
      <c r="B41" s="52" t="s">
        <v>97</v>
      </c>
      <c r="C41" s="57">
        <v>0</v>
      </c>
      <c r="D41" s="57">
        <f>D39*5%/95%</f>
        <v>0</v>
      </c>
      <c r="E41" s="57">
        <f>E39*5%/95%</f>
        <v>0</v>
      </c>
      <c r="F41" s="57">
        <f>F39*5%/95%</f>
        <v>0</v>
      </c>
      <c r="G41" s="57">
        <f>G39*5%/95%</f>
        <v>0</v>
      </c>
      <c r="H41" s="57">
        <f>H39*5%/95%</f>
        <v>0</v>
      </c>
      <c r="I41" s="57">
        <f t="shared" si="12"/>
        <v>0</v>
      </c>
      <c r="J41" s="52"/>
      <c r="K41" s="52"/>
      <c r="L41" s="34"/>
      <c r="M41" s="3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0"/>
      <c r="BL41" s="34"/>
      <c r="BM41" s="34"/>
      <c r="BN41" s="34"/>
      <c r="BO41" s="34"/>
      <c r="BP41" s="34"/>
      <c r="BQ41" s="34"/>
      <c r="BR41" s="34"/>
      <c r="BS41" s="34"/>
      <c r="BT41" s="34"/>
      <c r="BU41" s="34"/>
      <c r="BV41" s="34"/>
      <c r="BW41" s="34"/>
      <c r="BX41" s="34"/>
      <c r="BY41" s="34"/>
      <c r="BZ41" s="34"/>
      <c r="CA41" s="34"/>
      <c r="CB41" s="34"/>
      <c r="CC41" s="34"/>
      <c r="CD41" s="34"/>
      <c r="CE41" s="34"/>
      <c r="CF41" s="34"/>
      <c r="CG41" s="34"/>
      <c r="CH41" s="34"/>
      <c r="CI41" s="34"/>
      <c r="CJ41" s="34"/>
      <c r="CK41" s="34"/>
      <c r="CL41" s="34"/>
      <c r="CM41" s="34"/>
      <c r="CN41" s="34"/>
      <c r="CO41" s="34"/>
      <c r="CP41" s="34"/>
      <c r="CQ41" s="34"/>
      <c r="CR41" s="34"/>
      <c r="CS41" s="34"/>
      <c r="CT41" s="34"/>
      <c r="CU41" s="34"/>
      <c r="CV41" s="34"/>
      <c r="CW41" s="34"/>
      <c r="CX41" s="34"/>
      <c r="CY41" s="34"/>
      <c r="CZ41" s="34"/>
      <c r="DA41" s="34"/>
      <c r="DB41" s="34"/>
      <c r="DC41" s="34"/>
      <c r="DD41" s="34"/>
      <c r="DE41" s="34"/>
      <c r="DF41" s="34"/>
      <c r="DG41" s="34"/>
      <c r="DH41" s="34"/>
      <c r="DI41" s="34"/>
      <c r="DJ41" s="34"/>
      <c r="DK41" s="34"/>
      <c r="DL41" s="34"/>
      <c r="DM41" s="34"/>
      <c r="DN41" s="34"/>
      <c r="DO41" s="34"/>
      <c r="DP41" s="34"/>
      <c r="DQ41" s="34"/>
      <c r="DR41" s="34"/>
      <c r="DS41" s="34"/>
      <c r="DT41" s="34"/>
      <c r="DU41" s="34"/>
      <c r="DV41" s="34"/>
      <c r="DW41" s="34"/>
      <c r="DX41" s="34"/>
      <c r="DY41" s="34"/>
      <c r="DZ41" s="34"/>
      <c r="EA41" s="34"/>
      <c r="EB41" s="34"/>
      <c r="EC41" s="34"/>
      <c r="ED41" s="34"/>
      <c r="EE41" s="34"/>
      <c r="EF41" s="34"/>
      <c r="EG41" s="34"/>
      <c r="EH41" s="34"/>
      <c r="EI41" s="34"/>
      <c r="EJ41" s="34"/>
      <c r="EK41" s="34"/>
      <c r="EL41" s="34"/>
      <c r="EM41" s="34"/>
      <c r="EN41" s="34"/>
      <c r="EO41" s="34"/>
      <c r="EP41" s="34"/>
      <c r="EQ41" s="34"/>
      <c r="ER41" s="34"/>
      <c r="ES41" s="34"/>
      <c r="ET41" s="34"/>
      <c r="EU41" s="34"/>
      <c r="EV41" s="34"/>
      <c r="EW41" s="34"/>
      <c r="EX41" s="34"/>
      <c r="EY41" s="34"/>
      <c r="EZ41" s="34"/>
      <c r="FA41" s="34"/>
      <c r="FB41" s="34"/>
      <c r="FC41" s="34"/>
      <c r="FD41" s="34"/>
      <c r="FE41" s="34"/>
      <c r="FF41" s="34"/>
      <c r="FG41" s="34"/>
      <c r="FH41" s="34"/>
      <c r="FI41" s="34"/>
      <c r="FJ41" s="34"/>
      <c r="FK41" s="34"/>
      <c r="FL41" s="34"/>
      <c r="FM41" s="34"/>
      <c r="FN41" s="34"/>
      <c r="FO41" s="34"/>
      <c r="FP41" s="34"/>
      <c r="FQ41" s="34"/>
      <c r="FR41" s="34"/>
      <c r="FS41" s="34"/>
      <c r="FT41" s="34"/>
      <c r="FU41" s="34"/>
      <c r="FV41" s="34"/>
      <c r="FW41" s="34"/>
      <c r="FX41" s="34"/>
      <c r="FY41" s="34"/>
      <c r="FZ41" s="34"/>
      <c r="GA41" s="34"/>
      <c r="GB41" s="34"/>
      <c r="GC41" s="34"/>
      <c r="GD41" s="34"/>
      <c r="GE41" s="34"/>
      <c r="GF41" s="34"/>
      <c r="GG41" s="34"/>
      <c r="GH41" s="34"/>
      <c r="GI41" s="34"/>
      <c r="GJ41" s="34"/>
      <c r="GK41" s="34"/>
      <c r="GL41" s="34"/>
      <c r="GM41" s="34"/>
      <c r="GN41" s="34"/>
      <c r="GO41" s="34"/>
      <c r="GP41" s="34"/>
      <c r="GQ41" s="34"/>
      <c r="GR41" s="34"/>
      <c r="GS41" s="34"/>
      <c r="GT41" s="34"/>
      <c r="GU41" s="34"/>
      <c r="GV41" s="34"/>
      <c r="GW41" s="34"/>
      <c r="GX41" s="34"/>
      <c r="GY41" s="34"/>
      <c r="GZ41" s="34"/>
      <c r="HA41" s="34"/>
      <c r="HB41" s="34"/>
      <c r="HC41" s="34"/>
      <c r="HD41" s="34"/>
      <c r="HE41" s="34"/>
      <c r="HF41" s="34"/>
      <c r="HG41" s="34"/>
      <c r="HH41" s="34"/>
      <c r="HI41" s="34"/>
      <c r="HJ41" s="34"/>
      <c r="HK41" s="34"/>
      <c r="HL41" s="34"/>
      <c r="HM41" s="34"/>
      <c r="HN41" s="34"/>
      <c r="HO41" s="34"/>
      <c r="HP41" s="34"/>
      <c r="HQ41" s="34"/>
      <c r="HR41" s="34"/>
      <c r="HS41" s="34"/>
      <c r="HT41" s="34"/>
      <c r="HU41" s="34"/>
      <c r="HV41" s="34"/>
      <c r="HW41" s="34"/>
      <c r="HX41" s="34"/>
      <c r="HY41" s="34"/>
      <c r="HZ41" s="34"/>
      <c r="IA41" s="34"/>
      <c r="IB41" s="34"/>
      <c r="IC41" s="34"/>
      <c r="ID41" s="34"/>
      <c r="IE41" s="34"/>
      <c r="IF41" s="34"/>
      <c r="IG41" s="34"/>
      <c r="IH41" s="34"/>
      <c r="II41" s="34"/>
      <c r="IJ41" s="34"/>
      <c r="IK41" s="34"/>
      <c r="IL41" s="34"/>
      <c r="IM41" s="34"/>
      <c r="IN41" s="34"/>
      <c r="IO41" s="34"/>
      <c r="IP41" s="34"/>
      <c r="IQ41" s="34"/>
      <c r="IR41" s="34"/>
      <c r="IS41" s="34"/>
      <c r="IT41" s="34"/>
      <c r="IU41" s="34"/>
      <c r="IV41" s="34"/>
    </row>
    <row r="42" spans="1:256" ht="44.45" customHeight="1">
      <c r="A42" s="91" t="s">
        <v>130</v>
      </c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3"/>
    </row>
    <row r="43" spans="1:256" s="46" customFormat="1" ht="33" customHeight="1">
      <c r="A43" s="45" t="s">
        <v>56</v>
      </c>
      <c r="B43" s="45" t="s">
        <v>57</v>
      </c>
      <c r="C43" s="45">
        <f t="shared" ref="C43:H43" si="15">C44+C45+C46</f>
        <v>52222.2</v>
      </c>
      <c r="D43" s="45">
        <f t="shared" si="15"/>
        <v>3600</v>
      </c>
      <c r="E43" s="45">
        <f t="shared" si="15"/>
        <v>1800</v>
      </c>
      <c r="F43" s="45">
        <f t="shared" si="15"/>
        <v>2000</v>
      </c>
      <c r="G43" s="45">
        <f t="shared" si="15"/>
        <v>2000</v>
      </c>
      <c r="H43" s="45">
        <f t="shared" si="15"/>
        <v>1800</v>
      </c>
      <c r="I43" s="45">
        <f t="shared" ref="I43:I54" si="16">H43+G43+F43+E43+D43+C43</f>
        <v>63422.2</v>
      </c>
      <c r="J43" s="58"/>
      <c r="K43" s="52" t="s">
        <v>88</v>
      </c>
      <c r="L43" s="69"/>
      <c r="M43" s="69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  <c r="BC43" s="63"/>
      <c r="BD43" s="63"/>
      <c r="BE43" s="63"/>
      <c r="BF43" s="63"/>
      <c r="BG43" s="63"/>
      <c r="BH43" s="63"/>
      <c r="BI43" s="63"/>
      <c r="BJ43" s="63"/>
    </row>
    <row r="44" spans="1:256" ht="15.6" customHeight="1">
      <c r="A44" s="59"/>
      <c r="B44" s="52" t="s">
        <v>51</v>
      </c>
      <c r="C44" s="40">
        <v>522.20000000000005</v>
      </c>
      <c r="D44" s="40">
        <v>3600</v>
      </c>
      <c r="E44" s="40">
        <v>1800</v>
      </c>
      <c r="F44" s="40">
        <v>2000</v>
      </c>
      <c r="G44" s="40">
        <v>2000</v>
      </c>
      <c r="H44" s="40">
        <v>1800</v>
      </c>
      <c r="I44" s="38">
        <f t="shared" si="16"/>
        <v>11722.2</v>
      </c>
      <c r="J44" s="39">
        <f>I44+I45+I46</f>
        <v>63422.2</v>
      </c>
      <c r="K44" s="39"/>
      <c r="L44" s="44"/>
      <c r="M44" s="44"/>
    </row>
    <row r="45" spans="1:256" ht="15.6" customHeight="1">
      <c r="A45" s="59"/>
      <c r="B45" s="52" t="s">
        <v>8</v>
      </c>
      <c r="C45" s="40">
        <v>51700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38">
        <f t="shared" si="16"/>
        <v>51700</v>
      </c>
      <c r="J45" s="39"/>
      <c r="K45" s="39"/>
      <c r="L45" s="44"/>
      <c r="M45" s="44"/>
    </row>
    <row r="46" spans="1:256" ht="13.9" customHeight="1">
      <c r="A46" s="59"/>
      <c r="B46" s="52" t="s">
        <v>52</v>
      </c>
      <c r="C46" s="40">
        <v>0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38">
        <f t="shared" si="16"/>
        <v>0</v>
      </c>
      <c r="J46" s="39"/>
      <c r="K46" s="39"/>
      <c r="L46" s="44"/>
      <c r="M46" s="44"/>
    </row>
    <row r="47" spans="1:256" ht="43.9" customHeight="1">
      <c r="A47" s="59">
        <v>1</v>
      </c>
      <c r="B47" s="59" t="s">
        <v>100</v>
      </c>
      <c r="C47" s="40">
        <v>52222.2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38">
        <f t="shared" si="16"/>
        <v>52222.2</v>
      </c>
      <c r="J47" s="39"/>
      <c r="K47" s="52"/>
      <c r="L47" s="52" t="s">
        <v>134</v>
      </c>
      <c r="M47" s="52" t="s">
        <v>140</v>
      </c>
    </row>
    <row r="48" spans="1:256" ht="16.899999999999999" customHeight="1">
      <c r="A48" s="39"/>
      <c r="B48" s="52" t="s">
        <v>8</v>
      </c>
      <c r="C48" s="40">
        <v>51700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38">
        <f t="shared" si="16"/>
        <v>51700</v>
      </c>
      <c r="J48" s="39"/>
      <c r="K48" s="39"/>
      <c r="L48" s="44"/>
      <c r="M48" s="44"/>
    </row>
    <row r="49" spans="1:62" ht="13.15" customHeight="1">
      <c r="A49" s="39"/>
      <c r="B49" s="52" t="s">
        <v>51</v>
      </c>
      <c r="C49" s="40">
        <v>522.20000000000005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38">
        <f t="shared" si="16"/>
        <v>522.20000000000005</v>
      </c>
      <c r="J49" s="39"/>
      <c r="K49" s="39"/>
      <c r="L49" s="44"/>
      <c r="M49" s="44"/>
    </row>
    <row r="50" spans="1:62" ht="15.6" customHeight="1">
      <c r="A50" s="39"/>
      <c r="B50" s="52" t="s">
        <v>52</v>
      </c>
      <c r="C50" s="40">
        <v>0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38">
        <f t="shared" si="16"/>
        <v>0</v>
      </c>
      <c r="J50" s="39"/>
      <c r="K50" s="39"/>
      <c r="L50" s="44"/>
      <c r="M50" s="44"/>
    </row>
    <row r="51" spans="1:62" ht="29.45" customHeight="1">
      <c r="A51" s="59">
        <v>2</v>
      </c>
      <c r="B51" s="59" t="s">
        <v>101</v>
      </c>
      <c r="C51" s="40">
        <v>0</v>
      </c>
      <c r="D51" s="40">
        <v>3600</v>
      </c>
      <c r="E51" s="40">
        <v>1800</v>
      </c>
      <c r="F51" s="40">
        <v>2000</v>
      </c>
      <c r="G51" s="40">
        <v>2000</v>
      </c>
      <c r="H51" s="40">
        <v>1800</v>
      </c>
      <c r="I51" s="38">
        <f t="shared" si="16"/>
        <v>11200</v>
      </c>
      <c r="J51" s="39"/>
      <c r="K51" s="52"/>
      <c r="L51" s="52" t="s">
        <v>135</v>
      </c>
      <c r="M51" s="52" t="s">
        <v>140</v>
      </c>
    </row>
    <row r="52" spans="1:62" ht="16.899999999999999" customHeight="1">
      <c r="A52" s="39"/>
      <c r="B52" s="52" t="s">
        <v>8</v>
      </c>
      <c r="C52" s="40">
        <v>0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38">
        <f t="shared" si="16"/>
        <v>0</v>
      </c>
      <c r="J52" s="39"/>
      <c r="K52" s="39"/>
      <c r="L52" s="44"/>
      <c r="M52" s="44"/>
    </row>
    <row r="53" spans="1:62" ht="13.9" customHeight="1">
      <c r="A53" s="39"/>
      <c r="B53" s="52" t="s">
        <v>51</v>
      </c>
      <c r="C53" s="40">
        <v>0</v>
      </c>
      <c r="D53" s="40">
        <v>3600</v>
      </c>
      <c r="E53" s="40">
        <v>1800</v>
      </c>
      <c r="F53" s="40">
        <v>2000</v>
      </c>
      <c r="G53" s="40">
        <v>2000</v>
      </c>
      <c r="H53" s="40">
        <v>1800</v>
      </c>
      <c r="I53" s="38">
        <f t="shared" si="16"/>
        <v>11200</v>
      </c>
      <c r="J53" s="39"/>
      <c r="K53" s="39"/>
      <c r="L53" s="44"/>
      <c r="M53" s="44"/>
    </row>
    <row r="54" spans="1:62" ht="15" customHeight="1">
      <c r="A54" s="39"/>
      <c r="B54" s="52" t="s">
        <v>52</v>
      </c>
      <c r="C54" s="40">
        <v>0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38">
        <f t="shared" si="16"/>
        <v>0</v>
      </c>
      <c r="J54" s="39"/>
      <c r="K54" s="39"/>
      <c r="L54" s="44"/>
      <c r="M54" s="44"/>
    </row>
    <row r="55" spans="1:62" s="46" customFormat="1" ht="33.6" customHeight="1">
      <c r="A55" s="45" t="s">
        <v>58</v>
      </c>
      <c r="B55" s="45" t="s">
        <v>59</v>
      </c>
      <c r="C55" s="45">
        <f>C57+C58+C59</f>
        <v>46791.199999999997</v>
      </c>
      <c r="D55" s="45">
        <f t="shared" ref="D55:I55" si="17">D57+D58+D59</f>
        <v>39996.699999999997</v>
      </c>
      <c r="E55" s="45">
        <f t="shared" si="17"/>
        <v>43237.7</v>
      </c>
      <c r="F55" s="45">
        <f t="shared" si="17"/>
        <v>48098.2</v>
      </c>
      <c r="G55" s="45">
        <f t="shared" si="17"/>
        <v>51106.3</v>
      </c>
      <c r="H55" s="45">
        <f t="shared" si="17"/>
        <v>54271.6</v>
      </c>
      <c r="I55" s="45">
        <f t="shared" si="17"/>
        <v>283501.7</v>
      </c>
      <c r="J55" s="58"/>
      <c r="K55" s="52" t="s">
        <v>88</v>
      </c>
      <c r="L55" s="52" t="s">
        <v>139</v>
      </c>
      <c r="M55" s="52" t="s">
        <v>142</v>
      </c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  <c r="AZ55" s="63"/>
      <c r="BA55" s="63"/>
      <c r="BB55" s="63"/>
      <c r="BC55" s="63"/>
      <c r="BD55" s="63"/>
      <c r="BE55" s="63"/>
      <c r="BF55" s="63"/>
      <c r="BG55" s="63"/>
      <c r="BH55" s="63"/>
      <c r="BI55" s="63"/>
      <c r="BJ55" s="63"/>
    </row>
    <row r="56" spans="1:62" s="46" customFormat="1" ht="30" customHeight="1">
      <c r="A56" s="59" t="s">
        <v>120</v>
      </c>
      <c r="B56" s="59" t="s">
        <v>102</v>
      </c>
      <c r="C56" s="40"/>
      <c r="D56" s="40"/>
      <c r="E56" s="40"/>
      <c r="F56" s="40"/>
      <c r="G56" s="40"/>
      <c r="H56" s="40"/>
      <c r="I56" s="40"/>
      <c r="J56" s="59"/>
      <c r="K56" s="52" t="s">
        <v>88</v>
      </c>
      <c r="L56" s="52" t="s">
        <v>139</v>
      </c>
      <c r="M56" s="52" t="s">
        <v>142</v>
      </c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3"/>
      <c r="AS56" s="63"/>
      <c r="AT56" s="63"/>
      <c r="AU56" s="63"/>
      <c r="AV56" s="63"/>
      <c r="AW56" s="63"/>
      <c r="AX56" s="63"/>
      <c r="AY56" s="63"/>
      <c r="AZ56" s="63"/>
      <c r="BA56" s="63"/>
      <c r="BB56" s="63"/>
      <c r="BC56" s="63"/>
      <c r="BD56" s="63"/>
      <c r="BE56" s="63"/>
      <c r="BF56" s="63"/>
      <c r="BG56" s="63"/>
      <c r="BH56" s="63"/>
      <c r="BI56" s="63"/>
      <c r="BJ56" s="63"/>
    </row>
    <row r="57" spans="1:62" ht="18" customHeight="1">
      <c r="A57" s="59"/>
      <c r="B57" s="59" t="s">
        <v>7</v>
      </c>
      <c r="C57" s="40">
        <v>9900</v>
      </c>
      <c r="D57" s="40">
        <v>4500</v>
      </c>
      <c r="E57" s="40">
        <v>4500</v>
      </c>
      <c r="F57" s="40">
        <v>7000</v>
      </c>
      <c r="G57" s="40">
        <v>7500</v>
      </c>
      <c r="H57" s="40">
        <v>8000</v>
      </c>
      <c r="I57" s="40">
        <f>H57+G57+F57+E57+D57+C57</f>
        <v>41400</v>
      </c>
      <c r="J57" s="59">
        <f>I57+I58+I59</f>
        <v>283501.7</v>
      </c>
      <c r="K57" s="52"/>
      <c r="L57" s="44"/>
      <c r="M57" s="44"/>
    </row>
    <row r="58" spans="1:62" ht="48" customHeight="1">
      <c r="A58" s="59"/>
      <c r="B58" s="59" t="s">
        <v>112</v>
      </c>
      <c r="C58" s="40">
        <v>18391.2</v>
      </c>
      <c r="D58" s="40">
        <v>15701.7</v>
      </c>
      <c r="E58" s="40">
        <v>17557</v>
      </c>
      <c r="F58" s="40">
        <v>18434.900000000001</v>
      </c>
      <c r="G58" s="40">
        <v>19356.599999999999</v>
      </c>
      <c r="H58" s="40">
        <v>20324.400000000001</v>
      </c>
      <c r="I58" s="40">
        <f>H58+G58+F58+E58+D58+C58</f>
        <v>109765.8</v>
      </c>
      <c r="J58" s="59"/>
      <c r="K58" s="52"/>
      <c r="L58" s="44"/>
      <c r="M58" s="44"/>
    </row>
    <row r="59" spans="1:62" ht="31.15" customHeight="1">
      <c r="A59" s="59"/>
      <c r="B59" s="59" t="s">
        <v>113</v>
      </c>
      <c r="C59" s="40">
        <v>18500</v>
      </c>
      <c r="D59" s="40">
        <v>19795</v>
      </c>
      <c r="E59" s="40">
        <v>21180.7</v>
      </c>
      <c r="F59" s="40">
        <v>22663.3</v>
      </c>
      <c r="G59" s="40">
        <v>24249.7</v>
      </c>
      <c r="H59" s="40">
        <v>25947.200000000001</v>
      </c>
      <c r="I59" s="40">
        <f>H59+G59+F59+E59+D59+C59</f>
        <v>132335.9</v>
      </c>
      <c r="J59" s="59"/>
      <c r="K59" s="52"/>
      <c r="L59" s="44"/>
      <c r="M59" s="44"/>
    </row>
    <row r="60" spans="1:62" ht="28.9" customHeight="1">
      <c r="A60" s="59" t="s">
        <v>121</v>
      </c>
      <c r="B60" s="59" t="s">
        <v>105</v>
      </c>
      <c r="C60" s="40">
        <v>5700.3</v>
      </c>
      <c r="D60" s="40">
        <v>272.10000000000002</v>
      </c>
      <c r="E60" s="40">
        <v>0</v>
      </c>
      <c r="F60" s="40">
        <v>2260.1</v>
      </c>
      <c r="G60" s="40">
        <v>2514.6999999999998</v>
      </c>
      <c r="H60" s="40">
        <v>2761.5</v>
      </c>
      <c r="I60" s="40">
        <f t="shared" ref="I60:I71" si="18">C60+D60+E60+F60+G60+H60</f>
        <v>13508.7</v>
      </c>
      <c r="J60" s="59"/>
      <c r="K60" s="52" t="s">
        <v>88</v>
      </c>
      <c r="L60" s="52" t="s">
        <v>139</v>
      </c>
      <c r="M60" s="52" t="s">
        <v>142</v>
      </c>
    </row>
    <row r="61" spans="1:62" ht="43.15" customHeight="1">
      <c r="A61" s="59"/>
      <c r="B61" s="59" t="s">
        <v>112</v>
      </c>
      <c r="C61" s="40">
        <v>0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f t="shared" si="18"/>
        <v>0</v>
      </c>
      <c r="J61" s="59"/>
      <c r="K61" s="52"/>
      <c r="L61" s="44"/>
      <c r="M61" s="44"/>
    </row>
    <row r="62" spans="1:62" ht="16.899999999999999" customHeight="1">
      <c r="A62" s="59"/>
      <c r="B62" s="59" t="s">
        <v>7</v>
      </c>
      <c r="C62" s="40">
        <v>5700.3</v>
      </c>
      <c r="D62" s="40">
        <v>272.10000000000002</v>
      </c>
      <c r="E62" s="40">
        <v>0</v>
      </c>
      <c r="F62" s="40">
        <v>2260.1</v>
      </c>
      <c r="G62" s="40">
        <v>2514.6999999999998</v>
      </c>
      <c r="H62" s="40">
        <v>2761.5</v>
      </c>
      <c r="I62" s="40">
        <f t="shared" si="18"/>
        <v>13508.7</v>
      </c>
      <c r="J62" s="59"/>
      <c r="K62" s="52"/>
      <c r="L62" s="48"/>
      <c r="M62" s="48"/>
      <c r="N62" s="65"/>
    </row>
    <row r="63" spans="1:62" ht="28.15" customHeight="1">
      <c r="A63" s="59"/>
      <c r="B63" s="59" t="s">
        <v>104</v>
      </c>
      <c r="C63" s="40">
        <v>0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f t="shared" si="18"/>
        <v>0</v>
      </c>
      <c r="J63" s="59"/>
      <c r="K63" s="52"/>
      <c r="L63" s="44"/>
      <c r="M63" s="44"/>
    </row>
    <row r="64" spans="1:62" ht="154.15" customHeight="1">
      <c r="A64" s="59" t="s">
        <v>124</v>
      </c>
      <c r="B64" s="59" t="s">
        <v>106</v>
      </c>
      <c r="C64" s="40">
        <v>20445.7</v>
      </c>
      <c r="D64" s="40">
        <v>17687.900000000001</v>
      </c>
      <c r="E64" s="40">
        <v>19718.900000000001</v>
      </c>
      <c r="F64" s="40">
        <v>20726.8</v>
      </c>
      <c r="G64" s="40">
        <v>21786.2</v>
      </c>
      <c r="H64" s="40">
        <v>22899.9</v>
      </c>
      <c r="I64" s="40">
        <f t="shared" si="18"/>
        <v>123265.4</v>
      </c>
      <c r="J64" s="59"/>
      <c r="K64" s="52" t="s">
        <v>88</v>
      </c>
      <c r="L64" s="52" t="s">
        <v>139</v>
      </c>
      <c r="M64" s="52" t="s">
        <v>142</v>
      </c>
    </row>
    <row r="65" spans="1:13" ht="43.15" customHeight="1">
      <c r="A65" s="59"/>
      <c r="B65" s="59" t="s">
        <v>103</v>
      </c>
      <c r="C65" s="40">
        <v>18391.2</v>
      </c>
      <c r="D65" s="40">
        <v>15701.7</v>
      </c>
      <c r="E65" s="40">
        <v>17557</v>
      </c>
      <c r="F65" s="40">
        <v>18434.900000000001</v>
      </c>
      <c r="G65" s="40">
        <v>19356.599999999999</v>
      </c>
      <c r="H65" s="40">
        <v>20324.400000000001</v>
      </c>
      <c r="I65" s="40">
        <f t="shared" si="18"/>
        <v>109765.8</v>
      </c>
      <c r="J65" s="59"/>
      <c r="K65" s="52"/>
      <c r="L65" s="44"/>
      <c r="M65" s="44"/>
    </row>
    <row r="66" spans="1:13" ht="18.600000000000001" customHeight="1">
      <c r="A66" s="59"/>
      <c r="B66" s="59" t="s">
        <v>7</v>
      </c>
      <c r="C66" s="40">
        <v>2054.5</v>
      </c>
      <c r="D66" s="40">
        <v>1986.2</v>
      </c>
      <c r="E66" s="40">
        <v>2161.9</v>
      </c>
      <c r="F66" s="40">
        <v>2291.9</v>
      </c>
      <c r="G66" s="40">
        <v>2429.6</v>
      </c>
      <c r="H66" s="40">
        <v>2575.5</v>
      </c>
      <c r="I66" s="40">
        <f t="shared" si="18"/>
        <v>13499.6</v>
      </c>
      <c r="J66" s="59"/>
      <c r="K66" s="52"/>
      <c r="L66" s="44"/>
      <c r="M66" s="44"/>
    </row>
    <row r="67" spans="1:13" ht="27" customHeight="1">
      <c r="A67" s="59"/>
      <c r="B67" s="59" t="s">
        <v>113</v>
      </c>
      <c r="C67" s="40">
        <v>0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f t="shared" si="18"/>
        <v>0</v>
      </c>
      <c r="J67" s="59"/>
      <c r="K67" s="52"/>
      <c r="L67" s="44"/>
      <c r="M67" s="44"/>
    </row>
    <row r="68" spans="1:13" ht="42.6" customHeight="1">
      <c r="A68" s="59" t="s">
        <v>125</v>
      </c>
      <c r="B68" s="59" t="s">
        <v>107</v>
      </c>
      <c r="C68" s="40">
        <f t="shared" ref="C68:H68" si="19">C69+C70+C71</f>
        <v>20645.2</v>
      </c>
      <c r="D68" s="40">
        <f t="shared" si="19"/>
        <v>22036.7</v>
      </c>
      <c r="E68" s="40">
        <f t="shared" si="19"/>
        <v>23518.799999999999</v>
      </c>
      <c r="F68" s="40">
        <f t="shared" si="19"/>
        <v>25111.3</v>
      </c>
      <c r="G68" s="40">
        <f t="shared" si="19"/>
        <v>26805.4</v>
      </c>
      <c r="H68" s="40">
        <f t="shared" si="19"/>
        <v>28610.2</v>
      </c>
      <c r="I68" s="40">
        <f t="shared" si="18"/>
        <v>146727.6</v>
      </c>
      <c r="J68" s="59"/>
      <c r="K68" s="52" t="s">
        <v>88</v>
      </c>
      <c r="L68" s="52" t="s">
        <v>139</v>
      </c>
      <c r="M68" s="52" t="s">
        <v>142</v>
      </c>
    </row>
    <row r="69" spans="1:13" ht="43.15" customHeight="1">
      <c r="A69" s="59"/>
      <c r="B69" s="59" t="s">
        <v>112</v>
      </c>
      <c r="C69" s="40">
        <v>0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f t="shared" si="18"/>
        <v>0</v>
      </c>
      <c r="J69" s="59"/>
      <c r="K69" s="52"/>
      <c r="L69" s="44"/>
      <c r="M69" s="44"/>
    </row>
    <row r="70" spans="1:13" ht="15" customHeight="1">
      <c r="A70" s="59"/>
      <c r="B70" s="59" t="s">
        <v>7</v>
      </c>
      <c r="C70" s="40">
        <v>2145.1999999999998</v>
      </c>
      <c r="D70" s="40">
        <v>2241.6999999999998</v>
      </c>
      <c r="E70" s="40">
        <v>2338.1</v>
      </c>
      <c r="F70" s="40">
        <v>2448</v>
      </c>
      <c r="G70" s="40">
        <v>2555.6999999999998</v>
      </c>
      <c r="H70" s="40">
        <v>2663</v>
      </c>
      <c r="I70" s="40">
        <f t="shared" si="18"/>
        <v>14391.7</v>
      </c>
      <c r="J70" s="59"/>
      <c r="K70" s="52"/>
      <c r="L70" s="44"/>
      <c r="M70" s="44"/>
    </row>
    <row r="71" spans="1:13" ht="27.6" customHeight="1">
      <c r="A71" s="59"/>
      <c r="B71" s="59" t="s">
        <v>113</v>
      </c>
      <c r="C71" s="40">
        <v>18500</v>
      </c>
      <c r="D71" s="40">
        <v>19795</v>
      </c>
      <c r="E71" s="40">
        <v>21180.7</v>
      </c>
      <c r="F71" s="40">
        <v>22663.3</v>
      </c>
      <c r="G71" s="40">
        <v>24249.7</v>
      </c>
      <c r="H71" s="40">
        <v>25947.200000000001</v>
      </c>
      <c r="I71" s="40">
        <f t="shared" si="18"/>
        <v>132335.9</v>
      </c>
      <c r="J71" s="59"/>
      <c r="K71" s="52"/>
      <c r="L71" s="44"/>
      <c r="M71" s="44"/>
    </row>
    <row r="72" spans="1:13" ht="54.6" customHeight="1">
      <c r="A72" s="37" t="s">
        <v>4</v>
      </c>
      <c r="B72" s="47" t="s">
        <v>5</v>
      </c>
      <c r="C72" s="37">
        <f t="shared" ref="C72:I72" si="20">C73+C74</f>
        <v>242637.3</v>
      </c>
      <c r="D72" s="37">
        <f t="shared" si="20"/>
        <v>15982.2</v>
      </c>
      <c r="E72" s="37">
        <f t="shared" si="20"/>
        <v>4745</v>
      </c>
      <c r="F72" s="37">
        <f t="shared" si="20"/>
        <v>75684.899999999994</v>
      </c>
      <c r="G72" s="37">
        <f t="shared" si="20"/>
        <v>74008.399999999994</v>
      </c>
      <c r="H72" s="37">
        <f t="shared" si="20"/>
        <v>72155.100000000006</v>
      </c>
      <c r="I72" s="37">
        <f t="shared" si="20"/>
        <v>485212.9</v>
      </c>
      <c r="J72" s="39"/>
      <c r="K72" s="52"/>
      <c r="L72" s="44"/>
      <c r="M72" s="44"/>
    </row>
    <row r="73" spans="1:13" ht="18.600000000000001" customHeight="1">
      <c r="A73" s="59"/>
      <c r="B73" s="59" t="s">
        <v>7</v>
      </c>
      <c r="C73" s="40">
        <f t="shared" ref="C73:I74" si="21">C77+C94+C117+C121</f>
        <v>7965.3</v>
      </c>
      <c r="D73" s="40">
        <f t="shared" si="21"/>
        <v>10682.2</v>
      </c>
      <c r="E73" s="40">
        <f t="shared" si="21"/>
        <v>4745</v>
      </c>
      <c r="F73" s="40">
        <f t="shared" si="21"/>
        <v>5238.6000000000004</v>
      </c>
      <c r="G73" s="40">
        <f t="shared" si="21"/>
        <v>5081.8</v>
      </c>
      <c r="H73" s="40">
        <f t="shared" si="21"/>
        <v>4920.8999999999996</v>
      </c>
      <c r="I73" s="40">
        <f t="shared" si="21"/>
        <v>38633.800000000003</v>
      </c>
      <c r="J73" s="59" t="e">
        <f>J77+J94+J117+J121+#REF!</f>
        <v>#REF!</v>
      </c>
      <c r="K73" s="52"/>
      <c r="L73" s="44"/>
      <c r="M73" s="44"/>
    </row>
    <row r="74" spans="1:13" ht="18" customHeight="1">
      <c r="A74" s="59"/>
      <c r="B74" s="59" t="s">
        <v>8</v>
      </c>
      <c r="C74" s="40">
        <f t="shared" si="21"/>
        <v>234672</v>
      </c>
      <c r="D74" s="40">
        <f t="shared" si="21"/>
        <v>5300</v>
      </c>
      <c r="E74" s="40">
        <f t="shared" si="21"/>
        <v>0</v>
      </c>
      <c r="F74" s="40">
        <f t="shared" si="21"/>
        <v>70446.3</v>
      </c>
      <c r="G74" s="40">
        <f t="shared" si="21"/>
        <v>68926.600000000006</v>
      </c>
      <c r="H74" s="40">
        <f t="shared" si="21"/>
        <v>67234.2</v>
      </c>
      <c r="I74" s="40">
        <f t="shared" si="21"/>
        <v>446579.1</v>
      </c>
      <c r="J74" s="59"/>
      <c r="K74" s="52"/>
      <c r="L74" s="44"/>
      <c r="M74" s="44"/>
    </row>
    <row r="75" spans="1:13" ht="41.45" customHeight="1">
      <c r="A75" s="99" t="s">
        <v>129</v>
      </c>
      <c r="B75" s="99"/>
      <c r="C75" s="99"/>
      <c r="D75" s="99"/>
      <c r="E75" s="99"/>
      <c r="F75" s="99"/>
      <c r="G75" s="99"/>
      <c r="H75" s="99"/>
      <c r="I75" s="99"/>
      <c r="J75" s="99"/>
      <c r="K75" s="99"/>
      <c r="L75" s="44"/>
      <c r="M75" s="44"/>
    </row>
    <row r="76" spans="1:13" ht="27.6" customHeight="1">
      <c r="A76" s="59" t="s">
        <v>9</v>
      </c>
      <c r="B76" s="59" t="s">
        <v>10</v>
      </c>
      <c r="C76" s="40">
        <f t="shared" ref="C76:H76" si="22">C77+C78</f>
        <v>80581</v>
      </c>
      <c r="D76" s="40">
        <f t="shared" si="22"/>
        <v>1786.4</v>
      </c>
      <c r="E76" s="40">
        <f t="shared" si="22"/>
        <v>982.7</v>
      </c>
      <c r="F76" s="40">
        <f t="shared" si="22"/>
        <v>0</v>
      </c>
      <c r="G76" s="40">
        <f t="shared" si="22"/>
        <v>0</v>
      </c>
      <c r="H76" s="40">
        <f t="shared" si="22"/>
        <v>0</v>
      </c>
      <c r="I76" s="40">
        <f>H76+G76+F76+E76+D76+C76</f>
        <v>83350.100000000006</v>
      </c>
      <c r="J76" s="39"/>
      <c r="K76" s="39"/>
      <c r="L76" s="44"/>
      <c r="M76" s="44"/>
    </row>
    <row r="77" spans="1:13" ht="16.899999999999999" customHeight="1">
      <c r="A77" s="59"/>
      <c r="B77" s="59" t="s">
        <v>7</v>
      </c>
      <c r="C77" s="40">
        <f t="shared" ref="C77:H77" si="23">C81+C87+C84+C90</f>
        <v>887</v>
      </c>
      <c r="D77" s="40">
        <f t="shared" si="23"/>
        <v>1786.4</v>
      </c>
      <c r="E77" s="40">
        <f t="shared" si="23"/>
        <v>982.7</v>
      </c>
      <c r="F77" s="40">
        <f t="shared" si="23"/>
        <v>0</v>
      </c>
      <c r="G77" s="40">
        <f t="shared" si="23"/>
        <v>0</v>
      </c>
      <c r="H77" s="40">
        <f t="shared" si="23"/>
        <v>0</v>
      </c>
      <c r="I77" s="40">
        <f>H77+G77+F77+E77+D77+C77</f>
        <v>3656.1</v>
      </c>
      <c r="J77" s="39"/>
      <c r="K77" s="39"/>
      <c r="L77" s="44"/>
      <c r="M77" s="44"/>
    </row>
    <row r="78" spans="1:13" ht="17.45" customHeight="1">
      <c r="A78" s="59"/>
      <c r="B78" s="59" t="s">
        <v>8</v>
      </c>
      <c r="C78" s="40">
        <f>C82+C88+C85+C91</f>
        <v>79694</v>
      </c>
      <c r="D78" s="40">
        <v>0</v>
      </c>
      <c r="E78" s="40">
        <v>0</v>
      </c>
      <c r="F78" s="40">
        <f>F82+F88</f>
        <v>0</v>
      </c>
      <c r="G78" s="40">
        <f>G82+G88</f>
        <v>0</v>
      </c>
      <c r="H78" s="40">
        <f>H82+H88</f>
        <v>0</v>
      </c>
      <c r="I78" s="40">
        <f>H78+G78+F78+E78+D78+C78</f>
        <v>79694</v>
      </c>
      <c r="J78" s="39"/>
      <c r="K78" s="39"/>
      <c r="L78" s="44"/>
      <c r="M78" s="44"/>
    </row>
    <row r="79" spans="1:13" ht="16.149999999999999" customHeight="1">
      <c r="A79" s="59"/>
      <c r="B79" s="59" t="s">
        <v>60</v>
      </c>
      <c r="C79" s="40"/>
      <c r="D79" s="40"/>
      <c r="E79" s="40"/>
      <c r="F79" s="40"/>
      <c r="G79" s="40"/>
      <c r="H79" s="40"/>
      <c r="I79" s="40"/>
      <c r="J79" s="39"/>
      <c r="K79" s="39"/>
      <c r="L79" s="44"/>
      <c r="M79" s="44"/>
    </row>
    <row r="80" spans="1:13" ht="29.45" customHeight="1">
      <c r="A80" s="59" t="s">
        <v>61</v>
      </c>
      <c r="B80" s="59" t="s">
        <v>110</v>
      </c>
      <c r="C80" s="40">
        <f t="shared" ref="C80:H80" si="24">C81+C82</f>
        <v>74771.7</v>
      </c>
      <c r="D80" s="40">
        <f t="shared" si="24"/>
        <v>747.7</v>
      </c>
      <c r="E80" s="40">
        <f t="shared" si="24"/>
        <v>0</v>
      </c>
      <c r="F80" s="40">
        <f t="shared" si="24"/>
        <v>0</v>
      </c>
      <c r="G80" s="40">
        <f t="shared" si="24"/>
        <v>0</v>
      </c>
      <c r="H80" s="40">
        <f t="shared" si="24"/>
        <v>0</v>
      </c>
      <c r="I80" s="40">
        <f t="shared" ref="I80:I91" si="25">H80+G80+F80+E80+D80+C80</f>
        <v>75519.399999999994</v>
      </c>
      <c r="J80" s="39"/>
      <c r="K80" s="52" t="s">
        <v>92</v>
      </c>
      <c r="L80" s="52" t="s">
        <v>143</v>
      </c>
      <c r="M80" s="52" t="s">
        <v>146</v>
      </c>
    </row>
    <row r="81" spans="1:13" ht="14.45" customHeight="1">
      <c r="A81" s="59"/>
      <c r="B81" s="59" t="s">
        <v>7</v>
      </c>
      <c r="C81" s="40">
        <v>747.7</v>
      </c>
      <c r="D81" s="40">
        <v>747.7</v>
      </c>
      <c r="E81" s="40">
        <v>0</v>
      </c>
      <c r="F81" s="40">
        <v>0</v>
      </c>
      <c r="G81" s="40">
        <v>0</v>
      </c>
      <c r="H81" s="40">
        <v>0</v>
      </c>
      <c r="I81" s="40">
        <f t="shared" si="25"/>
        <v>1495.4</v>
      </c>
      <c r="J81" s="39"/>
      <c r="K81" s="52"/>
      <c r="M81" s="52"/>
    </row>
    <row r="82" spans="1:13" ht="15.6" customHeight="1">
      <c r="A82" s="59"/>
      <c r="B82" s="59" t="s">
        <v>8</v>
      </c>
      <c r="C82" s="40">
        <v>74024</v>
      </c>
      <c r="D82" s="40"/>
      <c r="E82" s="40"/>
      <c r="F82" s="40">
        <v>0</v>
      </c>
      <c r="G82" s="40">
        <v>0</v>
      </c>
      <c r="H82" s="40">
        <v>0</v>
      </c>
      <c r="I82" s="40">
        <f t="shared" si="25"/>
        <v>74024</v>
      </c>
      <c r="J82" s="39"/>
      <c r="K82" s="52"/>
      <c r="L82" s="52"/>
      <c r="M82" s="52"/>
    </row>
    <row r="83" spans="1:13" ht="43.9" customHeight="1">
      <c r="A83" s="59" t="s">
        <v>117</v>
      </c>
      <c r="B83" s="59" t="s">
        <v>116</v>
      </c>
      <c r="C83" s="40">
        <f t="shared" ref="C83:H83" si="26">C84+C85</f>
        <v>82</v>
      </c>
      <c r="D83" s="40">
        <f t="shared" si="26"/>
        <v>131</v>
      </c>
      <c r="E83" s="40">
        <f t="shared" si="26"/>
        <v>0</v>
      </c>
      <c r="F83" s="40">
        <f t="shared" si="26"/>
        <v>0</v>
      </c>
      <c r="G83" s="40">
        <f t="shared" si="26"/>
        <v>0</v>
      </c>
      <c r="H83" s="40">
        <f t="shared" si="26"/>
        <v>0</v>
      </c>
      <c r="I83" s="40">
        <f t="shared" si="25"/>
        <v>213</v>
      </c>
      <c r="J83" s="39"/>
      <c r="K83" s="52" t="s">
        <v>92</v>
      </c>
      <c r="L83" s="52" t="s">
        <v>143</v>
      </c>
      <c r="M83" s="52" t="s">
        <v>146</v>
      </c>
    </row>
    <row r="84" spans="1:13" ht="16.149999999999999" customHeight="1">
      <c r="A84" s="59"/>
      <c r="B84" s="59" t="s">
        <v>7</v>
      </c>
      <c r="C84" s="40">
        <v>82</v>
      </c>
      <c r="D84" s="40">
        <v>131</v>
      </c>
      <c r="E84" s="40">
        <v>0</v>
      </c>
      <c r="F84" s="40">
        <v>0</v>
      </c>
      <c r="G84" s="40">
        <v>0</v>
      </c>
      <c r="H84" s="40">
        <v>0</v>
      </c>
      <c r="I84" s="40">
        <f t="shared" si="25"/>
        <v>213</v>
      </c>
      <c r="J84" s="39"/>
      <c r="K84" s="52"/>
      <c r="L84" s="52"/>
      <c r="M84" s="52"/>
    </row>
    <row r="85" spans="1:13" ht="16.149999999999999" customHeight="1">
      <c r="A85" s="59"/>
      <c r="B85" s="59" t="s">
        <v>8</v>
      </c>
      <c r="C85" s="40">
        <v>0</v>
      </c>
      <c r="D85" s="40">
        <v>0</v>
      </c>
      <c r="E85" s="40">
        <v>0</v>
      </c>
      <c r="F85" s="40">
        <v>0</v>
      </c>
      <c r="G85" s="40">
        <v>0</v>
      </c>
      <c r="H85" s="40">
        <v>0</v>
      </c>
      <c r="I85" s="40">
        <f t="shared" si="25"/>
        <v>0</v>
      </c>
      <c r="J85" s="39"/>
      <c r="K85" s="52"/>
      <c r="L85" s="52"/>
      <c r="M85" s="52"/>
    </row>
    <row r="86" spans="1:13" ht="27.6" customHeight="1">
      <c r="A86" s="59" t="s">
        <v>122</v>
      </c>
      <c r="B86" s="59" t="s">
        <v>62</v>
      </c>
      <c r="C86" s="40">
        <f t="shared" ref="C86:H86" si="27">C87+C88</f>
        <v>5727.3</v>
      </c>
      <c r="D86" s="40">
        <f t="shared" si="27"/>
        <v>772.7</v>
      </c>
      <c r="E86" s="40">
        <f t="shared" si="27"/>
        <v>772.7</v>
      </c>
      <c r="F86" s="40">
        <f t="shared" si="27"/>
        <v>0</v>
      </c>
      <c r="G86" s="40">
        <f t="shared" si="27"/>
        <v>0</v>
      </c>
      <c r="H86" s="40">
        <f t="shared" si="27"/>
        <v>0</v>
      </c>
      <c r="I86" s="40">
        <f t="shared" si="25"/>
        <v>7272.7</v>
      </c>
      <c r="J86" s="39"/>
      <c r="K86" s="52" t="s">
        <v>92</v>
      </c>
      <c r="L86" s="52" t="s">
        <v>144</v>
      </c>
      <c r="M86" s="52" t="s">
        <v>146</v>
      </c>
    </row>
    <row r="87" spans="1:13" ht="13.9" customHeight="1">
      <c r="A87" s="59"/>
      <c r="B87" s="59" t="s">
        <v>7</v>
      </c>
      <c r="C87" s="40">
        <v>57.3</v>
      </c>
      <c r="D87" s="40">
        <v>772.7</v>
      </c>
      <c r="E87" s="40">
        <v>772.7</v>
      </c>
      <c r="F87" s="40">
        <v>0</v>
      </c>
      <c r="G87" s="40">
        <v>0</v>
      </c>
      <c r="H87" s="40">
        <v>0</v>
      </c>
      <c r="I87" s="40">
        <f t="shared" si="25"/>
        <v>1602.7</v>
      </c>
      <c r="J87" s="39"/>
      <c r="K87" s="52"/>
      <c r="L87" s="52"/>
      <c r="M87" s="52"/>
    </row>
    <row r="88" spans="1:13" ht="13.9" customHeight="1">
      <c r="A88" s="59"/>
      <c r="B88" s="59" t="s">
        <v>8</v>
      </c>
      <c r="C88" s="40">
        <v>5670</v>
      </c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f t="shared" si="25"/>
        <v>5670</v>
      </c>
      <c r="J88" s="39"/>
      <c r="K88" s="52"/>
      <c r="L88" s="52"/>
      <c r="M88" s="52"/>
    </row>
    <row r="89" spans="1:13" ht="43.15" customHeight="1">
      <c r="A89" s="59" t="s">
        <v>123</v>
      </c>
      <c r="B89" s="59" t="s">
        <v>149</v>
      </c>
      <c r="C89" s="40">
        <f t="shared" ref="C89:H89" si="28">C90+C91</f>
        <v>0</v>
      </c>
      <c r="D89" s="40">
        <f t="shared" si="28"/>
        <v>135</v>
      </c>
      <c r="E89" s="40">
        <f t="shared" si="28"/>
        <v>210</v>
      </c>
      <c r="F89" s="40">
        <f t="shared" si="28"/>
        <v>0</v>
      </c>
      <c r="G89" s="40">
        <f t="shared" si="28"/>
        <v>0</v>
      </c>
      <c r="H89" s="40">
        <f t="shared" si="28"/>
        <v>0</v>
      </c>
      <c r="I89" s="40">
        <f t="shared" si="25"/>
        <v>345</v>
      </c>
      <c r="J89" s="39"/>
      <c r="K89" s="52" t="s">
        <v>92</v>
      </c>
      <c r="L89" s="52" t="s">
        <v>145</v>
      </c>
      <c r="M89" s="52" t="s">
        <v>146</v>
      </c>
    </row>
    <row r="90" spans="1:13" ht="13.9" customHeight="1">
      <c r="A90" s="59"/>
      <c r="B90" s="59" t="s">
        <v>7</v>
      </c>
      <c r="C90" s="40">
        <v>0</v>
      </c>
      <c r="D90" s="40">
        <v>135</v>
      </c>
      <c r="E90" s="40">
        <v>210</v>
      </c>
      <c r="F90" s="40">
        <v>0</v>
      </c>
      <c r="G90" s="40">
        <v>0</v>
      </c>
      <c r="H90" s="40">
        <v>0</v>
      </c>
      <c r="I90" s="40">
        <f t="shared" si="25"/>
        <v>345</v>
      </c>
      <c r="J90" s="39"/>
      <c r="K90" s="52"/>
      <c r="L90" s="52"/>
      <c r="M90" s="52"/>
    </row>
    <row r="91" spans="1:13" ht="18" customHeight="1">
      <c r="A91" s="59"/>
      <c r="B91" s="59" t="s">
        <v>8</v>
      </c>
      <c r="C91" s="40">
        <v>0</v>
      </c>
      <c r="D91" s="40">
        <v>0</v>
      </c>
      <c r="E91" s="40">
        <v>0</v>
      </c>
      <c r="F91" s="40">
        <v>0</v>
      </c>
      <c r="G91" s="40">
        <v>0</v>
      </c>
      <c r="H91" s="40">
        <v>0</v>
      </c>
      <c r="I91" s="40">
        <f t="shared" si="25"/>
        <v>0</v>
      </c>
      <c r="J91" s="39"/>
      <c r="K91" s="52"/>
      <c r="L91" s="52"/>
      <c r="M91" s="52"/>
    </row>
    <row r="92" spans="1:13" ht="47.45" customHeight="1">
      <c r="A92" s="99" t="s">
        <v>128</v>
      </c>
      <c r="B92" s="99"/>
      <c r="C92" s="99"/>
      <c r="D92" s="99"/>
      <c r="E92" s="99"/>
      <c r="F92" s="99"/>
      <c r="G92" s="99"/>
      <c r="H92" s="99"/>
      <c r="I92" s="99"/>
      <c r="J92" s="99"/>
      <c r="K92" s="99"/>
      <c r="L92" s="44"/>
      <c r="M92" s="44"/>
    </row>
    <row r="93" spans="1:13" ht="17.45" customHeight="1">
      <c r="A93" s="59" t="s">
        <v>17</v>
      </c>
      <c r="B93" s="59" t="s">
        <v>111</v>
      </c>
      <c r="C93" s="40">
        <f t="shared" ref="C93:H93" si="29">C94+C95</f>
        <v>36795.800000000003</v>
      </c>
      <c r="D93" s="40">
        <f t="shared" si="29"/>
        <v>12714</v>
      </c>
      <c r="E93" s="40">
        <f t="shared" si="29"/>
        <v>1400</v>
      </c>
      <c r="F93" s="40">
        <f t="shared" si="29"/>
        <v>26111.200000000001</v>
      </c>
      <c r="G93" s="40">
        <f t="shared" si="29"/>
        <v>24666.7</v>
      </c>
      <c r="H93" s="40">
        <f t="shared" si="29"/>
        <v>23333.3</v>
      </c>
      <c r="I93" s="40">
        <f>H93+G93+F93+E93+D93+C93</f>
        <v>125021</v>
      </c>
      <c r="J93" s="39"/>
      <c r="K93" s="52"/>
      <c r="L93" s="44"/>
      <c r="M93" s="44"/>
    </row>
    <row r="94" spans="1:13" ht="19.149999999999999" customHeight="1">
      <c r="A94" s="59"/>
      <c r="B94" s="59" t="s">
        <v>7</v>
      </c>
      <c r="C94" s="40">
        <f t="shared" ref="C94:H95" si="30">C98+C101+C107+C110+C113+C104</f>
        <v>3695.8</v>
      </c>
      <c r="D94" s="40">
        <f t="shared" si="30"/>
        <v>7414</v>
      </c>
      <c r="E94" s="40">
        <f t="shared" si="30"/>
        <v>1400</v>
      </c>
      <c r="F94" s="40">
        <f t="shared" si="30"/>
        <v>2611.1999999999998</v>
      </c>
      <c r="G94" s="40">
        <f t="shared" si="30"/>
        <v>2466.6999999999998</v>
      </c>
      <c r="H94" s="40">
        <f t="shared" si="30"/>
        <v>2333.3000000000002</v>
      </c>
      <c r="I94" s="40">
        <f>H94+G94+F94+E94+D94+C94</f>
        <v>19921</v>
      </c>
      <c r="J94" s="39"/>
      <c r="K94" s="52"/>
      <c r="L94" s="44"/>
      <c r="M94" s="44"/>
    </row>
    <row r="95" spans="1:13" ht="19.149999999999999" customHeight="1">
      <c r="A95" s="59"/>
      <c r="B95" s="59" t="s">
        <v>8</v>
      </c>
      <c r="C95" s="40">
        <f t="shared" si="30"/>
        <v>33100</v>
      </c>
      <c r="D95" s="40">
        <f t="shared" si="30"/>
        <v>5300</v>
      </c>
      <c r="E95" s="40">
        <f t="shared" si="30"/>
        <v>0</v>
      </c>
      <c r="F95" s="40">
        <f t="shared" si="30"/>
        <v>23500</v>
      </c>
      <c r="G95" s="40">
        <f t="shared" si="30"/>
        <v>22200</v>
      </c>
      <c r="H95" s="40">
        <f t="shared" si="30"/>
        <v>21000</v>
      </c>
      <c r="I95" s="40">
        <f>H95+G95+F95+E95+D95+C95</f>
        <v>105100</v>
      </c>
      <c r="J95" s="39"/>
      <c r="K95" s="52"/>
      <c r="L95" s="44"/>
      <c r="M95" s="44"/>
    </row>
    <row r="96" spans="1:13" ht="18.600000000000001" customHeight="1">
      <c r="A96" s="59"/>
      <c r="B96" s="59" t="s">
        <v>60</v>
      </c>
      <c r="C96" s="40"/>
      <c r="D96" s="40"/>
      <c r="E96" s="40"/>
      <c r="F96" s="40"/>
      <c r="G96" s="40"/>
      <c r="H96" s="40"/>
      <c r="I96" s="40"/>
      <c r="J96" s="39"/>
      <c r="K96" s="52"/>
      <c r="L96" s="44"/>
      <c r="M96" s="44"/>
    </row>
    <row r="97" spans="1:62" ht="31.9" customHeight="1">
      <c r="A97" s="59" t="s">
        <v>71</v>
      </c>
      <c r="B97" s="59" t="s">
        <v>21</v>
      </c>
      <c r="C97" s="40">
        <f t="shared" ref="C97:H97" si="31">C98+C99</f>
        <v>2000</v>
      </c>
      <c r="D97" s="40">
        <f t="shared" si="31"/>
        <v>200</v>
      </c>
      <c r="E97" s="40">
        <f t="shared" si="31"/>
        <v>0</v>
      </c>
      <c r="F97" s="40">
        <f t="shared" si="31"/>
        <v>0</v>
      </c>
      <c r="G97" s="40">
        <f t="shared" si="31"/>
        <v>0</v>
      </c>
      <c r="H97" s="40">
        <f t="shared" si="31"/>
        <v>0</v>
      </c>
      <c r="I97" s="40">
        <f t="shared" ref="I97:I114" si="32">H97+G97+F97+E97+D97+C97</f>
        <v>2200</v>
      </c>
      <c r="J97" s="39"/>
      <c r="K97" s="52" t="s">
        <v>88</v>
      </c>
      <c r="L97" s="52" t="s">
        <v>143</v>
      </c>
      <c r="M97" s="52" t="s">
        <v>146</v>
      </c>
    </row>
    <row r="98" spans="1:62" ht="19.149999999999999" customHeight="1">
      <c r="A98" s="59"/>
      <c r="B98" s="59" t="s">
        <v>7</v>
      </c>
      <c r="C98" s="40">
        <v>200</v>
      </c>
      <c r="D98" s="40">
        <v>200</v>
      </c>
      <c r="E98" s="40">
        <v>0</v>
      </c>
      <c r="F98" s="40">
        <v>0</v>
      </c>
      <c r="G98" s="40">
        <v>0</v>
      </c>
      <c r="H98" s="40">
        <v>0</v>
      </c>
      <c r="I98" s="40">
        <f t="shared" si="32"/>
        <v>400</v>
      </c>
      <c r="J98" s="39"/>
      <c r="K98" s="52"/>
      <c r="L98" s="44"/>
      <c r="M98" s="44"/>
    </row>
    <row r="99" spans="1:62" ht="18" customHeight="1">
      <c r="A99" s="59"/>
      <c r="B99" s="59" t="s">
        <v>8</v>
      </c>
      <c r="C99" s="40">
        <v>1800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f t="shared" si="32"/>
        <v>1800</v>
      </c>
      <c r="J99" s="39"/>
      <c r="K99" s="52"/>
      <c r="L99" s="44"/>
      <c r="M99" s="44"/>
    </row>
    <row r="100" spans="1:62" ht="39.6" customHeight="1">
      <c r="A100" s="59" t="s">
        <v>22</v>
      </c>
      <c r="B100" s="59" t="s">
        <v>23</v>
      </c>
      <c r="C100" s="40">
        <f t="shared" ref="C100:H100" si="33">C101+C102</f>
        <v>16666.7</v>
      </c>
      <c r="D100" s="40">
        <f t="shared" si="33"/>
        <v>6511.1</v>
      </c>
      <c r="E100" s="40">
        <f t="shared" si="33"/>
        <v>0</v>
      </c>
      <c r="F100" s="40">
        <f t="shared" si="33"/>
        <v>0</v>
      </c>
      <c r="G100" s="40">
        <f t="shared" si="33"/>
        <v>0</v>
      </c>
      <c r="H100" s="40">
        <f t="shared" si="33"/>
        <v>0</v>
      </c>
      <c r="I100" s="40">
        <f t="shared" si="32"/>
        <v>23177.8</v>
      </c>
      <c r="J100" s="39"/>
      <c r="K100" s="52" t="s">
        <v>92</v>
      </c>
      <c r="L100" s="52" t="s">
        <v>147</v>
      </c>
      <c r="M100" s="52" t="s">
        <v>146</v>
      </c>
    </row>
    <row r="101" spans="1:62" ht="15.6" customHeight="1">
      <c r="A101" s="59"/>
      <c r="B101" s="59" t="s">
        <v>7</v>
      </c>
      <c r="C101" s="40">
        <v>1666.7</v>
      </c>
      <c r="D101" s="40">
        <v>6511.1</v>
      </c>
      <c r="E101" s="40">
        <v>0</v>
      </c>
      <c r="F101" s="40">
        <v>0</v>
      </c>
      <c r="G101" s="40">
        <v>0</v>
      </c>
      <c r="H101" s="40">
        <v>0</v>
      </c>
      <c r="I101" s="40">
        <f t="shared" si="32"/>
        <v>8177.8</v>
      </c>
      <c r="J101" s="39"/>
      <c r="K101" s="52"/>
      <c r="L101" s="44"/>
      <c r="M101" s="44"/>
    </row>
    <row r="102" spans="1:62" ht="16.149999999999999" customHeight="1">
      <c r="A102" s="59"/>
      <c r="B102" s="59" t="s">
        <v>8</v>
      </c>
      <c r="C102" s="40">
        <v>15000</v>
      </c>
      <c r="D102" s="40">
        <v>0</v>
      </c>
      <c r="E102" s="40">
        <v>0</v>
      </c>
      <c r="F102" s="40">
        <v>0</v>
      </c>
      <c r="G102" s="40">
        <v>0</v>
      </c>
      <c r="H102" s="40">
        <v>0</v>
      </c>
      <c r="I102" s="40">
        <f t="shared" si="32"/>
        <v>15000</v>
      </c>
      <c r="J102" s="39"/>
      <c r="K102" s="52"/>
      <c r="L102" s="44"/>
      <c r="M102" s="44"/>
    </row>
    <row r="103" spans="1:62" ht="58.9" customHeight="1">
      <c r="A103" s="59" t="s">
        <v>24</v>
      </c>
      <c r="B103" s="59" t="s">
        <v>118</v>
      </c>
      <c r="C103" s="40">
        <f t="shared" ref="C103:H103" si="34">C104+C105</f>
        <v>18</v>
      </c>
      <c r="D103" s="40">
        <f t="shared" si="34"/>
        <v>114</v>
      </c>
      <c r="E103" s="40">
        <f t="shared" si="34"/>
        <v>0</v>
      </c>
      <c r="F103" s="40">
        <f t="shared" si="34"/>
        <v>0</v>
      </c>
      <c r="G103" s="40">
        <f t="shared" si="34"/>
        <v>0</v>
      </c>
      <c r="H103" s="40">
        <f t="shared" si="34"/>
        <v>0</v>
      </c>
      <c r="I103" s="40">
        <f t="shared" si="32"/>
        <v>132</v>
      </c>
      <c r="J103" s="39"/>
      <c r="K103" s="52" t="s">
        <v>92</v>
      </c>
      <c r="L103" s="52" t="s">
        <v>147</v>
      </c>
      <c r="M103" s="52" t="s">
        <v>146</v>
      </c>
    </row>
    <row r="104" spans="1:62" ht="16.149999999999999" customHeight="1">
      <c r="A104" s="59"/>
      <c r="B104" s="59" t="s">
        <v>7</v>
      </c>
      <c r="C104" s="40">
        <v>18</v>
      </c>
      <c r="D104" s="40">
        <v>114</v>
      </c>
      <c r="E104" s="40">
        <v>0</v>
      </c>
      <c r="F104" s="40">
        <v>0</v>
      </c>
      <c r="G104" s="40">
        <v>0</v>
      </c>
      <c r="H104" s="40">
        <v>0</v>
      </c>
      <c r="I104" s="40">
        <f t="shared" si="32"/>
        <v>132</v>
      </c>
      <c r="J104" s="39"/>
      <c r="K104" s="52"/>
      <c r="L104" s="44"/>
      <c r="M104" s="44"/>
    </row>
    <row r="105" spans="1:62" ht="15.6" customHeight="1">
      <c r="A105" s="59"/>
      <c r="B105" s="59" t="s">
        <v>8</v>
      </c>
      <c r="C105" s="40">
        <v>0</v>
      </c>
      <c r="D105" s="40">
        <v>0</v>
      </c>
      <c r="E105" s="40">
        <v>0</v>
      </c>
      <c r="F105" s="40">
        <v>0</v>
      </c>
      <c r="G105" s="40">
        <v>0</v>
      </c>
      <c r="H105" s="40">
        <v>0</v>
      </c>
      <c r="I105" s="40">
        <f t="shared" si="32"/>
        <v>0</v>
      </c>
      <c r="J105" s="39"/>
      <c r="K105" s="52"/>
      <c r="L105" s="44"/>
      <c r="M105" s="44"/>
    </row>
    <row r="106" spans="1:62" ht="33" customHeight="1">
      <c r="A106" s="59" t="s">
        <v>26</v>
      </c>
      <c r="B106" s="59" t="s">
        <v>25</v>
      </c>
      <c r="C106" s="40">
        <f t="shared" ref="C106:H106" si="35">C107+C108</f>
        <v>18111.099999999999</v>
      </c>
      <c r="D106" s="40">
        <f t="shared" si="35"/>
        <v>5888.9</v>
      </c>
      <c r="E106" s="40">
        <f t="shared" si="35"/>
        <v>844.4</v>
      </c>
      <c r="F106" s="40">
        <f t="shared" si="35"/>
        <v>0</v>
      </c>
      <c r="G106" s="40">
        <f t="shared" si="35"/>
        <v>0</v>
      </c>
      <c r="H106" s="40">
        <f t="shared" si="35"/>
        <v>0</v>
      </c>
      <c r="I106" s="40">
        <f t="shared" si="32"/>
        <v>24844.400000000001</v>
      </c>
      <c r="J106" s="39"/>
      <c r="K106" s="52" t="s">
        <v>88</v>
      </c>
      <c r="L106" s="52" t="s">
        <v>147</v>
      </c>
      <c r="M106" s="52" t="s">
        <v>146</v>
      </c>
    </row>
    <row r="107" spans="1:62" ht="15" customHeight="1">
      <c r="A107" s="59"/>
      <c r="B107" s="59" t="s">
        <v>7</v>
      </c>
      <c r="C107" s="40">
        <v>1811.1</v>
      </c>
      <c r="D107" s="40">
        <v>588.9</v>
      </c>
      <c r="E107" s="40">
        <v>844.4</v>
      </c>
      <c r="F107" s="40">
        <v>0</v>
      </c>
      <c r="G107" s="40">
        <v>0</v>
      </c>
      <c r="H107" s="40">
        <v>0</v>
      </c>
      <c r="I107" s="40">
        <f t="shared" si="32"/>
        <v>3244.4</v>
      </c>
      <c r="J107" s="39"/>
      <c r="K107" s="52"/>
      <c r="L107" s="44"/>
      <c r="M107" s="44"/>
    </row>
    <row r="108" spans="1:62" ht="15" customHeight="1">
      <c r="A108" s="59"/>
      <c r="B108" s="59" t="s">
        <v>8</v>
      </c>
      <c r="C108" s="40">
        <v>16300</v>
      </c>
      <c r="D108" s="40">
        <v>5300</v>
      </c>
      <c r="E108" s="40">
        <v>0</v>
      </c>
      <c r="F108" s="40"/>
      <c r="G108" s="40">
        <v>0</v>
      </c>
      <c r="H108" s="40">
        <v>0</v>
      </c>
      <c r="I108" s="40">
        <f t="shared" si="32"/>
        <v>21600</v>
      </c>
      <c r="J108" s="39"/>
      <c r="K108" s="52"/>
      <c r="L108" s="44"/>
      <c r="M108" s="44"/>
    </row>
    <row r="109" spans="1:62" ht="30" customHeight="1">
      <c r="A109" s="59" t="s">
        <v>28</v>
      </c>
      <c r="B109" s="59" t="s">
        <v>27</v>
      </c>
      <c r="C109" s="40">
        <f t="shared" ref="C109:H109" si="36">C110+C111</f>
        <v>0</v>
      </c>
      <c r="D109" s="40">
        <f t="shared" si="36"/>
        <v>0</v>
      </c>
      <c r="E109" s="40">
        <f t="shared" si="36"/>
        <v>555.6</v>
      </c>
      <c r="F109" s="40">
        <f t="shared" si="36"/>
        <v>5555.6</v>
      </c>
      <c r="G109" s="40">
        <f t="shared" si="36"/>
        <v>0</v>
      </c>
      <c r="H109" s="40">
        <f t="shared" si="36"/>
        <v>0</v>
      </c>
      <c r="I109" s="40">
        <f t="shared" si="32"/>
        <v>6111.2</v>
      </c>
      <c r="J109" s="39"/>
      <c r="K109" s="52" t="s">
        <v>90</v>
      </c>
      <c r="L109" s="52" t="s">
        <v>147</v>
      </c>
      <c r="M109" s="52" t="s">
        <v>146</v>
      </c>
    </row>
    <row r="110" spans="1:62" ht="16.149999999999999" customHeight="1">
      <c r="A110" s="59"/>
      <c r="B110" s="59" t="s">
        <v>7</v>
      </c>
      <c r="C110" s="40">
        <v>0</v>
      </c>
      <c r="D110" s="40">
        <v>0</v>
      </c>
      <c r="E110" s="40">
        <v>555.6</v>
      </c>
      <c r="F110" s="40">
        <v>555.6</v>
      </c>
      <c r="G110" s="40">
        <v>0</v>
      </c>
      <c r="H110" s="40">
        <v>0</v>
      </c>
      <c r="I110" s="40">
        <f t="shared" si="32"/>
        <v>1111.2</v>
      </c>
      <c r="J110" s="39"/>
      <c r="K110" s="52"/>
      <c r="L110" s="44"/>
      <c r="M110" s="44"/>
    </row>
    <row r="111" spans="1:62" ht="16.149999999999999" customHeight="1">
      <c r="A111" s="59"/>
      <c r="B111" s="59" t="s">
        <v>8</v>
      </c>
      <c r="C111" s="40">
        <v>0</v>
      </c>
      <c r="D111" s="40">
        <v>0</v>
      </c>
      <c r="E111" s="40">
        <v>0</v>
      </c>
      <c r="F111" s="40">
        <v>5000</v>
      </c>
      <c r="G111" s="40">
        <v>0</v>
      </c>
      <c r="H111" s="40">
        <v>0</v>
      </c>
      <c r="I111" s="40">
        <f t="shared" si="32"/>
        <v>5000</v>
      </c>
      <c r="J111" s="39"/>
      <c r="K111" s="52"/>
      <c r="L111" s="44"/>
      <c r="M111" s="44"/>
    </row>
    <row r="112" spans="1:62" s="43" customFormat="1" ht="26.45" customHeight="1">
      <c r="A112" s="59" t="s">
        <v>119</v>
      </c>
      <c r="B112" s="59" t="s">
        <v>70</v>
      </c>
      <c r="C112" s="40">
        <f t="shared" ref="C112:H112" si="37">C113+C114</f>
        <v>0</v>
      </c>
      <c r="D112" s="40">
        <f t="shared" si="37"/>
        <v>0</v>
      </c>
      <c r="E112" s="40">
        <f t="shared" si="37"/>
        <v>0</v>
      </c>
      <c r="F112" s="40">
        <f t="shared" si="37"/>
        <v>20555.599999999999</v>
      </c>
      <c r="G112" s="40">
        <f t="shared" si="37"/>
        <v>24666.7</v>
      </c>
      <c r="H112" s="40">
        <f t="shared" si="37"/>
        <v>23333.3</v>
      </c>
      <c r="I112" s="40">
        <f t="shared" si="32"/>
        <v>68555.600000000006</v>
      </c>
      <c r="J112" s="39"/>
      <c r="K112" s="52" t="s">
        <v>88</v>
      </c>
      <c r="L112" s="52" t="s">
        <v>147</v>
      </c>
      <c r="M112" s="52" t="s">
        <v>146</v>
      </c>
      <c r="N112" s="66"/>
      <c r="O112" s="66"/>
      <c r="P112" s="66"/>
      <c r="Q112" s="66"/>
      <c r="R112" s="66"/>
      <c r="S112" s="66"/>
      <c r="T112" s="66"/>
      <c r="U112" s="66"/>
      <c r="V112" s="66"/>
      <c r="W112" s="66"/>
      <c r="X112" s="66"/>
      <c r="Y112" s="66"/>
      <c r="Z112" s="66"/>
      <c r="AA112" s="66"/>
      <c r="AB112" s="66"/>
      <c r="AC112" s="66"/>
      <c r="AD112" s="66"/>
      <c r="AE112" s="66"/>
      <c r="AF112" s="66"/>
      <c r="AG112" s="66"/>
      <c r="AH112" s="66"/>
      <c r="AI112" s="66"/>
      <c r="AJ112" s="66"/>
      <c r="AK112" s="66"/>
      <c r="AL112" s="66"/>
      <c r="AM112" s="66"/>
      <c r="AN112" s="66"/>
      <c r="AO112" s="66"/>
      <c r="AP112" s="66"/>
      <c r="AQ112" s="66"/>
      <c r="AR112" s="66"/>
      <c r="AS112" s="66"/>
      <c r="AT112" s="66"/>
      <c r="AU112" s="66"/>
      <c r="AV112" s="66"/>
      <c r="AW112" s="66"/>
      <c r="AX112" s="66"/>
      <c r="AY112" s="66"/>
      <c r="AZ112" s="66"/>
      <c r="BA112" s="66"/>
      <c r="BB112" s="66"/>
      <c r="BC112" s="66"/>
      <c r="BD112" s="66"/>
      <c r="BE112" s="66"/>
      <c r="BF112" s="66"/>
      <c r="BG112" s="66"/>
      <c r="BH112" s="66"/>
      <c r="BI112" s="66"/>
      <c r="BJ112" s="66"/>
    </row>
    <row r="113" spans="1:62" s="43" customFormat="1" ht="14.45" customHeight="1">
      <c r="A113" s="59"/>
      <c r="B113" s="59" t="s">
        <v>7</v>
      </c>
      <c r="C113" s="40">
        <v>0</v>
      </c>
      <c r="D113" s="40">
        <v>0</v>
      </c>
      <c r="E113" s="40">
        <v>0</v>
      </c>
      <c r="F113" s="40">
        <f>F114*10/90</f>
        <v>2055.6</v>
      </c>
      <c r="G113" s="40">
        <f>G114*10/90</f>
        <v>2466.6999999999998</v>
      </c>
      <c r="H113" s="40">
        <f>H114*10/90</f>
        <v>2333.3000000000002</v>
      </c>
      <c r="I113" s="40">
        <f t="shared" si="32"/>
        <v>6855.6</v>
      </c>
      <c r="J113" s="39"/>
      <c r="K113" s="52"/>
      <c r="L113" s="70"/>
      <c r="M113" s="70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  <c r="Y113" s="66"/>
      <c r="Z113" s="66"/>
      <c r="AA113" s="66"/>
      <c r="AB113" s="66"/>
      <c r="AC113" s="66"/>
      <c r="AD113" s="66"/>
      <c r="AE113" s="66"/>
      <c r="AF113" s="66"/>
      <c r="AG113" s="66"/>
      <c r="AH113" s="66"/>
      <c r="AI113" s="66"/>
      <c r="AJ113" s="66"/>
      <c r="AK113" s="66"/>
      <c r="AL113" s="66"/>
      <c r="AM113" s="66"/>
      <c r="AN113" s="66"/>
      <c r="AO113" s="66"/>
      <c r="AP113" s="66"/>
      <c r="AQ113" s="66"/>
      <c r="AR113" s="66"/>
      <c r="AS113" s="66"/>
      <c r="AT113" s="66"/>
      <c r="AU113" s="66"/>
      <c r="AV113" s="66"/>
      <c r="AW113" s="66"/>
      <c r="AX113" s="66"/>
      <c r="AY113" s="66"/>
      <c r="AZ113" s="66"/>
      <c r="BA113" s="66"/>
      <c r="BB113" s="66"/>
      <c r="BC113" s="66"/>
      <c r="BD113" s="66"/>
      <c r="BE113" s="66"/>
      <c r="BF113" s="66"/>
      <c r="BG113" s="66"/>
      <c r="BH113" s="66"/>
      <c r="BI113" s="66"/>
      <c r="BJ113" s="66"/>
    </row>
    <row r="114" spans="1:62" s="43" customFormat="1" ht="16.899999999999999" customHeight="1">
      <c r="A114" s="59"/>
      <c r="B114" s="59" t="s">
        <v>8</v>
      </c>
      <c r="C114" s="40">
        <v>0</v>
      </c>
      <c r="D114" s="40">
        <v>0</v>
      </c>
      <c r="E114" s="40">
        <v>0</v>
      </c>
      <c r="F114" s="40">
        <v>18500</v>
      </c>
      <c r="G114" s="40">
        <v>22200</v>
      </c>
      <c r="H114" s="40">
        <v>21000</v>
      </c>
      <c r="I114" s="40">
        <f t="shared" si="32"/>
        <v>61700</v>
      </c>
      <c r="J114" s="39"/>
      <c r="K114" s="52"/>
      <c r="L114" s="70"/>
      <c r="M114" s="70"/>
      <c r="N114" s="66"/>
      <c r="O114" s="66"/>
      <c r="P114" s="66"/>
      <c r="Q114" s="66"/>
      <c r="R114" s="66"/>
      <c r="S114" s="66"/>
      <c r="T114" s="66"/>
      <c r="U114" s="66"/>
      <c r="V114" s="66"/>
      <c r="W114" s="66"/>
      <c r="X114" s="66"/>
      <c r="Y114" s="66"/>
      <c r="Z114" s="66"/>
      <c r="AA114" s="66"/>
      <c r="AB114" s="66"/>
      <c r="AC114" s="66"/>
      <c r="AD114" s="66"/>
      <c r="AE114" s="66"/>
      <c r="AF114" s="66"/>
      <c r="AG114" s="66"/>
      <c r="AH114" s="66"/>
      <c r="AI114" s="66"/>
      <c r="AJ114" s="66"/>
      <c r="AK114" s="66"/>
      <c r="AL114" s="66"/>
      <c r="AM114" s="66"/>
      <c r="AN114" s="66"/>
      <c r="AO114" s="66"/>
      <c r="AP114" s="66"/>
      <c r="AQ114" s="66"/>
      <c r="AR114" s="66"/>
      <c r="AS114" s="66"/>
      <c r="AT114" s="66"/>
      <c r="AU114" s="66"/>
      <c r="AV114" s="66"/>
      <c r="AW114" s="66"/>
      <c r="AX114" s="66"/>
      <c r="AY114" s="66"/>
      <c r="AZ114" s="66"/>
      <c r="BA114" s="66"/>
      <c r="BB114" s="66"/>
      <c r="BC114" s="66"/>
      <c r="BD114" s="66"/>
      <c r="BE114" s="66"/>
      <c r="BF114" s="66"/>
      <c r="BG114" s="66"/>
      <c r="BH114" s="66"/>
      <c r="BI114" s="66"/>
      <c r="BJ114" s="66"/>
    </row>
    <row r="115" spans="1:62" s="43" customFormat="1" ht="46.9" customHeight="1">
      <c r="A115" s="91" t="s">
        <v>126</v>
      </c>
      <c r="B115" s="92"/>
      <c r="C115" s="92"/>
      <c r="D115" s="92"/>
      <c r="E115" s="92"/>
      <c r="F115" s="92"/>
      <c r="G115" s="92"/>
      <c r="H115" s="92"/>
      <c r="I115" s="92"/>
      <c r="J115" s="92"/>
      <c r="K115" s="92"/>
      <c r="L115" s="92"/>
      <c r="M115" s="93"/>
      <c r="N115" s="66"/>
      <c r="O115" s="66"/>
      <c r="P115" s="66"/>
      <c r="Q115" s="66"/>
      <c r="R115" s="66"/>
      <c r="S115" s="66"/>
      <c r="T115" s="66"/>
      <c r="U115" s="66"/>
      <c r="V115" s="66"/>
      <c r="W115" s="66"/>
      <c r="X115" s="66"/>
      <c r="Y115" s="66"/>
      <c r="Z115" s="66"/>
      <c r="AA115" s="66"/>
      <c r="AB115" s="66"/>
      <c r="AC115" s="66"/>
      <c r="AD115" s="66"/>
      <c r="AE115" s="66"/>
      <c r="AF115" s="66"/>
      <c r="AG115" s="66"/>
      <c r="AH115" s="66"/>
      <c r="AI115" s="66"/>
      <c r="AJ115" s="66"/>
      <c r="AK115" s="66"/>
      <c r="AL115" s="66"/>
      <c r="AM115" s="66"/>
      <c r="AN115" s="66"/>
      <c r="AO115" s="66"/>
      <c r="AP115" s="66"/>
      <c r="AQ115" s="66"/>
      <c r="AR115" s="66"/>
      <c r="AS115" s="66"/>
      <c r="AT115" s="66"/>
      <c r="AU115" s="66"/>
      <c r="AV115" s="66"/>
      <c r="AW115" s="66"/>
      <c r="AX115" s="66"/>
      <c r="AY115" s="66"/>
      <c r="AZ115" s="66"/>
      <c r="BA115" s="66"/>
      <c r="BB115" s="66"/>
      <c r="BC115" s="66"/>
      <c r="BD115" s="66"/>
      <c r="BE115" s="66"/>
      <c r="BF115" s="66"/>
      <c r="BG115" s="66"/>
      <c r="BH115" s="66"/>
      <c r="BI115" s="66"/>
      <c r="BJ115" s="66"/>
    </row>
    <row r="116" spans="1:62" ht="28.15" customHeight="1">
      <c r="A116" s="38" t="s">
        <v>30</v>
      </c>
      <c r="B116" s="59" t="s">
        <v>31</v>
      </c>
      <c r="C116" s="40">
        <f t="shared" ref="C116:H116" si="38">C117+C118</f>
        <v>2015.4</v>
      </c>
      <c r="D116" s="40">
        <f t="shared" si="38"/>
        <v>1481.8</v>
      </c>
      <c r="E116" s="40">
        <f t="shared" si="38"/>
        <v>1958.1</v>
      </c>
      <c r="F116" s="40">
        <f t="shared" si="38"/>
        <v>49573.7</v>
      </c>
      <c r="G116" s="40">
        <f t="shared" si="38"/>
        <v>49341.7</v>
      </c>
      <c r="H116" s="40">
        <f t="shared" si="38"/>
        <v>48821.8</v>
      </c>
      <c r="I116" s="40">
        <f>H116+G116+F116+E116+D116+C116</f>
        <v>153192.5</v>
      </c>
      <c r="J116" s="39"/>
      <c r="K116" s="52" t="s">
        <v>88</v>
      </c>
      <c r="L116" s="52" t="s">
        <v>136</v>
      </c>
      <c r="M116" s="52" t="s">
        <v>146</v>
      </c>
    </row>
    <row r="117" spans="1:62" ht="15" customHeight="1">
      <c r="A117" s="39"/>
      <c r="B117" s="59" t="s">
        <v>7</v>
      </c>
      <c r="C117" s="40">
        <v>2015.4</v>
      </c>
      <c r="D117" s="40">
        <v>1481.8</v>
      </c>
      <c r="E117" s="40">
        <v>1958.1</v>
      </c>
      <c r="F117" s="40">
        <v>2627.4</v>
      </c>
      <c r="G117" s="40">
        <v>2615.1</v>
      </c>
      <c r="H117" s="40">
        <v>2587.6</v>
      </c>
      <c r="I117" s="40">
        <f>H117+G117+F117+E117+D117+C117</f>
        <v>13285.4</v>
      </c>
      <c r="J117" s="39"/>
      <c r="K117" s="52"/>
      <c r="L117" s="44"/>
      <c r="M117" s="44"/>
    </row>
    <row r="118" spans="1:62" ht="16.149999999999999" customHeight="1">
      <c r="A118" s="39"/>
      <c r="B118" s="59" t="s">
        <v>8</v>
      </c>
      <c r="C118" s="40">
        <v>0</v>
      </c>
      <c r="D118" s="40">
        <v>0</v>
      </c>
      <c r="E118" s="40">
        <v>0</v>
      </c>
      <c r="F118" s="40">
        <v>46946.3</v>
      </c>
      <c r="G118" s="40">
        <v>46726.6</v>
      </c>
      <c r="H118" s="40">
        <v>46234.2</v>
      </c>
      <c r="I118" s="40">
        <f>H118+G118+F118+E118+D118+C118</f>
        <v>139907.1</v>
      </c>
      <c r="J118" s="39"/>
      <c r="K118" s="52"/>
      <c r="L118" s="44"/>
      <c r="M118" s="44"/>
    </row>
    <row r="119" spans="1:62" ht="28.15" customHeight="1">
      <c r="A119" s="91" t="s">
        <v>127</v>
      </c>
      <c r="B119" s="92"/>
      <c r="C119" s="92"/>
      <c r="D119" s="92"/>
      <c r="E119" s="92"/>
      <c r="F119" s="92"/>
      <c r="G119" s="92"/>
      <c r="H119" s="92"/>
      <c r="I119" s="92"/>
      <c r="J119" s="92"/>
      <c r="K119" s="92"/>
      <c r="L119" s="92"/>
      <c r="M119" s="93"/>
    </row>
    <row r="120" spans="1:62" ht="35.450000000000003" customHeight="1">
      <c r="A120" s="59" t="s">
        <v>32</v>
      </c>
      <c r="B120" s="59" t="s">
        <v>33</v>
      </c>
      <c r="C120" s="40">
        <f>C121+C122</f>
        <v>123245.1</v>
      </c>
      <c r="D120" s="40">
        <f>D121+D122</f>
        <v>0</v>
      </c>
      <c r="E120" s="40">
        <v>404.2</v>
      </c>
      <c r="F120" s="40">
        <f>F121+F122</f>
        <v>0</v>
      </c>
      <c r="G120" s="40">
        <f>G121+G122</f>
        <v>0</v>
      </c>
      <c r="H120" s="40">
        <f>H121+H122</f>
        <v>0</v>
      </c>
      <c r="I120" s="40">
        <f>H120+G120+F120+E120+D120+C120</f>
        <v>123649.3</v>
      </c>
      <c r="J120" s="39"/>
      <c r="K120" s="52" t="s">
        <v>92</v>
      </c>
      <c r="L120" s="44"/>
      <c r="M120" s="44"/>
    </row>
    <row r="121" spans="1:62" ht="15" customHeight="1">
      <c r="A121" s="59"/>
      <c r="B121" s="59" t="s">
        <v>7</v>
      </c>
      <c r="C121" s="40">
        <f>C124+C127</f>
        <v>1367.1</v>
      </c>
      <c r="D121" s="40">
        <f>D124+D127</f>
        <v>0</v>
      </c>
      <c r="E121" s="40">
        <v>404.2</v>
      </c>
      <c r="F121" s="40">
        <f t="shared" ref="F121:H122" si="39">F124+F127</f>
        <v>0</v>
      </c>
      <c r="G121" s="40">
        <f t="shared" si="39"/>
        <v>0</v>
      </c>
      <c r="H121" s="40">
        <f t="shared" si="39"/>
        <v>0</v>
      </c>
      <c r="I121" s="40">
        <f>H121+G121+F121+E121+D121+C121</f>
        <v>1771.3</v>
      </c>
      <c r="J121" s="39"/>
      <c r="K121" s="52"/>
      <c r="L121" s="44"/>
      <c r="M121" s="44"/>
    </row>
    <row r="122" spans="1:62" ht="16.149999999999999" customHeight="1">
      <c r="A122" s="59"/>
      <c r="B122" s="59" t="s">
        <v>8</v>
      </c>
      <c r="C122" s="40">
        <f>C125+C128</f>
        <v>121878</v>
      </c>
      <c r="D122" s="40">
        <f>D125+D128</f>
        <v>0</v>
      </c>
      <c r="E122" s="40">
        <f>E125+E128</f>
        <v>0</v>
      </c>
      <c r="F122" s="40">
        <f t="shared" si="39"/>
        <v>0</v>
      </c>
      <c r="G122" s="40">
        <f t="shared" si="39"/>
        <v>0</v>
      </c>
      <c r="H122" s="40">
        <f t="shared" si="39"/>
        <v>0</v>
      </c>
      <c r="I122" s="40">
        <f>H122+G122+F122+E122+D122+C122</f>
        <v>121878</v>
      </c>
      <c r="J122" s="39"/>
      <c r="K122" s="52"/>
      <c r="L122" s="44"/>
      <c r="M122" s="44"/>
    </row>
    <row r="123" spans="1:62" ht="27.6" customHeight="1">
      <c r="A123" s="59" t="s">
        <v>108</v>
      </c>
      <c r="B123" s="59" t="s">
        <v>109</v>
      </c>
      <c r="C123" s="40">
        <v>123109.1</v>
      </c>
      <c r="D123" s="40">
        <v>0</v>
      </c>
      <c r="E123" s="40">
        <f>E124+E125</f>
        <v>404.2</v>
      </c>
      <c r="F123" s="40">
        <f>F124+F125</f>
        <v>0</v>
      </c>
      <c r="G123" s="40">
        <f>G124+G125</f>
        <v>0</v>
      </c>
      <c r="H123" s="40">
        <f>H124+H125</f>
        <v>0</v>
      </c>
      <c r="I123" s="40">
        <f t="shared" ref="I123:I128" si="40">H123+G123+F123+E123+D123+C123</f>
        <v>123513.3</v>
      </c>
      <c r="J123" s="39"/>
      <c r="K123" s="52" t="s">
        <v>92</v>
      </c>
      <c r="L123" s="52" t="s">
        <v>148</v>
      </c>
      <c r="M123" s="52" t="s">
        <v>146</v>
      </c>
    </row>
    <row r="124" spans="1:62" ht="16.149999999999999" customHeight="1">
      <c r="A124" s="59"/>
      <c r="B124" s="59" t="s">
        <v>7</v>
      </c>
      <c r="C124" s="40">
        <v>1231.0999999999999</v>
      </c>
      <c r="D124" s="40">
        <v>0</v>
      </c>
      <c r="E124" s="40">
        <v>404.2</v>
      </c>
      <c r="F124" s="40">
        <v>0</v>
      </c>
      <c r="G124" s="40">
        <v>0</v>
      </c>
      <c r="H124" s="40">
        <v>0</v>
      </c>
      <c r="I124" s="40">
        <f t="shared" si="40"/>
        <v>1635.3</v>
      </c>
      <c r="J124" s="39"/>
      <c r="K124" s="52"/>
      <c r="L124" s="44"/>
      <c r="M124" s="44"/>
    </row>
    <row r="125" spans="1:62" ht="16.149999999999999" customHeight="1">
      <c r="A125" s="59"/>
      <c r="B125" s="59" t="s">
        <v>8</v>
      </c>
      <c r="C125" s="40">
        <v>121878</v>
      </c>
      <c r="D125" s="40">
        <v>0</v>
      </c>
      <c r="E125" s="40">
        <v>0</v>
      </c>
      <c r="F125" s="40">
        <v>0</v>
      </c>
      <c r="G125" s="40">
        <v>0</v>
      </c>
      <c r="H125" s="40">
        <v>0</v>
      </c>
      <c r="I125" s="40">
        <f t="shared" si="40"/>
        <v>121878</v>
      </c>
      <c r="J125" s="39"/>
      <c r="K125" s="52"/>
      <c r="L125" s="44"/>
      <c r="M125" s="44"/>
    </row>
    <row r="126" spans="1:62" ht="60" customHeight="1">
      <c r="A126" s="59" t="s">
        <v>115</v>
      </c>
      <c r="B126" s="59" t="s">
        <v>114</v>
      </c>
      <c r="C126" s="40">
        <f t="shared" ref="C126:H126" si="41">C127+C128</f>
        <v>136</v>
      </c>
      <c r="D126" s="40">
        <f t="shared" si="41"/>
        <v>0</v>
      </c>
      <c r="E126" s="40">
        <f t="shared" si="41"/>
        <v>0</v>
      </c>
      <c r="F126" s="40">
        <f t="shared" si="41"/>
        <v>0</v>
      </c>
      <c r="G126" s="40">
        <f t="shared" si="41"/>
        <v>0</v>
      </c>
      <c r="H126" s="40">
        <f t="shared" si="41"/>
        <v>0</v>
      </c>
      <c r="I126" s="40">
        <f>H126+G126+F126+E126+D126+C126</f>
        <v>136</v>
      </c>
      <c r="J126" s="39"/>
      <c r="K126" s="52" t="s">
        <v>92</v>
      </c>
      <c r="L126" s="52" t="s">
        <v>148</v>
      </c>
      <c r="M126" s="52" t="s">
        <v>146</v>
      </c>
    </row>
    <row r="127" spans="1:62" ht="17.45" customHeight="1">
      <c r="A127" s="59"/>
      <c r="B127" s="59" t="s">
        <v>7</v>
      </c>
      <c r="C127" s="40">
        <v>136</v>
      </c>
      <c r="D127" s="40">
        <v>0</v>
      </c>
      <c r="E127" s="40">
        <v>0</v>
      </c>
      <c r="F127" s="40">
        <v>0</v>
      </c>
      <c r="G127" s="40">
        <v>0</v>
      </c>
      <c r="H127" s="40">
        <v>0</v>
      </c>
      <c r="I127" s="40">
        <f t="shared" si="40"/>
        <v>136</v>
      </c>
      <c r="J127" s="39"/>
      <c r="K127" s="52"/>
      <c r="L127" s="44"/>
      <c r="M127" s="44"/>
    </row>
    <row r="128" spans="1:62" ht="15.6" customHeight="1">
      <c r="A128" s="59"/>
      <c r="B128" s="59" t="s">
        <v>8</v>
      </c>
      <c r="C128" s="40">
        <v>0</v>
      </c>
      <c r="D128" s="40">
        <v>0</v>
      </c>
      <c r="E128" s="40">
        <v>0</v>
      </c>
      <c r="F128" s="40">
        <v>0</v>
      </c>
      <c r="G128" s="40">
        <v>0</v>
      </c>
      <c r="H128" s="40">
        <v>0</v>
      </c>
      <c r="I128" s="40">
        <f t="shared" si="40"/>
        <v>0</v>
      </c>
      <c r="J128" s="39"/>
      <c r="K128" s="52"/>
      <c r="L128" s="44"/>
      <c r="M128" s="44"/>
    </row>
    <row r="129" spans="1:13" ht="82.15" customHeight="1">
      <c r="A129" s="37" t="s">
        <v>34</v>
      </c>
      <c r="B129" s="47" t="s">
        <v>93</v>
      </c>
      <c r="C129" s="40">
        <f t="shared" ref="C129:H129" si="42">C130+C131</f>
        <v>18794.5</v>
      </c>
      <c r="D129" s="40">
        <f t="shared" si="42"/>
        <v>17289.400000000001</v>
      </c>
      <c r="E129" s="40">
        <f t="shared" si="42"/>
        <v>16765.3</v>
      </c>
      <c r="F129" s="40">
        <f t="shared" si="42"/>
        <v>16200.6</v>
      </c>
      <c r="G129" s="40">
        <f t="shared" si="42"/>
        <v>15557</v>
      </c>
      <c r="H129" s="40">
        <f t="shared" si="42"/>
        <v>14819.3</v>
      </c>
      <c r="I129" s="40">
        <f t="shared" ref="I129:I137" si="43">H129+G129+F129+E129+D129+C129</f>
        <v>99426.1</v>
      </c>
      <c r="J129" s="39"/>
      <c r="K129" s="52"/>
      <c r="L129" s="44"/>
      <c r="M129" s="44"/>
    </row>
    <row r="130" spans="1:13" ht="19.149999999999999" customHeight="1">
      <c r="A130" s="59"/>
      <c r="B130" s="59" t="s">
        <v>7</v>
      </c>
      <c r="C130" s="40">
        <f t="shared" ref="C130:H131" si="44">C133+C136+C139+C142+C145</f>
        <v>18794.5</v>
      </c>
      <c r="D130" s="40">
        <f t="shared" si="44"/>
        <v>17289.400000000001</v>
      </c>
      <c r="E130" s="40">
        <f t="shared" si="44"/>
        <v>16765.3</v>
      </c>
      <c r="F130" s="40">
        <f t="shared" si="44"/>
        <v>16200.6</v>
      </c>
      <c r="G130" s="40">
        <f t="shared" si="44"/>
        <v>15557</v>
      </c>
      <c r="H130" s="40">
        <f t="shared" si="44"/>
        <v>14819.3</v>
      </c>
      <c r="I130" s="40">
        <f t="shared" si="43"/>
        <v>99426.1</v>
      </c>
      <c r="J130" s="39"/>
      <c r="K130" s="52"/>
      <c r="L130" s="44"/>
      <c r="M130" s="44"/>
    </row>
    <row r="131" spans="1:13" ht="19.149999999999999" customHeight="1">
      <c r="A131" s="59"/>
      <c r="B131" s="59" t="s">
        <v>8</v>
      </c>
      <c r="C131" s="40">
        <f t="shared" si="44"/>
        <v>0</v>
      </c>
      <c r="D131" s="40">
        <f t="shared" si="44"/>
        <v>0</v>
      </c>
      <c r="E131" s="40">
        <f t="shared" si="44"/>
        <v>0</v>
      </c>
      <c r="F131" s="40">
        <f t="shared" si="44"/>
        <v>0</v>
      </c>
      <c r="G131" s="40">
        <f t="shared" si="44"/>
        <v>0</v>
      </c>
      <c r="H131" s="40">
        <f t="shared" si="44"/>
        <v>0</v>
      </c>
      <c r="I131" s="40">
        <f t="shared" si="43"/>
        <v>0</v>
      </c>
      <c r="J131" s="39"/>
      <c r="K131" s="52"/>
      <c r="L131" s="44"/>
      <c r="M131" s="44"/>
    </row>
    <row r="132" spans="1:13" ht="35.450000000000003" customHeight="1">
      <c r="A132" s="59" t="s">
        <v>40</v>
      </c>
      <c r="B132" s="59" t="s">
        <v>63</v>
      </c>
      <c r="C132" s="40">
        <f t="shared" ref="C132:H132" si="45">C133+C134</f>
        <v>9581.6</v>
      </c>
      <c r="D132" s="40">
        <f t="shared" si="45"/>
        <v>8252.6</v>
      </c>
      <c r="E132" s="40">
        <f t="shared" si="45"/>
        <v>7898.6</v>
      </c>
      <c r="F132" s="40">
        <f t="shared" si="45"/>
        <v>7484.4</v>
      </c>
      <c r="G132" s="40">
        <f t="shared" si="45"/>
        <v>6993.7</v>
      </c>
      <c r="H132" s="40">
        <f t="shared" si="45"/>
        <v>6433.1</v>
      </c>
      <c r="I132" s="40">
        <f t="shared" si="43"/>
        <v>46644</v>
      </c>
      <c r="J132" s="39"/>
      <c r="K132" s="52" t="s">
        <v>88</v>
      </c>
      <c r="L132" s="52" t="s">
        <v>136</v>
      </c>
      <c r="M132" s="52" t="s">
        <v>146</v>
      </c>
    </row>
    <row r="133" spans="1:13" ht="16.149999999999999" customHeight="1">
      <c r="A133" s="59"/>
      <c r="B133" s="59" t="s">
        <v>7</v>
      </c>
      <c r="C133" s="40">
        <v>9581.6</v>
      </c>
      <c r="D133" s="40">
        <v>8252.6</v>
      </c>
      <c r="E133" s="40">
        <v>7898.6</v>
      </c>
      <c r="F133" s="40">
        <v>7484.4</v>
      </c>
      <c r="G133" s="40">
        <v>6993.7</v>
      </c>
      <c r="H133" s="40">
        <f>4738.4+1694.66</f>
        <v>6433.1</v>
      </c>
      <c r="I133" s="40">
        <f t="shared" si="43"/>
        <v>46644</v>
      </c>
      <c r="J133" s="39"/>
      <c r="K133" s="52"/>
      <c r="L133" s="44"/>
      <c r="M133" s="44"/>
    </row>
    <row r="134" spans="1:13" ht="16.149999999999999" customHeight="1">
      <c r="A134" s="59"/>
      <c r="B134" s="59" t="s">
        <v>8</v>
      </c>
      <c r="C134" s="40">
        <v>0</v>
      </c>
      <c r="D134" s="40">
        <v>0</v>
      </c>
      <c r="E134" s="40">
        <v>0</v>
      </c>
      <c r="F134" s="40">
        <v>0</v>
      </c>
      <c r="G134" s="40">
        <v>0</v>
      </c>
      <c r="H134" s="40">
        <v>0</v>
      </c>
      <c r="I134" s="40">
        <f t="shared" si="43"/>
        <v>0</v>
      </c>
      <c r="J134" s="39"/>
      <c r="K134" s="52"/>
      <c r="L134" s="44"/>
      <c r="M134" s="44"/>
    </row>
    <row r="135" spans="1:13" ht="29.45" customHeight="1">
      <c r="A135" s="59" t="s">
        <v>64</v>
      </c>
      <c r="B135" s="59" t="s">
        <v>43</v>
      </c>
      <c r="C135" s="40">
        <f t="shared" ref="C135:H135" si="46">C136+C137</f>
        <v>643.29999999999995</v>
      </c>
      <c r="D135" s="40">
        <f t="shared" si="46"/>
        <v>673.4</v>
      </c>
      <c r="E135" s="40">
        <f t="shared" si="46"/>
        <v>705.8</v>
      </c>
      <c r="F135" s="40">
        <f t="shared" si="46"/>
        <v>738.9</v>
      </c>
      <c r="G135" s="40">
        <f t="shared" si="46"/>
        <v>771.5</v>
      </c>
      <c r="H135" s="40">
        <f t="shared" si="46"/>
        <v>805</v>
      </c>
      <c r="I135" s="40">
        <f t="shared" si="43"/>
        <v>4337.8999999999996</v>
      </c>
      <c r="J135" s="39"/>
      <c r="K135" s="52" t="s">
        <v>89</v>
      </c>
      <c r="L135" s="52" t="s">
        <v>136</v>
      </c>
      <c r="M135" s="52" t="s">
        <v>146</v>
      </c>
    </row>
    <row r="136" spans="1:13" ht="15.6" customHeight="1">
      <c r="A136" s="59"/>
      <c r="B136" s="59" t="s">
        <v>7</v>
      </c>
      <c r="C136" s="40">
        <v>643.29999999999995</v>
      </c>
      <c r="D136" s="40">
        <v>673.4</v>
      </c>
      <c r="E136" s="40">
        <v>705.8</v>
      </c>
      <c r="F136" s="40">
        <v>738.9</v>
      </c>
      <c r="G136" s="40">
        <v>771.5</v>
      </c>
      <c r="H136" s="40">
        <v>805</v>
      </c>
      <c r="I136" s="40">
        <f t="shared" si="43"/>
        <v>4337.8999999999996</v>
      </c>
      <c r="J136" s="39"/>
      <c r="K136" s="52"/>
      <c r="L136" s="44"/>
      <c r="M136" s="44"/>
    </row>
    <row r="137" spans="1:13" ht="16.899999999999999" customHeight="1">
      <c r="A137" s="59"/>
      <c r="B137" s="59" t="s">
        <v>8</v>
      </c>
      <c r="C137" s="40">
        <v>0</v>
      </c>
      <c r="D137" s="40">
        <v>0</v>
      </c>
      <c r="E137" s="40">
        <v>0</v>
      </c>
      <c r="F137" s="40">
        <v>0</v>
      </c>
      <c r="G137" s="40">
        <v>0</v>
      </c>
      <c r="H137" s="40">
        <v>0</v>
      </c>
      <c r="I137" s="40">
        <f t="shared" si="43"/>
        <v>0</v>
      </c>
      <c r="J137" s="39"/>
      <c r="K137" s="52"/>
      <c r="L137" s="44"/>
      <c r="M137" s="44"/>
    </row>
    <row r="138" spans="1:13" ht="34.9" customHeight="1">
      <c r="A138" s="59" t="s">
        <v>65</v>
      </c>
      <c r="B138" s="59" t="s">
        <v>66</v>
      </c>
      <c r="C138" s="40">
        <f t="shared" ref="C138:H138" si="47">C139+C140</f>
        <v>249.7</v>
      </c>
      <c r="D138" s="40">
        <f t="shared" si="47"/>
        <v>262</v>
      </c>
      <c r="E138" s="40">
        <f t="shared" si="47"/>
        <v>274.5</v>
      </c>
      <c r="F138" s="40">
        <f t="shared" si="47"/>
        <v>287.39999999999998</v>
      </c>
      <c r="G138" s="40">
        <f t="shared" si="47"/>
        <v>300.10000000000002</v>
      </c>
      <c r="H138" s="40">
        <f t="shared" si="47"/>
        <v>312.7</v>
      </c>
      <c r="I138" s="40">
        <f t="shared" ref="I138:I152" si="48">H138+G138+F138+E138+D138+C138</f>
        <v>1686.4</v>
      </c>
      <c r="J138" s="39"/>
      <c r="K138" s="52" t="s">
        <v>88</v>
      </c>
      <c r="L138" s="52" t="s">
        <v>136</v>
      </c>
      <c r="M138" s="52" t="s">
        <v>146</v>
      </c>
    </row>
    <row r="139" spans="1:13" ht="16.899999999999999" customHeight="1">
      <c r="A139" s="59"/>
      <c r="B139" s="59" t="s">
        <v>7</v>
      </c>
      <c r="C139" s="40">
        <v>249.7</v>
      </c>
      <c r="D139" s="40">
        <v>262</v>
      </c>
      <c r="E139" s="40">
        <v>274.5</v>
      </c>
      <c r="F139" s="40">
        <v>287.39999999999998</v>
      </c>
      <c r="G139" s="40">
        <v>300.10000000000002</v>
      </c>
      <c r="H139" s="40">
        <v>312.7</v>
      </c>
      <c r="I139" s="40">
        <f t="shared" si="48"/>
        <v>1686.4</v>
      </c>
      <c r="J139" s="39"/>
      <c r="K139" s="52"/>
      <c r="L139" s="44"/>
      <c r="M139" s="44"/>
    </row>
    <row r="140" spans="1:13" ht="18.600000000000001" customHeight="1">
      <c r="A140" s="59"/>
      <c r="B140" s="59" t="s">
        <v>8</v>
      </c>
      <c r="C140" s="40">
        <v>0</v>
      </c>
      <c r="D140" s="40">
        <v>0</v>
      </c>
      <c r="E140" s="40">
        <v>0</v>
      </c>
      <c r="F140" s="40">
        <v>0</v>
      </c>
      <c r="G140" s="40">
        <v>0</v>
      </c>
      <c r="H140" s="40">
        <v>0</v>
      </c>
      <c r="I140" s="40">
        <f t="shared" si="48"/>
        <v>0</v>
      </c>
      <c r="J140" s="39"/>
      <c r="K140" s="52"/>
      <c r="L140" s="44"/>
      <c r="M140" s="44"/>
    </row>
    <row r="141" spans="1:13" ht="27.6" customHeight="1">
      <c r="A141" s="59" t="s">
        <v>73</v>
      </c>
      <c r="B141" s="59" t="s">
        <v>47</v>
      </c>
      <c r="C141" s="40">
        <f t="shared" ref="C141:H141" si="49">C142+C143</f>
        <v>6544.9</v>
      </c>
      <c r="D141" s="40">
        <f t="shared" si="49"/>
        <v>6241.4</v>
      </c>
      <c r="E141" s="40">
        <f t="shared" si="49"/>
        <v>5946.4</v>
      </c>
      <c r="F141" s="40">
        <f t="shared" si="49"/>
        <v>5659.9</v>
      </c>
      <c r="G141" s="40">
        <f t="shared" si="49"/>
        <v>5371.7</v>
      </c>
      <c r="H141" s="40">
        <f t="shared" si="49"/>
        <v>5088.5</v>
      </c>
      <c r="I141" s="40">
        <f t="shared" si="48"/>
        <v>34852.800000000003</v>
      </c>
      <c r="J141" s="39"/>
      <c r="K141" s="52" t="s">
        <v>88</v>
      </c>
      <c r="L141" s="52" t="s">
        <v>136</v>
      </c>
      <c r="M141" s="52" t="s">
        <v>146</v>
      </c>
    </row>
    <row r="142" spans="1:13" ht="16.899999999999999" customHeight="1">
      <c r="A142" s="59"/>
      <c r="B142" s="59" t="s">
        <v>7</v>
      </c>
      <c r="C142" s="40">
        <v>6544.9</v>
      </c>
      <c r="D142" s="40">
        <v>6241.4</v>
      </c>
      <c r="E142" s="40">
        <v>5946.4</v>
      </c>
      <c r="F142" s="40">
        <v>5659.9</v>
      </c>
      <c r="G142" s="40">
        <v>5371.7</v>
      </c>
      <c r="H142" s="40">
        <v>5088.5</v>
      </c>
      <c r="I142" s="40">
        <f t="shared" si="48"/>
        <v>34852.800000000003</v>
      </c>
      <c r="J142" s="39"/>
      <c r="K142" s="52"/>
      <c r="L142" s="44"/>
      <c r="M142" s="44"/>
    </row>
    <row r="143" spans="1:13" ht="15.6" customHeight="1">
      <c r="A143" s="59"/>
      <c r="B143" s="59" t="s">
        <v>8</v>
      </c>
      <c r="C143" s="40">
        <v>0</v>
      </c>
      <c r="D143" s="40">
        <v>0</v>
      </c>
      <c r="E143" s="40">
        <v>0</v>
      </c>
      <c r="F143" s="40">
        <v>0</v>
      </c>
      <c r="G143" s="40">
        <v>0</v>
      </c>
      <c r="H143" s="40">
        <v>0</v>
      </c>
      <c r="I143" s="40">
        <f t="shared" si="48"/>
        <v>0</v>
      </c>
      <c r="J143" s="39"/>
      <c r="K143" s="52"/>
      <c r="L143" s="44"/>
      <c r="M143" s="44"/>
    </row>
    <row r="144" spans="1:13" ht="42.6" customHeight="1">
      <c r="A144" s="59" t="s">
        <v>48</v>
      </c>
      <c r="B144" s="59" t="s">
        <v>67</v>
      </c>
      <c r="C144" s="40">
        <f t="shared" ref="C144:H144" si="50">C145+C146</f>
        <v>1775</v>
      </c>
      <c r="D144" s="40">
        <f t="shared" si="50"/>
        <v>1860</v>
      </c>
      <c r="E144" s="40">
        <f t="shared" si="50"/>
        <v>1940</v>
      </c>
      <c r="F144" s="40">
        <f t="shared" si="50"/>
        <v>2030</v>
      </c>
      <c r="G144" s="40">
        <f t="shared" si="50"/>
        <v>2120</v>
      </c>
      <c r="H144" s="40">
        <f t="shared" si="50"/>
        <v>2180</v>
      </c>
      <c r="I144" s="40">
        <f t="shared" si="48"/>
        <v>11905</v>
      </c>
      <c r="J144" s="39"/>
      <c r="K144" s="52" t="s">
        <v>91</v>
      </c>
      <c r="L144" s="52" t="s">
        <v>136</v>
      </c>
      <c r="M144" s="52" t="s">
        <v>146</v>
      </c>
    </row>
    <row r="145" spans="1:13" ht="16.899999999999999" customHeight="1">
      <c r="A145" s="59"/>
      <c r="B145" s="59" t="s">
        <v>7</v>
      </c>
      <c r="C145" s="40">
        <v>1775</v>
      </c>
      <c r="D145" s="40">
        <v>1860</v>
      </c>
      <c r="E145" s="40">
        <v>1940</v>
      </c>
      <c r="F145" s="40">
        <v>2030</v>
      </c>
      <c r="G145" s="40">
        <v>2120</v>
      </c>
      <c r="H145" s="40">
        <v>2180</v>
      </c>
      <c r="I145" s="40">
        <f t="shared" si="48"/>
        <v>11905</v>
      </c>
      <c r="J145" s="39"/>
      <c r="K145" s="52"/>
      <c r="L145" s="44"/>
      <c r="M145" s="44"/>
    </row>
    <row r="146" spans="1:13" ht="15.6" customHeight="1">
      <c r="A146" s="59"/>
      <c r="B146" s="59" t="s">
        <v>8</v>
      </c>
      <c r="C146" s="40">
        <v>0</v>
      </c>
      <c r="D146" s="40">
        <v>0</v>
      </c>
      <c r="E146" s="40">
        <v>0</v>
      </c>
      <c r="F146" s="40">
        <v>0</v>
      </c>
      <c r="G146" s="40">
        <v>0</v>
      </c>
      <c r="H146" s="40">
        <v>0</v>
      </c>
      <c r="I146" s="40">
        <f t="shared" si="48"/>
        <v>0</v>
      </c>
      <c r="J146" s="39"/>
      <c r="K146" s="52"/>
      <c r="L146" s="44"/>
      <c r="M146" s="44"/>
    </row>
    <row r="147" spans="1:13" ht="30.6" customHeight="1">
      <c r="A147" s="37" t="s">
        <v>68</v>
      </c>
      <c r="B147" s="47" t="s">
        <v>37</v>
      </c>
      <c r="C147" s="40">
        <v>500</v>
      </c>
      <c r="D147" s="40">
        <v>500</v>
      </c>
      <c r="E147" s="40">
        <v>500</v>
      </c>
      <c r="F147" s="40">
        <v>0</v>
      </c>
      <c r="G147" s="40">
        <v>0</v>
      </c>
      <c r="H147" s="40">
        <v>0</v>
      </c>
      <c r="I147" s="40">
        <f t="shared" si="48"/>
        <v>1500</v>
      </c>
      <c r="J147" s="39"/>
      <c r="K147" s="52"/>
      <c r="L147" s="44"/>
      <c r="M147" s="44"/>
    </row>
    <row r="148" spans="1:13" ht="17.45" customHeight="1">
      <c r="A148" s="59"/>
      <c r="B148" s="59" t="s">
        <v>7</v>
      </c>
      <c r="C148" s="40">
        <v>0</v>
      </c>
      <c r="D148" s="40">
        <v>0</v>
      </c>
      <c r="E148" s="40">
        <v>0</v>
      </c>
      <c r="F148" s="40">
        <v>0</v>
      </c>
      <c r="G148" s="40">
        <v>0</v>
      </c>
      <c r="H148" s="40">
        <v>0</v>
      </c>
      <c r="I148" s="40">
        <f t="shared" si="48"/>
        <v>0</v>
      </c>
      <c r="J148" s="39"/>
      <c r="K148" s="52"/>
      <c r="L148" s="44"/>
      <c r="M148" s="44"/>
    </row>
    <row r="149" spans="1:13" ht="16.149999999999999" customHeight="1">
      <c r="A149" s="59"/>
      <c r="B149" s="59" t="s">
        <v>8</v>
      </c>
      <c r="C149" s="40">
        <v>500</v>
      </c>
      <c r="D149" s="40">
        <v>500</v>
      </c>
      <c r="E149" s="40">
        <v>500</v>
      </c>
      <c r="F149" s="40">
        <v>0</v>
      </c>
      <c r="G149" s="40">
        <v>0</v>
      </c>
      <c r="H149" s="40">
        <v>0</v>
      </c>
      <c r="I149" s="40">
        <f t="shared" si="48"/>
        <v>1500</v>
      </c>
      <c r="J149" s="39"/>
      <c r="K149" s="52"/>
      <c r="L149" s="44"/>
      <c r="M149" s="44"/>
    </row>
    <row r="150" spans="1:13" ht="37.15" customHeight="1">
      <c r="A150" s="59" t="s">
        <v>72</v>
      </c>
      <c r="B150" s="59" t="s">
        <v>69</v>
      </c>
      <c r="C150" s="40">
        <v>500</v>
      </c>
      <c r="D150" s="40">
        <v>500</v>
      </c>
      <c r="E150" s="40">
        <v>500</v>
      </c>
      <c r="F150" s="40">
        <v>0</v>
      </c>
      <c r="G150" s="40">
        <v>0</v>
      </c>
      <c r="H150" s="40">
        <v>0</v>
      </c>
      <c r="I150" s="40">
        <f t="shared" si="48"/>
        <v>1500</v>
      </c>
      <c r="J150" s="39"/>
      <c r="K150" s="52" t="s">
        <v>88</v>
      </c>
      <c r="L150" s="52" t="s">
        <v>148</v>
      </c>
      <c r="M150" s="52" t="s">
        <v>146</v>
      </c>
    </row>
    <row r="151" spans="1:13" ht="15" customHeight="1">
      <c r="A151" s="59"/>
      <c r="B151" s="59" t="s">
        <v>7</v>
      </c>
      <c r="C151" s="40">
        <v>0</v>
      </c>
      <c r="D151" s="40">
        <v>0</v>
      </c>
      <c r="E151" s="40">
        <v>0</v>
      </c>
      <c r="F151" s="40">
        <v>0</v>
      </c>
      <c r="G151" s="40">
        <v>0</v>
      </c>
      <c r="H151" s="40">
        <v>0</v>
      </c>
      <c r="I151" s="40">
        <f t="shared" si="48"/>
        <v>0</v>
      </c>
      <c r="J151" s="39"/>
      <c r="K151" s="52"/>
      <c r="L151" s="44"/>
      <c r="M151" s="44"/>
    </row>
    <row r="152" spans="1:13" ht="15" customHeight="1">
      <c r="A152" s="59"/>
      <c r="B152" s="59" t="s">
        <v>8</v>
      </c>
      <c r="C152" s="40">
        <v>500</v>
      </c>
      <c r="D152" s="40">
        <v>500</v>
      </c>
      <c r="E152" s="40">
        <v>500</v>
      </c>
      <c r="F152" s="40">
        <v>0</v>
      </c>
      <c r="G152" s="40">
        <v>0</v>
      </c>
      <c r="H152" s="40">
        <v>0</v>
      </c>
      <c r="I152" s="40">
        <f t="shared" si="48"/>
        <v>1500</v>
      </c>
      <c r="J152" s="39"/>
      <c r="K152" s="52"/>
      <c r="L152" s="44"/>
      <c r="M152" s="44"/>
    </row>
    <row r="153" spans="1:13" ht="16.5">
      <c r="A153" s="54"/>
      <c r="B153" s="32"/>
      <c r="C153" s="32"/>
      <c r="D153" s="32"/>
      <c r="E153" s="32"/>
      <c r="F153" s="32"/>
      <c r="G153" s="32"/>
      <c r="H153" s="32"/>
      <c r="J153" s="32"/>
      <c r="K153" s="32"/>
    </row>
    <row r="154" spans="1:13">
      <c r="A154" s="32"/>
      <c r="B154" s="32"/>
      <c r="C154" s="32"/>
      <c r="D154" s="32"/>
      <c r="E154" s="32"/>
      <c r="F154" s="32"/>
      <c r="G154" s="32"/>
      <c r="H154" s="32"/>
      <c r="J154" s="32"/>
      <c r="K154" s="32"/>
    </row>
  </sheetData>
  <mergeCells count="15">
    <mergeCell ref="A12:M12"/>
    <mergeCell ref="A13:M13"/>
    <mergeCell ref="A92:K92"/>
    <mergeCell ref="A75:K75"/>
    <mergeCell ref="I15:I16"/>
    <mergeCell ref="A119:M119"/>
    <mergeCell ref="L15:L16"/>
    <mergeCell ref="M15:M16"/>
    <mergeCell ref="A24:M24"/>
    <mergeCell ref="A42:M42"/>
    <mergeCell ref="A115:M115"/>
    <mergeCell ref="K15:K16"/>
    <mergeCell ref="A15:A16"/>
    <mergeCell ref="B15:B16"/>
    <mergeCell ref="C15:H15"/>
  </mergeCells>
  <phoneticPr fontId="8" type="noConversion"/>
  <pageMargins left="0.35433070866141736" right="0.23622047244094491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3" workbookViewId="0"/>
  </sheetViews>
  <sheetFormatPr defaultRowHeight="1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Лист2!doc_name</vt:lpstr>
      <vt:lpstr>Лист2!Заголовки_для_печати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bikbaeva</dc:creator>
  <cp:lastModifiedBy>org3</cp:lastModifiedBy>
  <cp:lastPrinted>2015-08-05T06:25:13Z</cp:lastPrinted>
  <dcterms:created xsi:type="dcterms:W3CDTF">2014-09-25T23:54:26Z</dcterms:created>
  <dcterms:modified xsi:type="dcterms:W3CDTF">2015-08-05T06:43:13Z</dcterms:modified>
</cp:coreProperties>
</file>