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izova\Desktop\ОТЧЕТЫ\обращения граждан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3" i="1" l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<sst xmlns="http://schemas.openxmlformats.org/spreadsheetml/2006/main" count="1405" uniqueCount="368">
  <si>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</si>
  <si>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</si>
  <si>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</si>
  <si>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</si>
  <si>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</si>
  <si>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</si>
  <si>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</si>
  <si>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</si>
  <si>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</si>
  <si>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</si>
  <si>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</si>
  <si>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</si>
  <si>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</si>
  <si>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</si>
  <si>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</si>
  <si>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</si>
  <si>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01.04.2021</t>
  </si>
  <si>
    <t>30.06.2021</t>
  </si>
  <si>
    <t>22.07.2021 8:58:18</t>
  </si>
  <si>
    <t>Обращения граждан МО Ногликский ГО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</si>
  <si>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</si>
  <si>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ОГ-5.07-188/21-(0)</t>
  </si>
  <si>
    <t>15.06.2021</t>
  </si>
  <si>
    <t>О индивидуальном отоплении всего дома</t>
  </si>
  <si>
    <t>Истребование дополнительных документов и материалов, в том числе в электронной форме</t>
  </si>
  <si>
    <t>ОГ-5.07-79/21-(1)</t>
  </si>
  <si>
    <t>06.04.2021</t>
  </si>
  <si>
    <t>О принятии распоряжения после принятии акта об аварийности и подлежащего сноса дома (№ 55 от 28.03.2018)</t>
  </si>
  <si>
    <t>Запросы архивных данных</t>
  </si>
  <si>
    <t>ОГ-5.07-93/21-(0)</t>
  </si>
  <si>
    <t>О выдаче постановления</t>
  </si>
  <si>
    <t>Внеочередное обеспечение жилыми помещениями</t>
  </si>
  <si>
    <t>ОГ-5.07-135/21-(1)</t>
  </si>
  <si>
    <t>08.06.2021</t>
  </si>
  <si>
    <t>О внеочередном обеспечении жилым помещением</t>
  </si>
  <si>
    <t>ОГ-5.07-122/21-(0)</t>
  </si>
  <si>
    <t>20.04.2021</t>
  </si>
  <si>
    <t>О предоставлении проекта дома</t>
  </si>
  <si>
    <t>Особенности регулирования труда отдельных категорий граждан. Трудовые вопросы работающих в районах Крайнего Севера</t>
  </si>
  <si>
    <t>ОГ-5.07-147/21-(0)</t>
  </si>
  <si>
    <t>11.05.2021</t>
  </si>
  <si>
    <t>О сокращении периода отпусков</t>
  </si>
  <si>
    <t>Предоставление жилья по договору социального найма (ДСН)</t>
  </si>
  <si>
    <t>ОГ-5.07-151/21-(0)</t>
  </si>
  <si>
    <t>13.05.2021</t>
  </si>
  <si>
    <t>О продлении договора соц. найма</t>
  </si>
  <si>
    <t>Обращения, заявления и жалобы граждан</t>
  </si>
  <si>
    <t>ОГ-5.07-159/21-(1)</t>
  </si>
  <si>
    <t>01.06.2021</t>
  </si>
  <si>
    <t>О сносе построек на Вокзальной д.1</t>
  </si>
  <si>
    <t>Охрана и защита лесов</t>
  </si>
  <si>
    <t>ОГ-5.07-148/21-(0)</t>
  </si>
  <si>
    <t>О вырубке леса</t>
  </si>
  <si>
    <t>ОГ-5.07-150/21-(0)</t>
  </si>
  <si>
    <t>О выделении материальной помощи.</t>
  </si>
  <si>
    <t>Переселение из подвалов, бараков, коммуналок, общежитий, аварийных домов, ветхого жилья, санитарно-защитной зоны</t>
  </si>
  <si>
    <t>ОГ-5.07-192/21-(0)</t>
  </si>
  <si>
    <t>25.06.2021</t>
  </si>
  <si>
    <t>О предоставлении жилья</t>
  </si>
  <si>
    <t>ОГ-5.07-110/21-(0)</t>
  </si>
  <si>
    <t>12.04.2021</t>
  </si>
  <si>
    <t>О выдаче документов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</si>
  <si>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</si>
  <si>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ОГ-5.07-20/21-(2)</t>
  </si>
  <si>
    <t>О вентиляции и дымоудалении в МКД.</t>
  </si>
  <si>
    <t>Жилище</t>
  </si>
  <si>
    <t>ОГ-5.07-118/21-(0)</t>
  </si>
  <si>
    <t>16.04.2021</t>
  </si>
  <si>
    <t>О принятии мер по обеспечению прав и интересов жильцов</t>
  </si>
  <si>
    <t>Социальная защита пострадавших от стихийных бедствий, чрезвычайных происшествий, терактов и пожаров</t>
  </si>
  <si>
    <t>ОГ-5.07-170/21-(0)</t>
  </si>
  <si>
    <t>31.05.2021</t>
  </si>
  <si>
    <t>Об оказании единовременной материальной помощи</t>
  </si>
  <si>
    <t>автомобильный транспорт</t>
  </si>
  <si>
    <t>ОГ-5.07-169/21-(0)</t>
  </si>
  <si>
    <t>26.05.2021</t>
  </si>
  <si>
    <t>Об отказе заезжать в микрорайон Ноглики-2</t>
  </si>
  <si>
    <t>ОГ-5.07-51/21-(1)</t>
  </si>
  <si>
    <t>Организация выгула собак</t>
  </si>
  <si>
    <t>ОГ-5.07-190/21-(0)</t>
  </si>
  <si>
    <t>16.06.2021</t>
  </si>
  <si>
    <t>О нападении собаки</t>
  </si>
  <si>
    <t>ОГ-5.07-152/21-(0)</t>
  </si>
  <si>
    <t>О переселении с. Катангли (между небом и землей).</t>
  </si>
  <si>
    <t>Благоустройство и ремонт подъездных дорог, в том числе тротуаров</t>
  </si>
  <si>
    <t>ОГ-5.07-133/21-(0)</t>
  </si>
  <si>
    <t>23.04.2021</t>
  </si>
  <si>
    <t>О затоплении талыми водами</t>
  </si>
  <si>
    <t>ОГ-5.07-126/21-(0)</t>
  </si>
  <si>
    <t>О переселении из аварийного жилья</t>
  </si>
  <si>
    <t>Проведение общественных мероприятий</t>
  </si>
  <si>
    <t>ОГ-5.07-165/21-(0)</t>
  </si>
  <si>
    <t>25.05.2021</t>
  </si>
  <si>
    <t>Об инициативе проведения районного собрания КМНС</t>
  </si>
  <si>
    <t>Перебои в водоснабжении</t>
  </si>
  <si>
    <t>ОГ-5.07-167/21-(0)</t>
  </si>
  <si>
    <t>Об отсутствии водоснабжения</t>
  </si>
  <si>
    <t>Городской, сельский и междугородний пассажирский транспорт</t>
  </si>
  <si>
    <t>ОГ-5.07-138/21-(0)</t>
  </si>
  <si>
    <t>29.04.2021</t>
  </si>
  <si>
    <t>О возобновлении пассажирского маршрута</t>
  </si>
  <si>
    <t>ОГ-5.07-192/21-(1)</t>
  </si>
  <si>
    <t>28.06.2021</t>
  </si>
  <si>
    <t>О сносе бесхозных построек</t>
  </si>
  <si>
    <t>ОГ-5.07-156/21-(0)</t>
  </si>
  <si>
    <t>14.05.2021</t>
  </si>
  <si>
    <t>О предоставлении социальной выплаты</t>
  </si>
  <si>
    <t>ОГ-5.07-128/21-(0)</t>
  </si>
  <si>
    <t>О дороге к домам не отсыпана (забыли).</t>
  </si>
  <si>
    <t>ОГ-5.07-121/21-(0)</t>
  </si>
  <si>
    <t>19.04.2021</t>
  </si>
  <si>
    <t>О ремонте дворовой территории</t>
  </si>
  <si>
    <t>ОГ-5.07-123/21-(0)</t>
  </si>
  <si>
    <t>О принятии мер по отсыпке грунтовой дороги</t>
  </si>
  <si>
    <t>ОГ-5.07-70/21-(1)</t>
  </si>
  <si>
    <t>23.06.2021</t>
  </si>
  <si>
    <t>О ремонте окон в квартире</t>
  </si>
  <si>
    <t>ОГ-5.07-171/21-(0)</t>
  </si>
  <si>
    <t>Об оказании единовременной материальной выплаты</t>
  </si>
  <si>
    <t>Борьба с коррупцией</t>
  </si>
  <si>
    <t>ОГ-5.07-114/21-(0)</t>
  </si>
  <si>
    <t>13.04.2021</t>
  </si>
  <si>
    <t>О противодействии коррупции</t>
  </si>
  <si>
    <t>ОГ-5.07-182/21-(0)</t>
  </si>
  <si>
    <t>07.06.2021</t>
  </si>
  <si>
    <t>О предоставлении копии постановления</t>
  </si>
  <si>
    <t>Обмен жилых помещений. Оформление договора социального найма (найма) жилого помещения</t>
  </si>
  <si>
    <t>ОГ-5.07-104/21-(0)</t>
  </si>
  <si>
    <t>Об обмене квартиры на дом в Ногликском районе</t>
  </si>
  <si>
    <t>Приборы учета коммунальных ресурсов в жилищном фонде (в том числе на общедомовые нужды)</t>
  </si>
  <si>
    <t>ОГ-5.07-116/21-(0)</t>
  </si>
  <si>
    <t>14.04.2021</t>
  </si>
  <si>
    <t>О замене индивидуального прибора учета тепла</t>
  </si>
  <si>
    <t>ОГ-5.07-149/21-(0)</t>
  </si>
  <si>
    <t>О выделении жилья, 30 лет в очереди.</t>
  </si>
  <si>
    <t>Строительство и реконструкция дорог</t>
  </si>
  <si>
    <t>ОГ-5.07-181/21-(0)</t>
  </si>
  <si>
    <t>03.06.2021</t>
  </si>
  <si>
    <t>О ремонте дорожного полотна</t>
  </si>
  <si>
    <t>Жилищное строительство</t>
  </si>
  <si>
    <t>ОГ-5.07-30/21-(1)</t>
  </si>
  <si>
    <t>04.06.2021</t>
  </si>
  <si>
    <t>О ненадлежащем содержании общего имущества и некачественного строительства МКД</t>
  </si>
  <si>
    <t>Уборка снега, опавших листьев, мусора и посторонних предметов</t>
  </si>
  <si>
    <t>ОГ-5.07-191/21-(0)</t>
  </si>
  <si>
    <t>22.06.2021</t>
  </si>
  <si>
    <t>Отсутствие мусорного контейнера</t>
  </si>
  <si>
    <t>Градостроительство и архитектура</t>
  </si>
  <si>
    <t>ОГ-5.07-164/21-(0)</t>
  </si>
  <si>
    <t>О переезде в новое здание</t>
  </si>
  <si>
    <t>Купля-продажа квартир, домов</t>
  </si>
  <si>
    <t>ОГ-5.07-115/21-(1)</t>
  </si>
  <si>
    <t>О покупке муниципального жилья.</t>
  </si>
  <si>
    <t>ОГ-5.07-140/21-(0)</t>
  </si>
  <si>
    <t>Арендные отношения в области землепользования</t>
  </si>
  <si>
    <t>ОГ-5.07-102/21-(0)</t>
  </si>
  <si>
    <t>Об аренде земли (строительство)</t>
  </si>
  <si>
    <t>ОГ-5.07-109/21-(0)</t>
  </si>
  <si>
    <t>09.04.2021</t>
  </si>
  <si>
    <t>О проверке коррупционного сговора должностных лиц</t>
  </si>
  <si>
    <t>ОГ-5.07-129/21-(0)</t>
  </si>
  <si>
    <t>О газификации дома</t>
  </si>
  <si>
    <t>ОГ-5.07-108/21-(0)</t>
  </si>
  <si>
    <t>08.04.2021</t>
  </si>
  <si>
    <t>Об отсыпке дороги</t>
  </si>
  <si>
    <t>ОГ-5.07-178/21-(0)</t>
  </si>
  <si>
    <t>О разрешении фейерверка после выпускного бала 25 июня</t>
  </si>
  <si>
    <t>ОГ-5.07-37/21-(1)</t>
  </si>
  <si>
    <t>О выделении жилья (обещал Лимаренко В.И.)</t>
  </si>
  <si>
    <t>Распределение жилых помещений, предоставляемых по договору социального найма</t>
  </si>
  <si>
    <t>ОГ-5.07-132/21-(1)</t>
  </si>
  <si>
    <t>Ходатайство о распределении жилого помещения по договору найма Инокентьевой И.О.</t>
  </si>
  <si>
    <t>ОГ-5.07-120/21-(0)</t>
  </si>
  <si>
    <t>О выдаче заключения об аварийности дома</t>
  </si>
  <si>
    <t>Поступление в образовательные организации</t>
  </si>
  <si>
    <t>ОГ-5.07-154/21-(0)</t>
  </si>
  <si>
    <t>О поступлении на учебу в СОШ № 2</t>
  </si>
  <si>
    <t>Приватизация государственной и муниципальной собственности</t>
  </si>
  <si>
    <t>ОГ-5.07-185/21-(0)</t>
  </si>
  <si>
    <t>О предоставлении справки о наличии (отсутствии) приватизированного жилья в Ногликском районе</t>
  </si>
  <si>
    <t>Содержание газового оборудования. Опасность взрыва</t>
  </si>
  <si>
    <t>ОГ-5.07-103/21-(0)</t>
  </si>
  <si>
    <t>О сломанной газовой колонке (муниципальное жилье)</t>
  </si>
  <si>
    <t>ОГ-5.07-23/21-(1)</t>
  </si>
  <si>
    <t>О размене жилого помещения</t>
  </si>
  <si>
    <t>ОГ-5.07-137/21-(0)</t>
  </si>
  <si>
    <t>28.04.2021</t>
  </si>
  <si>
    <t>О предоставлении доступа к земельному участку</t>
  </si>
  <si>
    <t>Обследование жилого фонда на предмет пригодности для проживания (ветхое и аварийное жилье)</t>
  </si>
  <si>
    <t>ОГ-5.07-117/21-(0)</t>
  </si>
  <si>
    <t>15.04.2021</t>
  </si>
  <si>
    <t>Переселение из аварийного жилья</t>
  </si>
  <si>
    <t>Неполучение ответа на обращение</t>
  </si>
  <si>
    <t>ОГ-5.07-48/21-(1)</t>
  </si>
  <si>
    <t>О действиях ООО "Жилсервис" Ноглики"</t>
  </si>
  <si>
    <t>ОГ-5.07-155/21-(0)</t>
  </si>
  <si>
    <t>О благоустройстве дороги</t>
  </si>
  <si>
    <t>ОГ-5.07-127/21-(0)</t>
  </si>
  <si>
    <t>Об ухудшении дороги, так как грязь, размыта лужа и глинистая дорога</t>
  </si>
  <si>
    <t>ОГ-5.07-113/21-(0)</t>
  </si>
  <si>
    <t>О предварительном согласовании предоставления земельного участка</t>
  </si>
  <si>
    <t>ОГ-5.07-141/21-(0)</t>
  </si>
  <si>
    <t>О выдаче справки</t>
  </si>
  <si>
    <t>Перевод жилого помещения в нежилое помещение</t>
  </si>
  <si>
    <t>ОГ-5.07-175/21-(0)</t>
  </si>
  <si>
    <t>О выдаче копии постановления о переводе жилого помещения в нежилое</t>
  </si>
  <si>
    <t>Предприятия бытового обслуживания населения. Бытовые услуги</t>
  </si>
  <si>
    <t>ОГ-5.07-131/21-(0)</t>
  </si>
  <si>
    <t>22.04.2021</t>
  </si>
  <si>
    <t>Об открытии прачечной
О часовой мастерской</t>
  </si>
  <si>
    <t>ОГ-5.07-24/21-(1)</t>
  </si>
  <si>
    <t>О переселении  по ул. Тымская, д. 7</t>
  </si>
  <si>
    <t>ОГ-5.07-112/21-(0)</t>
  </si>
  <si>
    <t>ОГ-5.07-174/21-(0)</t>
  </si>
  <si>
    <t>ОГ-5.07-179/21-(0)</t>
  </si>
  <si>
    <t>02.06.2021</t>
  </si>
  <si>
    <t>ОГ-5.07-62/21-(2)</t>
  </si>
  <si>
    <t>О выделении жилья. О плохом состоянии квартиры, которое повлияло на здоровье дочери.</t>
  </si>
  <si>
    <t>Выделение земельных участков для индивидуального жилищного строительства</t>
  </si>
  <si>
    <t>ОГ-5.07-194/21-(0)</t>
  </si>
  <si>
    <t>29.06.2021</t>
  </si>
  <si>
    <t>о предварительном согласовании предоставления земельного участка</t>
  </si>
  <si>
    <t>ОГ-5.07-166/21-(0)</t>
  </si>
  <si>
    <t>О выделении жилья (погорелец) квартал 7, д. 31</t>
  </si>
  <si>
    <t>Нецелевое использование земельных участков</t>
  </si>
  <si>
    <t>ОГ-5.07-187/21-(0)</t>
  </si>
  <si>
    <t>О земельном вопросе</t>
  </si>
  <si>
    <t>ОГ-5.07-20/21-(3)</t>
  </si>
  <si>
    <t>О вентиляции в МКД.</t>
  </si>
  <si>
    <t>Фермерские (крестьянские) хозяйства и аренда на селе</t>
  </si>
  <si>
    <t>ОГ-5.07-193/21-(0)</t>
  </si>
  <si>
    <t>ОГ-5.07-100/21-(0)</t>
  </si>
  <si>
    <t>О предоставлении постановления</t>
  </si>
  <si>
    <t>ОГ-5.07-105/21-(0)</t>
  </si>
  <si>
    <t>О выделении квартиры в Ногликском районе (квартира ч. Вени)</t>
  </si>
  <si>
    <t>Отлов животных</t>
  </si>
  <si>
    <t>ОГ-5.07-98/21-(0)</t>
  </si>
  <si>
    <t>02.04.2021</t>
  </si>
  <si>
    <t>О принятии мер по отлову бездомной агрессивной собаки</t>
  </si>
  <si>
    <t>ОГ-5.07-186/21-(0)</t>
  </si>
  <si>
    <t>10.06.2021</t>
  </si>
  <si>
    <t>Об оказании единовременной помощи</t>
  </si>
  <si>
    <t>Туризм. За исключением вопросов, связанных с защитой прав потребителей туристских услуг</t>
  </si>
  <si>
    <t>ОГ-5.07-101/21-(0)</t>
  </si>
  <si>
    <t>О предоставлении информационных материалов о регионе</t>
  </si>
  <si>
    <t>Жилищно-коммунальная сфера</t>
  </si>
  <si>
    <t>ОГ-5.07-188/21-(1)</t>
  </si>
  <si>
    <t>О переустройстве теплоснабжения в МКД</t>
  </si>
  <si>
    <t>Контроль и надзор в налоговой сфере</t>
  </si>
  <si>
    <t>ОГ-5.07-142/21-(0)</t>
  </si>
  <si>
    <t>Об изменении процента от кадастровой стоимости объекта</t>
  </si>
  <si>
    <t>ОГ-5.07-129/21-(1)</t>
  </si>
  <si>
    <t>Проведение спортивных мероприятий</t>
  </si>
  <si>
    <t>ОГ-5.07-124/21-(0)</t>
  </si>
  <si>
    <t>Об аренде зала для волейбола</t>
  </si>
  <si>
    <t>Действие (бездействие) при рассмотрении обращения</t>
  </si>
  <si>
    <t>ОГ-5.07-107/21-(0)</t>
  </si>
  <si>
    <t>О бездействии управляющей организации в решении вопросов по содержанию общего имущества в МКД</t>
  </si>
  <si>
    <t>ОГ-5.07-62/21-(3)</t>
  </si>
  <si>
    <t>О предоставлении жилья и независимой экспертизы</t>
  </si>
  <si>
    <t>Оплата жилищно-коммунальных услуг (ЖКХ), взносов в Фонд капитального ремонта</t>
  </si>
  <si>
    <t>ОГ-5.07-96/21-(0)</t>
  </si>
  <si>
    <t>О невозможности оплачивать коммунальные платежи через услуги почты России</t>
  </si>
  <si>
    <t>ОГ-5.07-172/21-(0)</t>
  </si>
  <si>
    <t>Оказание единовременной материальной помощи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</si>
  <si>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</si>
  <si>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ОГ-5.07-115/21-(0)</t>
  </si>
  <si>
    <t>О намерениях приобрести земельный участок</t>
  </si>
  <si>
    <t>ОГ-5.07-106/21-(1)</t>
  </si>
  <si>
    <t>О подведении воды пер. Лиманский, Северный, Молодежный.</t>
  </si>
  <si>
    <t>Бытовое обслуживание населения</t>
  </si>
  <si>
    <t>ОГ-5.07-134/21-(0)</t>
  </si>
  <si>
    <t>26.04.2021</t>
  </si>
  <si>
    <t>1. Плохое состояние дороги. 2. Отсутствие освещения на улице</t>
  </si>
  <si>
    <t>ОГ-5.07-100/21-(1)</t>
  </si>
  <si>
    <t>Истребование документов касающихся аварийного дома</t>
  </si>
  <si>
    <t>ОГ-5.07-184/21-(0)</t>
  </si>
  <si>
    <t>О согласии на переуступку права аренды земельного участка</t>
  </si>
  <si>
    <t>Нежилые помещения</t>
  </si>
  <si>
    <t>ОГ-5.07-176/21-(0)</t>
  </si>
  <si>
    <t>О выделении подвального помещения</t>
  </si>
  <si>
    <t>ОГ-5.07-47/21-(1)</t>
  </si>
  <si>
    <t>О предоставлении жилого помещения во внеочередном порядке</t>
  </si>
  <si>
    <t>ОГ-5.07-61/21-(1)</t>
  </si>
  <si>
    <t>О ремонте печи</t>
  </si>
  <si>
    <t>Борьба с табакокурением, алкоголизмом и наркоманией</t>
  </si>
  <si>
    <t>ОГ-5.07-177/21-(0)</t>
  </si>
  <si>
    <t>О курение табака в общественном месте (курение табака в квартире по соседству)</t>
  </si>
  <si>
    <t>ОГ-5.07-174/21-(1)</t>
  </si>
  <si>
    <t>ОГ-5.07-168/21-(0)</t>
  </si>
  <si>
    <t>О нарушении целостности конструкции дома</t>
  </si>
  <si>
    <t>Электроэнергетика. Топливно-энергетический комплекс. Работа АЭС, ТЭС и ГЭС. Переход ТЭС на газ. Долги энергетикам</t>
  </si>
  <si>
    <t>ОГ-5.07-95/21-(0)</t>
  </si>
  <si>
    <t>О снабжении электроэнергией квартир в периоды отключений</t>
  </si>
  <si>
    <t>ОГ-5.07-173/21-(0)</t>
  </si>
  <si>
    <t>Перебои в водоотведении и канализовании</t>
  </si>
  <si>
    <t>ОГ-5.07-85/21-(1)</t>
  </si>
  <si>
    <t>О некачественном кап. ремонт водопровода в 2018г.</t>
  </si>
  <si>
    <t>ОГ-5.07-125/21-(0)</t>
  </si>
  <si>
    <t>О плохом ремонте в квартире по указанному адресу (сирота.).03.04.2021 заехала в квартиру с долгами по коммунальным услугам.</t>
  </si>
  <si>
    <t>Арендное жилье</t>
  </si>
  <si>
    <t>28.05.2021</t>
  </si>
  <si>
    <t>О продлении срока действия договора найма</t>
  </si>
  <si>
    <t>ОГ-5.07-136/21-(0)</t>
  </si>
  <si>
    <t>О благоустройстве дворовой территории</t>
  </si>
  <si>
    <t>ОГ-5.07-180/21-(0)</t>
  </si>
  <si>
    <t>ОГ-5.07-157/21-(0)</t>
  </si>
  <si>
    <t>17.05.2021</t>
  </si>
  <si>
    <t>Обращение к законодательным и исполнительным властям</t>
  </si>
  <si>
    <t>ОГ-5.07-39/21-(1)</t>
  </si>
  <si>
    <t>Жалобы на соседей</t>
  </si>
  <si>
    <t>09.06.2021</t>
  </si>
  <si>
    <t>ОГ-5.07-99/21-(0)</t>
  </si>
  <si>
    <t>Об оказании помощи в ремонте квартиры</t>
  </si>
  <si>
    <t>ОГ-5.07-158/21-(0)</t>
  </si>
  <si>
    <t>о ремонте тротуара</t>
  </si>
  <si>
    <t>ОГ-5.07-139/21-(0)</t>
  </si>
  <si>
    <t>ОГ-5.07-189/21-(0)</t>
  </si>
  <si>
    <t>О засыпке дороги</t>
  </si>
  <si>
    <t>ОГ-5.07-106/21-(0)</t>
  </si>
  <si>
    <t>О подведении теплоснабжения и установки котла (муниципальная квартира)</t>
  </si>
  <si>
    <t>ОГ-5.07-160/21-(0)</t>
  </si>
  <si>
    <t>20.05.2021</t>
  </si>
  <si>
    <t>1. О нарушении водоотведения талых вод
2. О нарушении благоустройства придомовой территории</t>
  </si>
  <si>
    <t>ОГ-5.07-183/21-(0)</t>
  </si>
  <si>
    <t>ОГ-5.07-97/21-(0)</t>
  </si>
  <si>
    <t>О затоплении участка дороги</t>
  </si>
  <si>
    <t>ОГ-5.07-66/21-(1)</t>
  </si>
  <si>
    <t>О капитальном ремонте квартиры</t>
  </si>
  <si>
    <t>Право на наследство</t>
  </si>
  <si>
    <t>ОГ-5.07-130/21-(0)</t>
  </si>
  <si>
    <t>О разделе имущества по наследству</t>
  </si>
  <si>
    <t>ОГ-5.07-163/21-(0)</t>
  </si>
  <si>
    <t>24.05.2021</t>
  </si>
  <si>
    <t>О заброшенном жилье</t>
  </si>
  <si>
    <t>Содержание кладбищ и мест захоронений</t>
  </si>
  <si>
    <t>ОГ-5.07-162/21-(0)</t>
  </si>
  <si>
    <t>21.05.2021</t>
  </si>
  <si>
    <t>О нарушении  Федерального закона "О погребении и похоронном деле"</t>
  </si>
  <si>
    <t>Транспортное обслуживание населения, пассажирские перевозки</t>
  </si>
  <si>
    <t>ОГ-5.07-143/21-(0)</t>
  </si>
  <si>
    <t>Об отсутствии автобусной остановки</t>
  </si>
  <si>
    <t>ОГ-5.07-94/21-(0)</t>
  </si>
  <si>
    <t>О ремонте кровли</t>
  </si>
  <si>
    <t>ОГ-5.07-161/21-(0)</t>
  </si>
  <si>
    <t>О выдаче документов о признании дома аварийным</t>
  </si>
  <si>
    <t>ОГ-5.07-119/21-(0)</t>
  </si>
  <si>
    <t>О замене трубопровода</t>
  </si>
  <si>
    <t>ОГ-5.07-159/21-(0)</t>
  </si>
  <si>
    <t>18.05.2021</t>
  </si>
  <si>
    <t>Об обследовании жилого помещения</t>
  </si>
  <si>
    <t>ОГ-5.07-132/21-(0)</t>
  </si>
  <si>
    <t>Ходатайство о предоставлении жилого помещения гражданина Филина В.Ф.</t>
  </si>
  <si>
    <t>Приобретение права собственности. Прекращение права собственности</t>
  </si>
  <si>
    <t>О намерениях приобрести жилое помещение</t>
  </si>
  <si>
    <t>ОГ-5.07-118/21-(1)</t>
  </si>
  <si>
    <t>18.06.2021</t>
  </si>
  <si>
    <t>О принятии мер по обеспечению прав жильцов</t>
  </si>
  <si>
    <t>ОГ-5.07-145/21-(0)</t>
  </si>
  <si>
    <t>04.05.2021</t>
  </si>
  <si>
    <t>О приватизации квартиры</t>
  </si>
  <si>
    <t>ОГ-5.07-111/21-(0)</t>
  </si>
  <si>
    <t>О ненадлежащем содержании улично-дорожной сети</t>
  </si>
  <si>
    <t>ОГ-5.07-153/21-(0)</t>
  </si>
  <si>
    <t>О переселении с ИЖС с. Катангли</t>
  </si>
  <si>
    <t>Капитальный ремонт общего имущества</t>
  </si>
  <si>
    <t>ОГ-5.07-135/21-(0)</t>
  </si>
  <si>
    <t>О необходимости капитального  ремонта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</si>
</sst>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0"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Елена П. Низова" refreshedDate="44399.374187384259" createdVersion="4" refreshedVersion="5" minRefreshableVersion="3" recordCount="138">
  <cacheSource type="worksheet">
    <worksheetSource ref="B1:F1048576" sheet="Данные"/>
  </cacheSource>
  <cacheFields count="5">
    <cacheField name="Тематика" numFmtId="0">
      <sharedItems containsBlank="1" count="138">
        <s v="Подключение индивидуальных жилых домов к централизованным сетям водо-, тепло - газо-, электроснабжения и водоотведения"/>
        <s v="Истребование дополнительных документов и материалов, в том числе в электронной форме"/>
        <s v="Запросы архивных данных"/>
        <s v="Внеочередное обеспечение жилыми помещениями"/>
        <s v="Особенности регулирования труда отдельных категорий граждан. Трудовые вопросы работающих в районах Крайнего Севера"/>
        <s v="Предоставление жилья по договору социального найма (ДСН)"/>
        <s v="Обращения, заявления и жалобы граждан"/>
        <s v="Охрана и защита лесов"/>
        <s v="Переселение из подвалов, бараков, коммуналок, общежитий, аварийных домов, ветхого жилья, санитарно-защитной зоны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Жилище"/>
        <s v="Социальная защита пострадавших от стихийных бедствий, чрезвычайных происшествий, терактов и пожаров"/>
        <s v="автомобильный транспорт"/>
        <s v="Организация выгула собак"/>
        <s v="Благоустройство и ремонт подъездных дорог, в том числе тротуаров"/>
        <s v="Проведение общественных мероприятий"/>
        <s v="Перебои в водоснабжении"/>
        <s v="Городской, сельский и междугородний пассажирский транспорт"/>
        <s v="Борьба с коррупцией"/>
        <s v="Обмен жилых помещений. Оформление договора социального найма (найма) жилого помещения"/>
        <s v="Приборы учета коммунальных ресурсов в жилищном фонде (в том числе на общедомовые нужды)"/>
        <s v="Строительство и реконструкция дорог"/>
        <s v="Жилищное строительство"/>
        <s v="Уборка снега, опавших листьев, мусора и посторонних предметов"/>
        <s v="Градостроительство и архитектура"/>
        <s v="Купля-продажа квартир, домов"/>
        <s v="Арендные отношения в области землепользования"/>
        <s v="Распределение жилых помещений, предоставляемых по договору социального найма"/>
        <s v="Поступление в образовательные организации"/>
        <s v="Приватизация государственной и муниципальной собственности"/>
        <s v="Содержание газового оборудования. Опасность взрыва"/>
        <s v="Обследование жилого фонда на предмет пригодности для проживания (ветхое и аварийное жилье)"/>
        <s v="Неполучение ответа на обращение"/>
        <s v="Перевод жилого помещения в нежилое помещение"/>
        <s v="Предприятия бытового обслуживания населения. Бытовые услуги"/>
        <s v="Выделение земельных участков для индивидуального жилищного строительства"/>
        <s v="Нецелевое использование земельных участков"/>
        <s v="Фермерские (крестьянские) хозяйства и аренда на селе"/>
        <s v="Отлов животных"/>
        <s v="Туризм. За исключением вопросов, связанных с защитой прав потребителей туристских услуг"/>
        <s v="Жилищно-коммунальная сфера"/>
        <s v="Контроль и надзор в налоговой сфере"/>
        <s v="Проведение спортивных мероприятий"/>
        <s v="Действие (бездействие) при рассмотрении обращения"/>
        <s v="Оплата жилищно-коммунальных услуг (ЖКХ), взносов в Фонд капитального ремонта"/>
        <s v="Образование земельных участков (образование, раздел, выдел, объединение земельных участков). Возникновение прав на землю"/>
        <s v="Бытовое обслуживание населения"/>
        <s v="Нежилые помещения"/>
        <s v="Борьба с табакокурением, алкоголизмом и наркоманией"/>
        <s v="Электроэнергетика. Топливно-энергетический комплекс. Работа АЭС, ТЭС и ГЭС. Переход ТЭС на газ. Долги энергетикам"/>
        <s v="Перебои в водоотведении и канализовании"/>
        <s v="Арендное жилье"/>
        <s v="Право на наследство"/>
        <s v="Содержание кладбищ и мест захоронений"/>
        <s v="Транспортное обслуживание населения, пассажирские перевозки"/>
        <s v="Приобретение права собственности. Прекращение права собственности"/>
        <s v="Капитальный ремонт общего имущества"/>
        <m/>
        <s v="Обустройство соотечественников переселенцев (жилье, работа, учеба, подъемные и т.д.)" u="1"/>
        <s v="Технологическое присоединение потребителей к системам электро-, тепло-, газо-, водоснабжения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 u="1"/>
        <s v="Медицинское обслуживание сельских жителей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Комплексное благоустройство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Многодетные семьи. Малоимущие семьи. Неполные семьи. Молодые семьи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Ежемесячная денежная выплата, дополнительное ежемесячное материальное обеспечение" u="1"/>
        <s v="Обеспечение жильем детей-сирот и детей, оставшихся без попечения родителей" u="1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Лекарственное обеспечение" u="1"/>
        <s v="Коммунальное хозяйство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Памятники воинам, воинские захоронения, мемориалы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еребои в электроснабжении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Защита прав на землю и рассмотрение земельных споров" u="1"/>
        <s v="Обеспечение жильем выезжающих северян и жителей закрытых административно-территориальных образований" u="1"/>
        <s v="Газификация поселений" u="1"/>
        <s v="Деятельность субъектов торговли, торговые точки, организация торговли" u="1"/>
        <s v="Государственные и муниципальные услуги (многофункциональные центры)" u="1"/>
        <s v="Развитие предпринимательской деятельности" u="1"/>
        <s v="Борьба с аварийностью. Безопасность дорожного движения" u="1"/>
        <s v="Цены и ценообразование" u="1"/>
        <s v="Качество оказания медицинской помощи взрослым в амбулаторно-поликлинических условиях" u="1"/>
        <s v="Организация условий и мест для детского отдыха и досуга (детских и спортивных площадок)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Нарушение правил парковки автотранспорта, в том числе на внутридворовой территории и вне организованных автостоянок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8">
  <r>
    <x v="0"/>
    <s v="ОГ-5.07-188/21-(0)"/>
    <s v="15.06.2021"/>
    <s v="О индивидуальном отоплении всего дома"/>
    <x v="0"/>
  </r>
  <r>
    <x v="1"/>
    <s v="ОГ-5.07-79/21-(1)"/>
    <s v="06.04.2021"/>
    <s v="О принятии распоряжения после принятии акта об аварийности и подлежащего сноса дома (№ 55 от 28.03.2018)"/>
    <x v="0"/>
  </r>
  <r>
    <x v="2"/>
    <s v="ОГ-5.07-93/21-(0)"/>
    <s v="01.04.2021"/>
    <s v="О выдаче постановления"/>
    <x v="0"/>
  </r>
  <r>
    <x v="3"/>
    <s v="ОГ-5.07-135/21-(1)"/>
    <s v="08.06.2021"/>
    <s v="О внеочередном обеспечении жилым помещением"/>
    <x v="0"/>
  </r>
  <r>
    <x v="1"/>
    <s v="ОГ-5.07-122/21-(0)"/>
    <s v="20.04.2021"/>
    <s v="О предоставлении проекта дома"/>
    <x v="0"/>
  </r>
  <r>
    <x v="4"/>
    <s v="ОГ-5.07-147/21-(0)"/>
    <s v="11.05.2021"/>
    <s v="О сокращении периода отпусков"/>
    <x v="0"/>
  </r>
  <r>
    <x v="5"/>
    <s v="ОГ-5.07-151/21-(0)"/>
    <s v="13.05.2021"/>
    <s v="О продлении договора соц. найма"/>
    <x v="0"/>
  </r>
  <r>
    <x v="6"/>
    <s v="ОГ-5.07-159/21-(1)"/>
    <s v="01.06.2021"/>
    <s v="О сносе построек на Вокзальной д.1"/>
    <x v="0"/>
  </r>
  <r>
    <x v="7"/>
    <s v="ОГ-5.07-148/21-(0)"/>
    <s v="13.05.2021"/>
    <s v="О вырубке леса"/>
    <x v="0"/>
  </r>
  <r>
    <x v="6"/>
    <s v="ОГ-5.07-150/21-(0)"/>
    <s v="13.05.2021"/>
    <s v="О выделении материальной помощи."/>
    <x v="0"/>
  </r>
  <r>
    <x v="8"/>
    <s v="ОГ-5.07-192/21-(0)"/>
    <s v="25.06.2021"/>
    <s v="О предоставлении жилья"/>
    <x v="0"/>
  </r>
  <r>
    <x v="1"/>
    <s v="ОГ-5.07-110/21-(0)"/>
    <s v="12.04.2021"/>
    <s v="О выдаче документов"/>
    <x v="0"/>
  </r>
  <r>
    <x v="9"/>
    <s v="ОГ-5.07-20/21-(2)"/>
    <s v="06.04.2021"/>
    <s v="О вентиляции и дымоудалении в МКД."/>
    <x v="0"/>
  </r>
  <r>
    <x v="10"/>
    <s v="ОГ-5.07-118/21-(0)"/>
    <s v="16.04.2021"/>
    <s v="О принятии мер по обеспечению прав и интересов жильцов"/>
    <x v="0"/>
  </r>
  <r>
    <x v="11"/>
    <s v="ОГ-5.07-170/21-(0)"/>
    <s v="31.05.2021"/>
    <s v="Об оказании единовременной материальной помощи"/>
    <x v="0"/>
  </r>
  <r>
    <x v="12"/>
    <s v="ОГ-5.07-169/21-(0)"/>
    <s v="26.05.2021"/>
    <s v="Об отказе заезжать в микрорайон Ноглики-2"/>
    <x v="0"/>
  </r>
  <r>
    <x v="11"/>
    <s v="ОГ-5.07-51/21-(1)"/>
    <s v="31.05.2021"/>
    <s v="Об оказании единовременной материальной помощи"/>
    <x v="0"/>
  </r>
  <r>
    <x v="13"/>
    <s v="ОГ-5.07-190/21-(0)"/>
    <s v="16.06.2021"/>
    <s v="О нападении собаки"/>
    <x v="0"/>
  </r>
  <r>
    <x v="8"/>
    <s v="ОГ-5.07-152/21-(0)"/>
    <s v="13.05.2021"/>
    <s v="О переселении с. Катангли (между небом и землей)."/>
    <x v="0"/>
  </r>
  <r>
    <x v="14"/>
    <s v="ОГ-5.07-133/21-(0)"/>
    <s v="23.04.2021"/>
    <s v="О затоплении талыми водами"/>
    <x v="0"/>
  </r>
  <r>
    <x v="8"/>
    <s v="ОГ-5.07-126/21-(0)"/>
    <s v="20.04.2021"/>
    <s v="О переселении из аварийного жилья"/>
    <x v="0"/>
  </r>
  <r>
    <x v="15"/>
    <s v="ОГ-5.07-165/21-(0)"/>
    <s v="25.05.2021"/>
    <s v="Об инициативе проведения районного собрания КМНС"/>
    <x v="0"/>
  </r>
  <r>
    <x v="16"/>
    <s v="ОГ-5.07-167/21-(0)"/>
    <s v="26.05.2021"/>
    <s v="Об отсутствии водоснабжения"/>
    <x v="0"/>
  </r>
  <r>
    <x v="17"/>
    <s v="ОГ-5.07-138/21-(0)"/>
    <s v="29.04.2021"/>
    <s v="О возобновлении пассажирского маршрута"/>
    <x v="0"/>
  </r>
  <r>
    <x v="9"/>
    <s v="ОГ-5.07-192/21-(1)"/>
    <s v="28.06.2021"/>
    <s v="О сносе бесхозных построек"/>
    <x v="0"/>
  </r>
  <r>
    <x v="8"/>
    <s v="ОГ-5.07-156/21-(0)"/>
    <s v="14.05.2021"/>
    <s v="О предоставлении социальной выплаты"/>
    <x v="0"/>
  </r>
  <r>
    <x v="14"/>
    <s v="ОГ-5.07-128/21-(0)"/>
    <s v="20.04.2021"/>
    <s v="О дороге к домам не отсыпана (забыли)."/>
    <x v="0"/>
  </r>
  <r>
    <x v="9"/>
    <s v="ОГ-5.07-121/21-(0)"/>
    <s v="19.04.2021"/>
    <s v="О ремонте дворовой территории"/>
    <x v="0"/>
  </r>
  <r>
    <x v="14"/>
    <s v="ОГ-5.07-123/21-(0)"/>
    <s v="20.04.2021"/>
    <s v="О принятии мер по отсыпке грунтовой дороги"/>
    <x v="0"/>
  </r>
  <r>
    <x v="10"/>
    <s v="ОГ-5.07-70/21-(1)"/>
    <s v="23.06.2021"/>
    <s v="О ремонте окон в квартире"/>
    <x v="0"/>
  </r>
  <r>
    <x v="11"/>
    <s v="ОГ-5.07-171/21-(0)"/>
    <s v="31.05.2021"/>
    <s v="Об оказании единовременной материальной выплаты"/>
    <x v="0"/>
  </r>
  <r>
    <x v="18"/>
    <s v="ОГ-5.07-114/21-(0)"/>
    <s v="13.04.2021"/>
    <s v="О противодействии коррупции"/>
    <x v="0"/>
  </r>
  <r>
    <x v="1"/>
    <s v="ОГ-5.07-182/21-(0)"/>
    <s v="07.06.2021"/>
    <s v="О предоставлении копии постановления"/>
    <x v="0"/>
  </r>
  <r>
    <x v="19"/>
    <s v="ОГ-5.07-104/21-(0)"/>
    <s v="06.04.2021"/>
    <s v="Об обмене квартиры на дом в Ногликском районе"/>
    <x v="0"/>
  </r>
  <r>
    <x v="20"/>
    <s v="ОГ-5.07-116/21-(0)"/>
    <s v="14.04.2021"/>
    <s v="О замене индивидуального прибора учета тепла"/>
    <x v="0"/>
  </r>
  <r>
    <x v="3"/>
    <s v="ОГ-5.07-149/21-(0)"/>
    <s v="13.05.2021"/>
    <s v="О выделении жилья, 30 лет в очереди."/>
    <x v="0"/>
  </r>
  <r>
    <x v="21"/>
    <s v="ОГ-5.07-181/21-(0)"/>
    <s v="03.06.2021"/>
    <s v="О ремонте дорожного полотна"/>
    <x v="0"/>
  </r>
  <r>
    <x v="22"/>
    <s v="ОГ-5.07-30/21-(1)"/>
    <s v="04.06.2021"/>
    <s v="О ненадлежащем содержании общего имущества и некачественного строительства МКД"/>
    <x v="0"/>
  </r>
  <r>
    <x v="23"/>
    <s v="ОГ-5.07-191/21-(0)"/>
    <s v="22.06.2021"/>
    <s v="Отсутствие мусорного контейнера"/>
    <x v="0"/>
  </r>
  <r>
    <x v="24"/>
    <s v="ОГ-5.07-164/21-(0)"/>
    <s v="25.05.2021"/>
    <s v="О переезде в новое здание"/>
    <x v="0"/>
  </r>
  <r>
    <x v="25"/>
    <s v="ОГ-5.07-115/21-(1)"/>
    <s v="25.05.2021"/>
    <s v="О покупке муниципального жилья."/>
    <x v="0"/>
  </r>
  <r>
    <x v="1"/>
    <s v="ОГ-5.07-140/21-(0)"/>
    <s v="29.04.2021"/>
    <s v="О выдаче постановления"/>
    <x v="0"/>
  </r>
  <r>
    <x v="26"/>
    <s v="ОГ-5.07-102/21-(0)"/>
    <s v="06.04.2021"/>
    <s v="Об аренде земли (строительство)"/>
    <x v="0"/>
  </r>
  <r>
    <x v="18"/>
    <s v="ОГ-5.07-109/21-(0)"/>
    <s v="09.04.2021"/>
    <s v="О проверке коррупционного сговора должностных лиц"/>
    <x v="0"/>
  </r>
  <r>
    <x v="0"/>
    <s v="ОГ-5.07-129/21-(0)"/>
    <s v="20.04.2021"/>
    <s v="О газификации дома"/>
    <x v="0"/>
  </r>
  <r>
    <x v="14"/>
    <s v="ОГ-5.07-108/21-(0)"/>
    <s v="08.04.2021"/>
    <s v="Об отсыпке дороги"/>
    <x v="0"/>
  </r>
  <r>
    <x v="6"/>
    <s v="ОГ-5.07-178/21-(0)"/>
    <s v="01.06.2021"/>
    <s v="О разрешении фейерверка после выпускного бала 25 июня"/>
    <x v="0"/>
  </r>
  <r>
    <x v="3"/>
    <s v="ОГ-5.07-37/21-(1)"/>
    <s v="25.05.2021"/>
    <s v="О выделении жилья (обещал Лимаренко В.И.)"/>
    <x v="0"/>
  </r>
  <r>
    <x v="27"/>
    <s v="ОГ-5.07-132/21-(1)"/>
    <s v="25.06.2021"/>
    <s v="Ходатайство о распределении жилого помещения по договору найма Инокентьевой И.О."/>
    <x v="0"/>
  </r>
  <r>
    <x v="1"/>
    <s v="ОГ-5.07-120/21-(0)"/>
    <s v="19.04.2021"/>
    <s v="О выдаче заключения об аварийности дома"/>
    <x v="0"/>
  </r>
  <r>
    <x v="28"/>
    <s v="ОГ-5.07-154/21-(0)"/>
    <s v="13.05.2021"/>
    <s v="О поступлении на учебу в СОШ № 2"/>
    <x v="0"/>
  </r>
  <r>
    <x v="29"/>
    <s v="ОГ-5.07-185/21-(0)"/>
    <s v="08.06.2021"/>
    <s v="О предоставлении справки о наличии (отсутствии) приватизированного жилья в Ногликском районе"/>
    <x v="0"/>
  </r>
  <r>
    <x v="30"/>
    <s v="ОГ-5.07-103/21-(0)"/>
    <s v="06.04.2021"/>
    <s v="О сломанной газовой колонке (муниципальное жилье)"/>
    <x v="0"/>
  </r>
  <r>
    <x v="19"/>
    <s v="ОГ-5.07-23/21-(1)"/>
    <s v="25.05.2021"/>
    <s v="О размене жилого помещения"/>
    <x v="0"/>
  </r>
  <r>
    <x v="26"/>
    <s v="ОГ-5.07-137/21-(0)"/>
    <s v="28.04.2021"/>
    <s v="О предоставлении доступа к земельному участку"/>
    <x v="0"/>
  </r>
  <r>
    <x v="31"/>
    <s v="ОГ-5.07-117/21-(0)"/>
    <s v="15.04.2021"/>
    <s v="Переселение из аварийного жилья"/>
    <x v="0"/>
  </r>
  <r>
    <x v="32"/>
    <s v="ОГ-5.07-48/21-(1)"/>
    <s v="13.05.2021"/>
    <s v="О действиях ООО &quot;Жилсервис&quot; Ноглики&quot;"/>
    <x v="0"/>
  </r>
  <r>
    <x v="14"/>
    <s v="ОГ-5.07-155/21-(0)"/>
    <s v="13.05.2021"/>
    <s v="О благоустройстве дороги"/>
    <x v="0"/>
  </r>
  <r>
    <x v="14"/>
    <s v="ОГ-5.07-127/21-(0)"/>
    <s v="20.04.2021"/>
    <s v="Об ухудшении дороги, так как грязь, размыта лужа и глинистая дорога"/>
    <x v="0"/>
  </r>
  <r>
    <x v="26"/>
    <s v="ОГ-5.07-113/21-(0)"/>
    <s v="12.04.2021"/>
    <s v="О предварительном согласовании предоставления земельного участка"/>
    <x v="0"/>
  </r>
  <r>
    <x v="1"/>
    <s v="ОГ-5.07-141/21-(0)"/>
    <s v="29.04.2021"/>
    <s v="О выдаче справки"/>
    <x v="0"/>
  </r>
  <r>
    <x v="33"/>
    <s v="ОГ-5.07-175/21-(0)"/>
    <s v="31.05.2021"/>
    <s v="О выдаче копии постановления о переводе жилого помещения в нежилое"/>
    <x v="0"/>
  </r>
  <r>
    <x v="34"/>
    <s v="ОГ-5.07-131/21-(0)"/>
    <s v="22.04.2021"/>
    <s v="Об открытии прачечной_x000a_О часовой мастерской"/>
    <x v="0"/>
  </r>
  <r>
    <x v="8"/>
    <s v="ОГ-5.07-24/21-(1)"/>
    <s v="06.04.2021"/>
    <s v="О переселении  по ул. Тымская, д. 7"/>
    <x v="0"/>
  </r>
  <r>
    <x v="26"/>
    <s v="ОГ-5.07-112/21-(0)"/>
    <s v="12.04.2021"/>
    <s v="О предварительном согласовании предоставления земельного участка"/>
    <x v="0"/>
  </r>
  <r>
    <x v="11"/>
    <s v="ОГ-5.07-174/21-(0)"/>
    <s v="31.05.2021"/>
    <s v="Об оказании единовременной материальной помощи"/>
    <x v="0"/>
  </r>
  <r>
    <x v="11"/>
    <s v="ОГ-5.07-179/21-(0)"/>
    <s v="02.06.2021"/>
    <s v="Об оказании единовременной материальной помощи"/>
    <x v="0"/>
  </r>
  <r>
    <x v="3"/>
    <s v="ОГ-5.07-62/21-(2)"/>
    <s v="20.04.2021"/>
    <s v="О выделении жилья. О плохом состоянии квартиры, которое повлияло на здоровье дочери."/>
    <x v="0"/>
  </r>
  <r>
    <x v="35"/>
    <s v="ОГ-5.07-194/21-(0)"/>
    <s v="29.06.2021"/>
    <s v="о предварительном согласовании предоставления земельного участка"/>
    <x v="0"/>
  </r>
  <r>
    <x v="3"/>
    <s v="ОГ-5.07-166/21-(0)"/>
    <s v="25.05.2021"/>
    <s v="О выделении жилья (погорелец) квартал 7, д. 31"/>
    <x v="0"/>
  </r>
  <r>
    <x v="36"/>
    <s v="ОГ-5.07-187/21-(0)"/>
    <s v="15.06.2021"/>
    <s v="О земельном вопросе"/>
    <x v="0"/>
  </r>
  <r>
    <x v="9"/>
    <s v="ОГ-5.07-20/21-(3)"/>
    <s v="20.04.2021"/>
    <s v="О вентиляции в МКД."/>
    <x v="0"/>
  </r>
  <r>
    <x v="37"/>
    <s v="ОГ-5.07-193/21-(0)"/>
    <s v="29.06.2021"/>
    <s v="О предварительном согласовании предоставления земельного участка"/>
    <x v="0"/>
  </r>
  <r>
    <x v="1"/>
    <s v="ОГ-5.07-100/21-(0)"/>
    <s v="06.04.2021"/>
    <s v="О предоставлении постановления"/>
    <x v="0"/>
  </r>
  <r>
    <x v="3"/>
    <s v="ОГ-5.07-105/21-(0)"/>
    <s v="06.04.2021"/>
    <s v="О выделении квартиры в Ногликском районе (квартира ч. Вени)"/>
    <x v="0"/>
  </r>
  <r>
    <x v="38"/>
    <s v="ОГ-5.07-98/21-(0)"/>
    <s v="02.04.2021"/>
    <s v="О принятии мер по отлову бездомной агрессивной собаки"/>
    <x v="0"/>
  </r>
  <r>
    <x v="11"/>
    <s v="ОГ-5.07-186/21-(0)"/>
    <s v="10.06.2021"/>
    <s v="Об оказании единовременной помощи"/>
    <x v="0"/>
  </r>
  <r>
    <x v="39"/>
    <s v="ОГ-5.07-101/21-(0)"/>
    <s v="06.04.2021"/>
    <s v="О предоставлении информационных материалов о регионе"/>
    <x v="0"/>
  </r>
  <r>
    <x v="40"/>
    <s v="ОГ-5.07-188/21-(1)"/>
    <s v="16.06.2021"/>
    <s v="О переустройстве теплоснабжения в МКД"/>
    <x v="0"/>
  </r>
  <r>
    <x v="41"/>
    <s v="ОГ-5.07-142/21-(0)"/>
    <s v="29.04.2021"/>
    <s v="Об изменении процента от кадастровой стоимости объекта"/>
    <x v="0"/>
  </r>
  <r>
    <x v="0"/>
    <s v="ОГ-5.07-129/21-(1)"/>
    <s v="15.06.2021"/>
    <s v="О газификации дома"/>
    <x v="0"/>
  </r>
  <r>
    <x v="42"/>
    <s v="ОГ-5.07-124/21-(0)"/>
    <s v="20.04.2021"/>
    <s v="Об аренде зала для волейбола"/>
    <x v="0"/>
  </r>
  <r>
    <x v="43"/>
    <s v="ОГ-5.07-107/21-(0)"/>
    <s v="08.04.2021"/>
    <s v="О бездействии управляющей организации в решении вопросов по содержанию общего имущества в МКД"/>
    <x v="0"/>
  </r>
  <r>
    <x v="3"/>
    <s v="ОГ-5.07-62/21-(3)"/>
    <s v="25.05.2021"/>
    <s v="О предоставлении жилья и независимой экспертизы"/>
    <x v="0"/>
  </r>
  <r>
    <x v="44"/>
    <s v="ОГ-5.07-96/21-(0)"/>
    <s v="02.04.2021"/>
    <s v="О невозможности оплачивать коммунальные платежи через услуги почты России"/>
    <x v="0"/>
  </r>
  <r>
    <x v="11"/>
    <s v="ОГ-5.07-172/21-(0)"/>
    <s v="31.05.2021"/>
    <s v="Оказание единовременной материальной помощи"/>
    <x v="0"/>
  </r>
  <r>
    <x v="45"/>
    <s v="ОГ-5.07-115/21-(0)"/>
    <s v="13.04.2021"/>
    <s v="О намерениях приобрести земельный участок"/>
    <x v="0"/>
  </r>
  <r>
    <x v="0"/>
    <s v="ОГ-5.07-106/21-(1)"/>
    <s v="13.05.2021"/>
    <s v="О подведении воды пер. Лиманский, Северный, Молодежный."/>
    <x v="0"/>
  </r>
  <r>
    <x v="46"/>
    <s v="ОГ-5.07-134/21-(0)"/>
    <s v="26.04.2021"/>
    <s v="1. Плохое состояние дороги. 2. Отсутствие освещения на улице"/>
    <x v="0"/>
  </r>
  <r>
    <x v="1"/>
    <s v="ОГ-5.07-100/21-(1)"/>
    <s v="31.05.2021"/>
    <s v="Истребование документов касающихся аварийного дома"/>
    <x v="0"/>
  </r>
  <r>
    <x v="26"/>
    <s v="ОГ-5.07-184/21-(0)"/>
    <s v="07.06.2021"/>
    <s v="О согласии на переуступку права аренды земельного участка"/>
    <x v="0"/>
  </r>
  <r>
    <x v="47"/>
    <s v="ОГ-5.07-176/21-(0)"/>
    <s v="31.05.2021"/>
    <s v="О выделении подвального помещения"/>
    <x v="0"/>
  </r>
  <r>
    <x v="3"/>
    <s v="ОГ-5.07-47/21-(1)"/>
    <s v="03.06.2021"/>
    <s v="О предоставлении жилого помещения во внеочередном порядке"/>
    <x v="0"/>
  </r>
  <r>
    <x v="46"/>
    <s v="ОГ-5.07-61/21-(1)"/>
    <s v="28.04.2021"/>
    <s v="О ремонте печи"/>
    <x v="0"/>
  </r>
  <r>
    <x v="48"/>
    <s v="ОГ-5.07-177/21-(0)"/>
    <s v="01.06.2021"/>
    <s v="О курение табака в общественном месте (курение табака в квартире по соседству)"/>
    <x v="0"/>
  </r>
  <r>
    <x v="3"/>
    <s v="ОГ-5.07-174/21-(1)"/>
    <s v="02.06.2021"/>
    <s v="О предоставлении жилого помещения во внеочередном порядке"/>
    <x v="0"/>
  </r>
  <r>
    <x v="10"/>
    <s v="ОГ-5.07-168/21-(0)"/>
    <s v="26.05.2021"/>
    <s v="О нарушении целостности конструкции дома"/>
    <x v="0"/>
  </r>
  <r>
    <x v="49"/>
    <s v="ОГ-5.07-95/21-(0)"/>
    <s v="02.04.2021"/>
    <s v="О снабжении электроэнергией квартир в периоды отключений"/>
    <x v="0"/>
  </r>
  <r>
    <x v="11"/>
    <s v="ОГ-5.07-173/21-(0)"/>
    <s v="31.05.2021"/>
    <s v="Об оказании единовременной материальной помощи"/>
    <x v="0"/>
  </r>
  <r>
    <x v="50"/>
    <s v="ОГ-5.07-85/21-(1)"/>
    <s v="13.05.2021"/>
    <s v="О некачественном кап. ремонт водопровода в 2018г."/>
    <x v="0"/>
  </r>
  <r>
    <x v="3"/>
    <s v="ОГ-5.07-125/21-(0)"/>
    <s v="20.04.2021"/>
    <s v="О плохом ремонте в квартире по указанному адресу (сирота.).03.04.2021 заехала в квартиру с долгами по коммунальным услугам."/>
    <x v="0"/>
  </r>
  <r>
    <x v="51"/>
    <s v="ОГ-5.07-132/21-(1)"/>
    <s v="28.05.2021"/>
    <s v="О продлении срока действия договора найма"/>
    <x v="0"/>
  </r>
  <r>
    <x v="9"/>
    <s v="ОГ-5.07-136/21-(0)"/>
    <s v="28.04.2021"/>
    <s v="О благоустройстве дворовой территории"/>
    <x v="0"/>
  </r>
  <r>
    <x v="11"/>
    <s v="ОГ-5.07-180/21-(0)"/>
    <s v="02.06.2021"/>
    <s v="Об оказании единовременной материальной помощи"/>
    <x v="0"/>
  </r>
  <r>
    <x v="6"/>
    <s v="ОГ-5.07-157/21-(0)"/>
    <s v="17.05.2021"/>
    <s v="Обращение к законодательным и исполнительным властям"/>
    <x v="0"/>
  </r>
  <r>
    <x v="10"/>
    <s v="ОГ-5.07-39/21-(1)"/>
    <s v="26.05.2021"/>
    <s v="Жалобы на соседей"/>
    <x v="0"/>
  </r>
  <r>
    <x v="3"/>
    <s v="ОГ-5.07-51/21-(1)"/>
    <s v="09.06.2021"/>
    <s v="О предоставлении жилого помещения во внеочередном порядке"/>
    <x v="0"/>
  </r>
  <r>
    <x v="40"/>
    <s v="ОГ-5.07-99/21-(0)"/>
    <s v="06.04.2021"/>
    <s v="Об оказании помощи в ремонте квартиры"/>
    <x v="0"/>
  </r>
  <r>
    <x v="14"/>
    <s v="ОГ-5.07-158/21-(0)"/>
    <s v="17.05.2021"/>
    <s v="о ремонте тротуара"/>
    <x v="0"/>
  </r>
  <r>
    <x v="9"/>
    <s v="ОГ-5.07-139/21-(0)"/>
    <s v="29.04.2021"/>
    <s v="О благоустройстве дворовой территории"/>
    <x v="0"/>
  </r>
  <r>
    <x v="14"/>
    <s v="ОГ-5.07-189/21-(0)"/>
    <s v="15.06.2021"/>
    <s v="О засыпке дороги"/>
    <x v="0"/>
  </r>
  <r>
    <x v="0"/>
    <s v="ОГ-5.07-106/21-(0)"/>
    <s v="06.04.2021"/>
    <s v="О подведении теплоснабжения и установки котла (муниципальная квартира)"/>
    <x v="0"/>
  </r>
  <r>
    <x v="50"/>
    <s v="ОГ-5.07-160/21-(0)"/>
    <s v="20.05.2021"/>
    <s v="1. О нарушении водоотведения талых вод_x000a_2. О нарушении благоустройства придомовой территории"/>
    <x v="0"/>
  </r>
  <r>
    <x v="11"/>
    <s v="ОГ-5.07-183/21-(0)"/>
    <s v="07.06.2021"/>
    <s v="Об оказании единовременной помощи"/>
    <x v="0"/>
  </r>
  <r>
    <x v="21"/>
    <s v="ОГ-5.07-97/21-(0)"/>
    <s v="02.04.2021"/>
    <s v="О затоплении участка дороги"/>
    <x v="0"/>
  </r>
  <r>
    <x v="10"/>
    <s v="ОГ-5.07-66/21-(1)"/>
    <s v="16.06.2021"/>
    <s v="О капитальном ремонте квартиры"/>
    <x v="0"/>
  </r>
  <r>
    <x v="52"/>
    <s v="ОГ-5.07-130/21-(0)"/>
    <s v="22.04.2021"/>
    <s v="О разделе имущества по наследству"/>
    <x v="0"/>
  </r>
  <r>
    <x v="10"/>
    <s v="ОГ-5.07-163/21-(0)"/>
    <s v="24.05.2021"/>
    <s v="О заброшенном жилье"/>
    <x v="0"/>
  </r>
  <r>
    <x v="53"/>
    <s v="ОГ-5.07-162/21-(0)"/>
    <s v="21.05.2021"/>
    <s v="О нарушении  Федерального закона &quot;О погребении и похоронном деле&quot;"/>
    <x v="0"/>
  </r>
  <r>
    <x v="54"/>
    <s v="ОГ-5.07-143/21-(0)"/>
    <s v="29.04.2021"/>
    <s v="Об отсутствии автобусной остановки"/>
    <x v="0"/>
  </r>
  <r>
    <x v="9"/>
    <s v="ОГ-5.07-94/21-(0)"/>
    <s v="02.04.2021"/>
    <s v="О ремонте кровли"/>
    <x v="0"/>
  </r>
  <r>
    <x v="1"/>
    <s v="ОГ-5.07-161/21-(0)"/>
    <s v="21.05.2021"/>
    <s v="О выдаче документов о признании дома аварийным"/>
    <x v="0"/>
  </r>
  <r>
    <x v="16"/>
    <s v="ОГ-5.07-119/21-(0)"/>
    <s v="19.04.2021"/>
    <s v="О замене трубопровода"/>
    <x v="0"/>
  </r>
  <r>
    <x v="31"/>
    <s v="ОГ-5.07-159/21-(0)"/>
    <s v="18.05.2021"/>
    <s v="Об обследовании жилого помещения"/>
    <x v="0"/>
  </r>
  <r>
    <x v="3"/>
    <s v="ОГ-5.07-132/21-(0)"/>
    <s v="22.04.2021"/>
    <s v="Ходатайство о предоставлении жилого помещения гражданина Филина В.Ф."/>
    <x v="0"/>
  </r>
  <r>
    <x v="55"/>
    <s v="ОГ-5.07-115/21-(1)"/>
    <s v="11.05.2021"/>
    <s v="О намерениях приобрести жилое помещение"/>
    <x v="0"/>
  </r>
  <r>
    <x v="10"/>
    <s v="ОГ-5.07-118/21-(1)"/>
    <s v="18.06.2021"/>
    <s v="О принятии мер по обеспечению прав жильцов"/>
    <x v="0"/>
  </r>
  <r>
    <x v="29"/>
    <s v="ОГ-5.07-145/21-(0)"/>
    <s v="04.05.2021"/>
    <s v="О приватизации квартиры"/>
    <x v="0"/>
  </r>
  <r>
    <x v="11"/>
    <s v="ОГ-5.07-47/21-(1)"/>
    <s v="31.05.2021"/>
    <s v="Об оказании единовременной материальной помощи"/>
    <x v="0"/>
  </r>
  <r>
    <x v="14"/>
    <s v="ОГ-5.07-111/21-(0)"/>
    <s v="12.04.2021"/>
    <s v="О ненадлежащем содержании улично-дорожной сети"/>
    <x v="0"/>
  </r>
  <r>
    <x v="8"/>
    <s v="ОГ-5.07-153/21-(0)"/>
    <s v="13.05.2021"/>
    <s v="О переселении с ИЖС с. Катангли"/>
    <x v="0"/>
  </r>
  <r>
    <x v="56"/>
    <s v="ОГ-5.07-135/21-(0)"/>
    <s v="26.04.2021"/>
    <s v="О необходимости капитального  ремонта дома"/>
    <x v="0"/>
  </r>
  <r>
    <x v="57"/>
    <m/>
    <m/>
    <m/>
    <x v="1"/>
  </r>
  <r>
    <x v="57"/>
    <m/>
    <m/>
    <m/>
    <x v="1"/>
  </r>
  <r>
    <x v="57"/>
    <m/>
    <m/>
    <m/>
    <x v="1"/>
  </r>
  <r>
    <x v="57"/>
    <m/>
    <m/>
    <m/>
    <x v="1"/>
  </r>
  <r>
    <x v="57"/>
    <m/>
    <m/>
    <m/>
    <x v="1"/>
  </r>
  <r>
    <x v="57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66" firstHeaderRow="1" firstDataRow="2" firstDataCol="1"/>
  <pivotFields count="5">
    <pivotField axis="axisRow" showAll="0" sortType="ascending">
      <items count="139">
        <item x="12"/>
        <item m="1" x="64"/>
        <item x="51"/>
        <item m="1" x="83"/>
        <item x="26"/>
        <item x="14"/>
        <item m="1" x="119"/>
        <item x="18"/>
        <item x="48"/>
        <item x="46"/>
        <item m="1" x="124"/>
        <item x="3"/>
        <item m="1" x="126"/>
        <item m="1" x="101"/>
        <item m="1" x="87"/>
        <item x="35"/>
        <item m="1" x="97"/>
        <item m="1" x="115"/>
        <item x="17"/>
        <item m="1" x="123"/>
        <item m="1" x="136"/>
        <item m="1" x="74"/>
        <item m="1" x="117"/>
        <item m="1" x="129"/>
        <item m="1" x="88"/>
        <item x="24"/>
        <item m="1" x="67"/>
        <item x="43"/>
        <item m="1" x="104"/>
        <item m="1" x="116"/>
        <item m="1" x="127"/>
        <item m="1" x="78"/>
        <item m="1" x="80"/>
        <item x="10"/>
        <item x="22"/>
        <item x="40"/>
        <item m="1" x="125"/>
        <item x="2"/>
        <item m="1" x="113"/>
        <item m="1" x="103"/>
        <item m="1" x="72"/>
        <item m="1" x="79"/>
        <item x="1"/>
        <item x="56"/>
        <item m="1" x="121"/>
        <item m="1" x="106"/>
        <item m="1" x="93"/>
        <item m="1" x="71"/>
        <item x="41"/>
        <item x="25"/>
        <item m="1" x="69"/>
        <item m="1" x="92"/>
        <item m="1" x="90"/>
        <item m="1" x="91"/>
        <item m="1" x="63"/>
        <item m="1" x="96"/>
        <item m="1" x="76"/>
        <item m="1" x="68"/>
        <item m="1" x="66"/>
        <item m="1" x="94"/>
        <item m="1" x="135"/>
        <item x="47"/>
        <item x="32"/>
        <item m="1" x="102"/>
        <item x="36"/>
        <item m="1" x="114"/>
        <item m="1" x="81"/>
        <item m="1" x="85"/>
        <item m="1" x="60"/>
        <item x="19"/>
        <item x="45"/>
        <item x="6"/>
        <item x="31"/>
        <item m="1" x="58"/>
        <item m="1" x="111"/>
        <item x="44"/>
        <item m="1" x="84"/>
        <item m="1" x="128"/>
        <item x="13"/>
        <item m="1" x="122"/>
        <item x="4"/>
        <item x="38"/>
        <item x="7"/>
        <item m="1" x="61"/>
        <item m="1" x="95"/>
        <item x="50"/>
        <item x="16"/>
        <item m="1" x="99"/>
        <item x="33"/>
        <item m="1" x="98"/>
        <item x="8"/>
        <item x="0"/>
        <item m="1" x="62"/>
        <item m="1" x="86"/>
        <item m="1" x="110"/>
        <item m="1" x="77"/>
        <item x="28"/>
        <item x="52"/>
        <item m="1" x="131"/>
        <item x="5"/>
        <item m="1" x="65"/>
        <item x="34"/>
        <item m="1" x="109"/>
        <item x="20"/>
        <item x="29"/>
        <item m="1" x="132"/>
        <item x="55"/>
        <item x="15"/>
        <item x="42"/>
        <item m="1" x="100"/>
        <item m="1" x="107"/>
        <item m="1" x="73"/>
        <item m="1" x="118"/>
        <item x="27"/>
        <item m="1" x="134"/>
        <item m="1" x="130"/>
        <item x="30"/>
        <item x="53"/>
        <item x="9"/>
        <item x="11"/>
        <item m="1" x="82"/>
        <item m="1" x="70"/>
        <item m="1" x="75"/>
        <item x="21"/>
        <item m="1" x="112"/>
        <item m="1" x="89"/>
        <item m="1" x="59"/>
        <item m="1" x="133"/>
        <item x="54"/>
        <item m="1" x="105"/>
        <item x="39"/>
        <item x="23"/>
        <item m="1" x="108"/>
        <item m="1" x="137"/>
        <item x="37"/>
        <item m="1" x="120"/>
        <item x="49"/>
        <item x="57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59">
    <i>
      <x/>
    </i>
    <i>
      <x v="2"/>
    </i>
    <i>
      <x v="4"/>
    </i>
    <i>
      <x v="5"/>
    </i>
    <i>
      <x v="7"/>
    </i>
    <i>
      <x v="8"/>
    </i>
    <i>
      <x v="9"/>
    </i>
    <i>
      <x v="11"/>
    </i>
    <i>
      <x v="15"/>
    </i>
    <i>
      <x v="18"/>
    </i>
    <i>
      <x v="25"/>
    </i>
    <i>
      <x v="27"/>
    </i>
    <i>
      <x v="33"/>
    </i>
    <i>
      <x v="34"/>
    </i>
    <i>
      <x v="35"/>
    </i>
    <i>
      <x v="37"/>
    </i>
    <i>
      <x v="42"/>
    </i>
    <i>
      <x v="43"/>
    </i>
    <i>
      <x v="48"/>
    </i>
    <i>
      <x v="49"/>
    </i>
    <i>
      <x v="61"/>
    </i>
    <i>
      <x v="62"/>
    </i>
    <i>
      <x v="64"/>
    </i>
    <i>
      <x v="69"/>
    </i>
    <i>
      <x v="70"/>
    </i>
    <i>
      <x v="71"/>
    </i>
    <i>
      <x v="72"/>
    </i>
    <i>
      <x v="75"/>
    </i>
    <i>
      <x v="78"/>
    </i>
    <i>
      <x v="80"/>
    </i>
    <i>
      <x v="81"/>
    </i>
    <i>
      <x v="82"/>
    </i>
    <i>
      <x v="85"/>
    </i>
    <i>
      <x v="86"/>
    </i>
    <i>
      <x v="88"/>
    </i>
    <i>
      <x v="90"/>
    </i>
    <i>
      <x v="91"/>
    </i>
    <i>
      <x v="96"/>
    </i>
    <i>
      <x v="97"/>
    </i>
    <i>
      <x v="99"/>
    </i>
    <i>
      <x v="101"/>
    </i>
    <i>
      <x v="103"/>
    </i>
    <i>
      <x v="104"/>
    </i>
    <i>
      <x v="106"/>
    </i>
    <i>
      <x v="107"/>
    </i>
    <i>
      <x v="108"/>
    </i>
    <i>
      <x v="113"/>
    </i>
    <i>
      <x v="116"/>
    </i>
    <i>
      <x v="117"/>
    </i>
    <i>
      <x v="118"/>
    </i>
    <i>
      <x v="119"/>
    </i>
    <i>
      <x v="123"/>
    </i>
    <i>
      <x v="128"/>
    </i>
    <i>
      <x v="130"/>
    </i>
    <i>
      <x v="131"/>
    </i>
    <i>
      <x v="134"/>
    </i>
    <i>
      <x v="136"/>
    </i>
    <i>
      <x v="137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49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8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7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6">
      <pivotArea grandRow="1" grandCol="1" outline="0" collapsedLevelsAreSubtotals="1" fieldPosition="0"/>
    </format>
    <format dxfId="45">
      <pivotArea grandRow="1" grandCol="1" outline="0" collapsedLevelsAreSubtotals="1" fieldPosition="0"/>
    </format>
    <format dxfId="44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3">
      <pivotArea dataOnly="0" labelOnly="1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outline="0" collapsedLevelsAreSubtotals="1" fieldPosition="0">
        <references count="1">
          <reference field="4" count="0" selected="0"/>
        </references>
      </pivotArea>
    </format>
    <format dxfId="40">
      <pivotArea dataOnly="0" labelOnly="1" fieldPosition="0">
        <references count="1">
          <reference field="0" count="0"/>
        </references>
      </pivotArea>
    </format>
    <format dxfId="39">
      <pivotArea outline="0" collapsedLevelsAreSubtotals="1" fieldPosition="0"/>
    </format>
    <format dxfId="38">
      <pivotArea field="0" type="button" dataOnly="0" labelOnly="1" outline="0" axis="axisRow" fieldPosition="0"/>
    </format>
    <format dxfId="37">
      <pivotArea dataOnly="0" labelOnly="1" fieldPosition="0">
        <references count="1">
          <reference field="0" count="0"/>
        </references>
      </pivotArea>
    </format>
    <format dxfId="36">
      <pivotArea dataOnly="0" labelOnly="1" grandRow="1" outline="0" fieldPosition="0"/>
    </format>
    <format dxfId="35">
      <pivotArea dataOnly="0" labelOnly="1" fieldPosition="0">
        <references count="1">
          <reference field="4" count="0"/>
        </references>
      </pivotArea>
    </format>
    <format dxfId="34">
      <pivotArea dataOnly="0" labelOnly="1" grandCol="1" outline="0" fieldPosition="0"/>
    </format>
    <format dxfId="33">
      <pivotArea type="all" dataOnly="0" outline="0" fieldPosition="0"/>
    </format>
    <format dxfId="32">
      <pivotArea field="0" grandCol="1" collapsedLevelsAreSubtotals="1" axis="axisRow" fieldPosition="0">
        <references count="1">
          <reference field="0" count="0"/>
        </references>
      </pivotArea>
    </format>
    <format dxfId="31">
      <pivotArea type="all" dataOnly="0" outline="0" fieldPosition="0"/>
    </format>
    <format dxfId="30">
      <pivotArea type="all" dataOnly="0" outline="0" fieldPosition="0"/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dataOnly="0" labelOnly="1" fieldPosition="0">
        <references count="1">
          <reference field="0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139" totalsRowShown="0">
  <autoFilter ref="A1:E139"/>
  <tableColumns count="5">
    <tableColumn id="1" name="Тематика"/>
    <tableColumn id="2" name="Рег №"/>
    <tableColumn id="3" name="Дата рег"/>
    <tableColumn id="4" name="Заголовок"/>
    <tableColumn id="5" name="Подразделение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3"/>
  <sheetViews>
    <sheetView tabSelected="1" workbookViewId="0">
      <selection activeCell="A2" sqref="A2:E133"/>
    </sheetView>
  </sheetViews>
  <sheetFormatPr defaultRowHeight="15" x14ac:dyDescent="0.25"/>
  <cols>
    <col min="1" max="1" width="44.7109375" customWidth="1"/>
    <col min="2" max="2" width="21.7109375" customWidth="1"/>
    <col min="3" max="3" width="19.140625" customWidth="1"/>
    <col min="4" max="4" width="29.85546875" customWidth="1"/>
    <col min="5" max="5" width="28.140625" customWidth="1"/>
    <col min="7" max="7" width="18.140625" customWidth="1"/>
  </cols>
  <sheetData>
    <row r="1" spans="1:5" x14ac:dyDescent="0.25">
      <c r="A1" t="s">
        <v>6</v>
      </c>
      <c r="B1" t="s">
        <v>14</v>
      </c>
      <c r="C1" t="s">
        <v>13</v>
      </c>
      <c r="D1" t="s">
        <v>15</v>
      </c>
      <c r="E1" t="s">
        <v>9</v>
      </c>
    </row>
    <row r="2" spans="1:5" ht="60" x14ac:dyDescent="0.25">
      <c r="A2" s="14" t="s">
        <v>73</v>
      </c>
      <c r="B2" s="14" t="s">
        <v>74</v>
      </c>
      <c r="C2" s="14" t="s">
        <v>75</v>
      </c>
      <c r="D2" s="14" t="s">
        <v>76</v>
      </c>
      <c r="E2" s="14" t="s">
        <v>19</v>
      </c>
    </row>
    <row r="3" spans="1:5" ht="90" x14ac:dyDescent="0.25">
      <c r="A3" s="14" t="s">
        <v>300</v>
      </c>
      <c r="B3" s="14" t="s">
        <v>170</v>
      </c>
      <c r="C3" s="14" t="s">
        <v>301</v>
      </c>
      <c r="D3" s="14" t="s">
        <v>302</v>
      </c>
      <c r="E3" s="14" t="s">
        <v>19</v>
      </c>
    </row>
    <row r="4" spans="1:5" ht="60" x14ac:dyDescent="0.25">
      <c r="A4" s="14" t="s">
        <v>154</v>
      </c>
      <c r="B4" s="14" t="s">
        <v>155</v>
      </c>
      <c r="C4" s="14" t="s">
        <v>26</v>
      </c>
      <c r="D4" s="14" t="s">
        <v>156</v>
      </c>
      <c r="E4" s="14" t="s">
        <v>19</v>
      </c>
    </row>
    <row r="5" spans="1:5" ht="90" x14ac:dyDescent="0.25">
      <c r="A5" s="14" t="s">
        <v>154</v>
      </c>
      <c r="B5" s="14" t="s">
        <v>185</v>
      </c>
      <c r="C5" s="14" t="s">
        <v>186</v>
      </c>
      <c r="D5" s="14" t="s">
        <v>187</v>
      </c>
      <c r="E5" s="14" t="s">
        <v>19</v>
      </c>
    </row>
    <row r="6" spans="1:5" ht="135" x14ac:dyDescent="0.25">
      <c r="A6" s="14" t="s">
        <v>154</v>
      </c>
      <c r="B6" s="14" t="s">
        <v>199</v>
      </c>
      <c r="C6" s="14" t="s">
        <v>60</v>
      </c>
      <c r="D6" s="14" t="s">
        <v>200</v>
      </c>
      <c r="E6" s="14" t="s">
        <v>19</v>
      </c>
    </row>
    <row r="7" spans="1:5" ht="135" x14ac:dyDescent="0.25">
      <c r="A7" s="14" t="s">
        <v>154</v>
      </c>
      <c r="B7" s="14" t="s">
        <v>212</v>
      </c>
      <c r="C7" s="14" t="s">
        <v>60</v>
      </c>
      <c r="D7" s="14" t="s">
        <v>200</v>
      </c>
      <c r="E7" s="14" t="s">
        <v>19</v>
      </c>
    </row>
    <row r="8" spans="1:5" ht="105" x14ac:dyDescent="0.25">
      <c r="A8" s="14" t="s">
        <v>154</v>
      </c>
      <c r="B8" s="14" t="s">
        <v>276</v>
      </c>
      <c r="C8" s="14" t="s">
        <v>124</v>
      </c>
      <c r="D8" s="14" t="s">
        <v>277</v>
      </c>
      <c r="E8" s="14" t="s">
        <v>19</v>
      </c>
    </row>
    <row r="9" spans="1:5" ht="60" x14ac:dyDescent="0.25">
      <c r="A9" s="14" t="s">
        <v>84</v>
      </c>
      <c r="B9" s="14" t="s">
        <v>85</v>
      </c>
      <c r="C9" s="14" t="s">
        <v>86</v>
      </c>
      <c r="D9" s="14" t="s">
        <v>87</v>
      </c>
      <c r="E9" s="14" t="s">
        <v>19</v>
      </c>
    </row>
    <row r="10" spans="1:5" ht="60" x14ac:dyDescent="0.25">
      <c r="A10" s="14" t="s">
        <v>84</v>
      </c>
      <c r="B10" s="14" t="s">
        <v>107</v>
      </c>
      <c r="C10" s="14" t="s">
        <v>36</v>
      </c>
      <c r="D10" s="14" t="s">
        <v>108</v>
      </c>
      <c r="E10" s="14" t="s">
        <v>19</v>
      </c>
    </row>
    <row r="11" spans="1:5" ht="75" x14ac:dyDescent="0.25">
      <c r="A11" s="14" t="s">
        <v>84</v>
      </c>
      <c r="B11" s="14" t="s">
        <v>112</v>
      </c>
      <c r="C11" s="14" t="s">
        <v>36</v>
      </c>
      <c r="D11" s="14" t="s">
        <v>113</v>
      </c>
      <c r="E11" s="14" t="s">
        <v>19</v>
      </c>
    </row>
    <row r="12" spans="1:5" ht="45" x14ac:dyDescent="0.25">
      <c r="A12" s="14" t="s">
        <v>84</v>
      </c>
      <c r="B12" s="14" t="s">
        <v>162</v>
      </c>
      <c r="C12" s="14" t="s">
        <v>163</v>
      </c>
      <c r="D12" s="14" t="s">
        <v>164</v>
      </c>
      <c r="E12" s="14" t="s">
        <v>19</v>
      </c>
    </row>
    <row r="13" spans="1:5" ht="45" x14ac:dyDescent="0.25">
      <c r="A13" s="14" t="s">
        <v>84</v>
      </c>
      <c r="B13" s="14" t="s">
        <v>195</v>
      </c>
      <c r="C13" s="14" t="s">
        <v>44</v>
      </c>
      <c r="D13" s="14" t="s">
        <v>196</v>
      </c>
      <c r="E13" s="14" t="s">
        <v>19</v>
      </c>
    </row>
    <row r="14" spans="1:5" ht="120" x14ac:dyDescent="0.25">
      <c r="A14" s="14" t="s">
        <v>84</v>
      </c>
      <c r="B14" s="14" t="s">
        <v>197</v>
      </c>
      <c r="C14" s="14" t="s">
        <v>36</v>
      </c>
      <c r="D14" s="14" t="s">
        <v>198</v>
      </c>
      <c r="E14" s="14" t="s">
        <v>19</v>
      </c>
    </row>
    <row r="15" spans="1:5" ht="45" x14ac:dyDescent="0.25">
      <c r="A15" s="14" t="s">
        <v>84</v>
      </c>
      <c r="B15" s="14" t="s">
        <v>314</v>
      </c>
      <c r="C15" s="14" t="s">
        <v>307</v>
      </c>
      <c r="D15" s="14" t="s">
        <v>315</v>
      </c>
      <c r="E15" s="14" t="s">
        <v>19</v>
      </c>
    </row>
    <row r="16" spans="1:5" ht="45" x14ac:dyDescent="0.25">
      <c r="A16" s="14" t="s">
        <v>84</v>
      </c>
      <c r="B16" s="14" t="s">
        <v>317</v>
      </c>
      <c r="C16" s="14" t="s">
        <v>22</v>
      </c>
      <c r="D16" s="14" t="s">
        <v>318</v>
      </c>
      <c r="E16" s="14" t="s">
        <v>19</v>
      </c>
    </row>
    <row r="17" spans="1:5" ht="105" x14ac:dyDescent="0.25">
      <c r="A17" s="14" t="s">
        <v>84</v>
      </c>
      <c r="B17" s="14" t="s">
        <v>361</v>
      </c>
      <c r="C17" s="14" t="s">
        <v>60</v>
      </c>
      <c r="D17" s="14" t="s">
        <v>362</v>
      </c>
      <c r="E17" s="14" t="s">
        <v>19</v>
      </c>
    </row>
    <row r="18" spans="1:5" ht="60" x14ac:dyDescent="0.25">
      <c r="A18" s="14" t="s">
        <v>119</v>
      </c>
      <c r="B18" s="14" t="s">
        <v>120</v>
      </c>
      <c r="C18" s="14" t="s">
        <v>121</v>
      </c>
      <c r="D18" s="14" t="s">
        <v>122</v>
      </c>
      <c r="E18" s="14" t="s">
        <v>19</v>
      </c>
    </row>
    <row r="19" spans="1:5" ht="90" x14ac:dyDescent="0.25">
      <c r="A19" s="14" t="s">
        <v>119</v>
      </c>
      <c r="B19" s="14" t="s">
        <v>157</v>
      </c>
      <c r="C19" s="14" t="s">
        <v>158</v>
      </c>
      <c r="D19" s="14" t="s">
        <v>159</v>
      </c>
      <c r="E19" s="14" t="s">
        <v>19</v>
      </c>
    </row>
    <row r="20" spans="1:5" ht="120" x14ac:dyDescent="0.25">
      <c r="A20" s="14" t="s">
        <v>285</v>
      </c>
      <c r="B20" s="14" t="s">
        <v>286</v>
      </c>
      <c r="C20" s="14" t="s">
        <v>48</v>
      </c>
      <c r="D20" s="14" t="s">
        <v>287</v>
      </c>
      <c r="E20" s="14" t="s">
        <v>19</v>
      </c>
    </row>
    <row r="21" spans="1:5" ht="90" x14ac:dyDescent="0.25">
      <c r="A21" s="14" t="s">
        <v>270</v>
      </c>
      <c r="B21" s="14" t="s">
        <v>271</v>
      </c>
      <c r="C21" s="14" t="s">
        <v>272</v>
      </c>
      <c r="D21" s="14" t="s">
        <v>273</v>
      </c>
      <c r="E21" s="14" t="s">
        <v>19</v>
      </c>
    </row>
    <row r="22" spans="1:5" ht="30" x14ac:dyDescent="0.25">
      <c r="A22" s="14" t="s">
        <v>270</v>
      </c>
      <c r="B22" s="14" t="s">
        <v>283</v>
      </c>
      <c r="C22" s="14" t="s">
        <v>186</v>
      </c>
      <c r="D22" s="14" t="s">
        <v>284</v>
      </c>
      <c r="E22" s="14" t="s">
        <v>19</v>
      </c>
    </row>
    <row r="23" spans="1:5" ht="105" x14ac:dyDescent="0.25">
      <c r="A23" s="14" t="s">
        <v>31</v>
      </c>
      <c r="B23" s="14" t="s">
        <v>32</v>
      </c>
      <c r="C23" s="14" t="s">
        <v>33</v>
      </c>
      <c r="D23" s="14" t="s">
        <v>34</v>
      </c>
      <c r="E23" s="14" t="s">
        <v>19</v>
      </c>
    </row>
    <row r="24" spans="1:5" ht="75" x14ac:dyDescent="0.25">
      <c r="A24" s="14" t="s">
        <v>31</v>
      </c>
      <c r="B24" s="14" t="s">
        <v>133</v>
      </c>
      <c r="C24" s="14" t="s">
        <v>44</v>
      </c>
      <c r="D24" s="14" t="s">
        <v>134</v>
      </c>
      <c r="E24" s="14" t="s">
        <v>19</v>
      </c>
    </row>
    <row r="25" spans="1:5" ht="90" x14ac:dyDescent="0.25">
      <c r="A25" s="14" t="s">
        <v>31</v>
      </c>
      <c r="B25" s="14" t="s">
        <v>167</v>
      </c>
      <c r="C25" s="14" t="s">
        <v>92</v>
      </c>
      <c r="D25" s="14" t="s">
        <v>168</v>
      </c>
      <c r="E25" s="14" t="s">
        <v>19</v>
      </c>
    </row>
    <row r="26" spans="1:5" ht="150" x14ac:dyDescent="0.25">
      <c r="A26" s="14" t="s">
        <v>31</v>
      </c>
      <c r="B26" s="14" t="s">
        <v>216</v>
      </c>
      <c r="C26" s="14" t="s">
        <v>36</v>
      </c>
      <c r="D26" s="14" t="s">
        <v>217</v>
      </c>
      <c r="E26" s="14" t="s">
        <v>19</v>
      </c>
    </row>
    <row r="27" spans="1:5" ht="90" x14ac:dyDescent="0.25">
      <c r="A27" s="14" t="s">
        <v>31</v>
      </c>
      <c r="B27" s="14" t="s">
        <v>222</v>
      </c>
      <c r="C27" s="14" t="s">
        <v>92</v>
      </c>
      <c r="D27" s="14" t="s">
        <v>223</v>
      </c>
      <c r="E27" s="14" t="s">
        <v>19</v>
      </c>
    </row>
    <row r="28" spans="1:5" ht="105" x14ac:dyDescent="0.25">
      <c r="A28" s="14" t="s">
        <v>31</v>
      </c>
      <c r="B28" s="14" t="s">
        <v>233</v>
      </c>
      <c r="C28" s="14" t="s">
        <v>26</v>
      </c>
      <c r="D28" s="14" t="s">
        <v>234</v>
      </c>
      <c r="E28" s="14" t="s">
        <v>19</v>
      </c>
    </row>
    <row r="29" spans="1:5" ht="105" x14ac:dyDescent="0.25">
      <c r="A29" s="14" t="s">
        <v>31</v>
      </c>
      <c r="B29" s="14" t="s">
        <v>258</v>
      </c>
      <c r="C29" s="14" t="s">
        <v>92</v>
      </c>
      <c r="D29" s="14" t="s">
        <v>259</v>
      </c>
      <c r="E29" s="14" t="s">
        <v>19</v>
      </c>
    </row>
    <row r="30" spans="1:5" ht="120" x14ac:dyDescent="0.25">
      <c r="A30" s="14" t="s">
        <v>31</v>
      </c>
      <c r="B30" s="14" t="s">
        <v>281</v>
      </c>
      <c r="C30" s="14" t="s">
        <v>137</v>
      </c>
      <c r="D30" s="14" t="s">
        <v>282</v>
      </c>
      <c r="E30" s="14" t="s">
        <v>19</v>
      </c>
    </row>
    <row r="31" spans="1:5" ht="120" x14ac:dyDescent="0.25">
      <c r="A31" s="14" t="s">
        <v>31</v>
      </c>
      <c r="B31" s="14" t="s">
        <v>288</v>
      </c>
      <c r="C31" s="14" t="s">
        <v>215</v>
      </c>
      <c r="D31" s="14" t="s">
        <v>282</v>
      </c>
      <c r="E31" s="14" t="s">
        <v>19</v>
      </c>
    </row>
    <row r="32" spans="1:5" ht="180" x14ac:dyDescent="0.25">
      <c r="A32" s="14" t="s">
        <v>31</v>
      </c>
      <c r="B32" s="14" t="s">
        <v>298</v>
      </c>
      <c r="C32" s="14" t="s">
        <v>36</v>
      </c>
      <c r="D32" s="14" t="s">
        <v>299</v>
      </c>
      <c r="E32" s="14" t="s">
        <v>19</v>
      </c>
    </row>
    <row r="33" spans="1:5" ht="120" x14ac:dyDescent="0.25">
      <c r="A33" s="14" t="s">
        <v>31</v>
      </c>
      <c r="B33" s="14" t="s">
        <v>77</v>
      </c>
      <c r="C33" s="14" t="s">
        <v>311</v>
      </c>
      <c r="D33" s="14" t="s">
        <v>282</v>
      </c>
      <c r="E33" s="14" t="s">
        <v>19</v>
      </c>
    </row>
    <row r="34" spans="1:5" ht="120" x14ac:dyDescent="0.25">
      <c r="A34" s="14" t="s">
        <v>31</v>
      </c>
      <c r="B34" s="14" t="s">
        <v>351</v>
      </c>
      <c r="C34" s="14" t="s">
        <v>208</v>
      </c>
      <c r="D34" s="14" t="s">
        <v>352</v>
      </c>
      <c r="E34" s="14" t="s">
        <v>19</v>
      </c>
    </row>
    <row r="35" spans="1:5" ht="135" x14ac:dyDescent="0.25">
      <c r="A35" s="14" t="s">
        <v>218</v>
      </c>
      <c r="B35" s="14" t="s">
        <v>219</v>
      </c>
      <c r="C35" s="14" t="s">
        <v>220</v>
      </c>
      <c r="D35" s="14" t="s">
        <v>221</v>
      </c>
      <c r="E35" s="14" t="s">
        <v>19</v>
      </c>
    </row>
    <row r="36" spans="1:5" ht="90" x14ac:dyDescent="0.25">
      <c r="A36" s="14" t="s">
        <v>97</v>
      </c>
      <c r="B36" s="14" t="s">
        <v>98</v>
      </c>
      <c r="C36" s="14" t="s">
        <v>99</v>
      </c>
      <c r="D36" s="14" t="s">
        <v>100</v>
      </c>
      <c r="E36" s="14" t="s">
        <v>19</v>
      </c>
    </row>
    <row r="37" spans="1:5" ht="45" x14ac:dyDescent="0.25">
      <c r="A37" s="14" t="s">
        <v>147</v>
      </c>
      <c r="B37" s="14" t="s">
        <v>148</v>
      </c>
      <c r="C37" s="14" t="s">
        <v>92</v>
      </c>
      <c r="D37" s="14" t="s">
        <v>149</v>
      </c>
      <c r="E37" s="14" t="s">
        <v>19</v>
      </c>
    </row>
    <row r="38" spans="1:5" ht="180" x14ac:dyDescent="0.25">
      <c r="A38" s="14" t="s">
        <v>255</v>
      </c>
      <c r="B38" s="14" t="s">
        <v>256</v>
      </c>
      <c r="C38" s="14" t="s">
        <v>163</v>
      </c>
      <c r="D38" s="14" t="s">
        <v>257</v>
      </c>
      <c r="E38" s="14" t="s">
        <v>19</v>
      </c>
    </row>
    <row r="39" spans="1:5" ht="90" x14ac:dyDescent="0.25">
      <c r="A39" s="14" t="s">
        <v>65</v>
      </c>
      <c r="B39" s="14" t="s">
        <v>66</v>
      </c>
      <c r="C39" s="14" t="s">
        <v>67</v>
      </c>
      <c r="D39" s="14" t="s">
        <v>68</v>
      </c>
      <c r="E39" s="14" t="s">
        <v>19</v>
      </c>
    </row>
    <row r="40" spans="1:5" ht="45" x14ac:dyDescent="0.25">
      <c r="A40" s="14" t="s">
        <v>65</v>
      </c>
      <c r="B40" s="14" t="s">
        <v>114</v>
      </c>
      <c r="C40" s="14" t="s">
        <v>115</v>
      </c>
      <c r="D40" s="14" t="s">
        <v>116</v>
      </c>
      <c r="E40" s="14" t="s">
        <v>19</v>
      </c>
    </row>
    <row r="41" spans="1:5" ht="75" x14ac:dyDescent="0.25">
      <c r="A41" s="14" t="s">
        <v>65</v>
      </c>
      <c r="B41" s="14" t="s">
        <v>289</v>
      </c>
      <c r="C41" s="14" t="s">
        <v>75</v>
      </c>
      <c r="D41" s="14" t="s">
        <v>290</v>
      </c>
      <c r="E41" s="14" t="s">
        <v>19</v>
      </c>
    </row>
    <row r="42" spans="1:5" ht="30" x14ac:dyDescent="0.25">
      <c r="A42" s="14" t="s">
        <v>65</v>
      </c>
      <c r="B42" s="14" t="s">
        <v>309</v>
      </c>
      <c r="C42" s="14" t="s">
        <v>75</v>
      </c>
      <c r="D42" s="14" t="s">
        <v>310</v>
      </c>
      <c r="E42" s="14" t="s">
        <v>19</v>
      </c>
    </row>
    <row r="43" spans="1:5" ht="60" x14ac:dyDescent="0.25">
      <c r="A43" s="14" t="s">
        <v>65</v>
      </c>
      <c r="B43" s="14" t="s">
        <v>327</v>
      </c>
      <c r="C43" s="14" t="s">
        <v>80</v>
      </c>
      <c r="D43" s="14" t="s">
        <v>328</v>
      </c>
      <c r="E43" s="14" t="s">
        <v>19</v>
      </c>
    </row>
    <row r="44" spans="1:5" ht="45" x14ac:dyDescent="0.25">
      <c r="A44" s="14" t="s">
        <v>65</v>
      </c>
      <c r="B44" s="14" t="s">
        <v>332</v>
      </c>
      <c r="C44" s="14" t="s">
        <v>333</v>
      </c>
      <c r="D44" s="14" t="s">
        <v>334</v>
      </c>
      <c r="E44" s="14" t="s">
        <v>19</v>
      </c>
    </row>
    <row r="45" spans="1:5" ht="75" x14ac:dyDescent="0.25">
      <c r="A45" s="14" t="s">
        <v>65</v>
      </c>
      <c r="B45" s="14" t="s">
        <v>355</v>
      </c>
      <c r="C45" s="14" t="s">
        <v>356</v>
      </c>
      <c r="D45" s="14" t="s">
        <v>357</v>
      </c>
      <c r="E45" s="14" t="s">
        <v>19</v>
      </c>
    </row>
    <row r="46" spans="1:5" ht="165" x14ac:dyDescent="0.25">
      <c r="A46" s="14" t="s">
        <v>139</v>
      </c>
      <c r="B46" s="14" t="s">
        <v>140</v>
      </c>
      <c r="C46" s="14" t="s">
        <v>141</v>
      </c>
      <c r="D46" s="14" t="s">
        <v>142</v>
      </c>
      <c r="E46" s="14" t="s">
        <v>19</v>
      </c>
    </row>
    <row r="47" spans="1:5" ht="75" x14ac:dyDescent="0.25">
      <c r="A47" s="14" t="s">
        <v>245</v>
      </c>
      <c r="B47" s="14" t="s">
        <v>246</v>
      </c>
      <c r="C47" s="14" t="s">
        <v>80</v>
      </c>
      <c r="D47" s="14" t="s">
        <v>247</v>
      </c>
      <c r="E47" s="14" t="s">
        <v>19</v>
      </c>
    </row>
    <row r="48" spans="1:5" ht="60" x14ac:dyDescent="0.25">
      <c r="A48" s="14" t="s">
        <v>245</v>
      </c>
      <c r="B48" s="14" t="s">
        <v>312</v>
      </c>
      <c r="C48" s="14" t="s">
        <v>26</v>
      </c>
      <c r="D48" s="14" t="s">
        <v>313</v>
      </c>
      <c r="E48" s="14" t="s">
        <v>19</v>
      </c>
    </row>
    <row r="49" spans="1:5" ht="45" x14ac:dyDescent="0.25">
      <c r="A49" s="14" t="s">
        <v>28</v>
      </c>
      <c r="B49" s="14" t="s">
        <v>29</v>
      </c>
      <c r="C49" s="14" t="s">
        <v>16</v>
      </c>
      <c r="D49" s="14" t="s">
        <v>30</v>
      </c>
      <c r="E49" s="14" t="s">
        <v>19</v>
      </c>
    </row>
    <row r="50" spans="1:5" ht="180" x14ac:dyDescent="0.25">
      <c r="A50" s="14" t="s">
        <v>24</v>
      </c>
      <c r="B50" s="14" t="s">
        <v>25</v>
      </c>
      <c r="C50" s="14" t="s">
        <v>26</v>
      </c>
      <c r="D50" s="14" t="s">
        <v>27</v>
      </c>
      <c r="E50" s="14" t="s">
        <v>19</v>
      </c>
    </row>
    <row r="51" spans="1:5" ht="75" x14ac:dyDescent="0.25">
      <c r="A51" s="14" t="s">
        <v>24</v>
      </c>
      <c r="B51" s="14" t="s">
        <v>35</v>
      </c>
      <c r="C51" s="14" t="s">
        <v>36</v>
      </c>
      <c r="D51" s="14" t="s">
        <v>37</v>
      </c>
      <c r="E51" s="14" t="s">
        <v>19</v>
      </c>
    </row>
    <row r="52" spans="1:5" ht="45" x14ac:dyDescent="0.25">
      <c r="A52" s="14" t="s">
        <v>24</v>
      </c>
      <c r="B52" s="14" t="s">
        <v>59</v>
      </c>
      <c r="C52" s="14" t="s">
        <v>60</v>
      </c>
      <c r="D52" s="14" t="s">
        <v>61</v>
      </c>
      <c r="E52" s="14" t="s">
        <v>19</v>
      </c>
    </row>
    <row r="53" spans="1:5" ht="75" x14ac:dyDescent="0.25">
      <c r="A53" s="14" t="s">
        <v>24</v>
      </c>
      <c r="B53" s="14" t="s">
        <v>123</v>
      </c>
      <c r="C53" s="14" t="s">
        <v>124</v>
      </c>
      <c r="D53" s="14" t="s">
        <v>125</v>
      </c>
      <c r="E53" s="14" t="s">
        <v>19</v>
      </c>
    </row>
    <row r="54" spans="1:5" ht="45" x14ac:dyDescent="0.25">
      <c r="A54" s="14" t="s">
        <v>24</v>
      </c>
      <c r="B54" s="14" t="s">
        <v>153</v>
      </c>
      <c r="C54" s="14" t="s">
        <v>99</v>
      </c>
      <c r="D54" s="14" t="s">
        <v>30</v>
      </c>
      <c r="E54" s="14" t="s">
        <v>19</v>
      </c>
    </row>
    <row r="55" spans="1:5" ht="75" x14ac:dyDescent="0.25">
      <c r="A55" s="14" t="s">
        <v>24</v>
      </c>
      <c r="B55" s="14" t="s">
        <v>172</v>
      </c>
      <c r="C55" s="14" t="s">
        <v>110</v>
      </c>
      <c r="D55" s="14" t="s">
        <v>173</v>
      </c>
      <c r="E55" s="14" t="s">
        <v>19</v>
      </c>
    </row>
    <row r="56" spans="1:5" ht="45" x14ac:dyDescent="0.25">
      <c r="A56" s="14" t="s">
        <v>24</v>
      </c>
      <c r="B56" s="14" t="s">
        <v>201</v>
      </c>
      <c r="C56" s="14" t="s">
        <v>99</v>
      </c>
      <c r="D56" s="14" t="s">
        <v>202</v>
      </c>
      <c r="E56" s="14" t="s">
        <v>19</v>
      </c>
    </row>
    <row r="57" spans="1:5" ht="75" x14ac:dyDescent="0.25">
      <c r="A57" s="14" t="s">
        <v>24</v>
      </c>
      <c r="B57" s="14" t="s">
        <v>231</v>
      </c>
      <c r="C57" s="14" t="s">
        <v>26</v>
      </c>
      <c r="D57" s="14" t="s">
        <v>232</v>
      </c>
      <c r="E57" s="14" t="s">
        <v>19</v>
      </c>
    </row>
    <row r="58" spans="1:5" ht="90" x14ac:dyDescent="0.25">
      <c r="A58" s="14" t="s">
        <v>24</v>
      </c>
      <c r="B58" s="14" t="s">
        <v>274</v>
      </c>
      <c r="C58" s="14" t="s">
        <v>71</v>
      </c>
      <c r="D58" s="14" t="s">
        <v>275</v>
      </c>
      <c r="E58" s="14" t="s">
        <v>19</v>
      </c>
    </row>
    <row r="59" spans="1:5" ht="75" x14ac:dyDescent="0.25">
      <c r="A59" s="14" t="s">
        <v>24</v>
      </c>
      <c r="B59" s="14" t="s">
        <v>344</v>
      </c>
      <c r="C59" s="14" t="s">
        <v>337</v>
      </c>
      <c r="D59" s="14" t="s">
        <v>345</v>
      </c>
      <c r="E59" s="14" t="s">
        <v>19</v>
      </c>
    </row>
    <row r="60" spans="1:5" ht="90" x14ac:dyDescent="0.25">
      <c r="A60" s="14" t="s">
        <v>365</v>
      </c>
      <c r="B60" s="14" t="s">
        <v>366</v>
      </c>
      <c r="C60" s="14" t="s">
        <v>272</v>
      </c>
      <c r="D60" s="14" t="s">
        <v>367</v>
      </c>
      <c r="E60" s="14" t="s">
        <v>19</v>
      </c>
    </row>
    <row r="61" spans="1:5" ht="90" x14ac:dyDescent="0.25">
      <c r="A61" s="14" t="s">
        <v>248</v>
      </c>
      <c r="B61" s="14" t="s">
        <v>249</v>
      </c>
      <c r="C61" s="14" t="s">
        <v>99</v>
      </c>
      <c r="D61" s="14" t="s">
        <v>250</v>
      </c>
      <c r="E61" s="14" t="s">
        <v>19</v>
      </c>
    </row>
    <row r="62" spans="1:5" ht="45" x14ac:dyDescent="0.25">
      <c r="A62" s="14" t="s">
        <v>150</v>
      </c>
      <c r="B62" s="14" t="s">
        <v>151</v>
      </c>
      <c r="C62" s="14" t="s">
        <v>92</v>
      </c>
      <c r="D62" s="14" t="s">
        <v>152</v>
      </c>
      <c r="E62" s="14" t="s">
        <v>19</v>
      </c>
    </row>
    <row r="63" spans="1:5" ht="75" x14ac:dyDescent="0.25">
      <c r="A63" s="14" t="s">
        <v>278</v>
      </c>
      <c r="B63" s="14" t="s">
        <v>279</v>
      </c>
      <c r="C63" s="14" t="s">
        <v>71</v>
      </c>
      <c r="D63" s="14" t="s">
        <v>280</v>
      </c>
      <c r="E63" s="14" t="s">
        <v>19</v>
      </c>
    </row>
    <row r="64" spans="1:5" ht="60" x14ac:dyDescent="0.25">
      <c r="A64" s="14" t="s">
        <v>192</v>
      </c>
      <c r="B64" s="14" t="s">
        <v>193</v>
      </c>
      <c r="C64" s="14" t="s">
        <v>44</v>
      </c>
      <c r="D64" s="14" t="s">
        <v>194</v>
      </c>
      <c r="E64" s="14" t="s">
        <v>19</v>
      </c>
    </row>
    <row r="65" spans="1:5" ht="45" x14ac:dyDescent="0.25">
      <c r="A65" s="14" t="s">
        <v>224</v>
      </c>
      <c r="B65" s="14" t="s">
        <v>225</v>
      </c>
      <c r="C65" s="14" t="s">
        <v>22</v>
      </c>
      <c r="D65" s="14" t="s">
        <v>226</v>
      </c>
      <c r="E65" s="14" t="s">
        <v>19</v>
      </c>
    </row>
    <row r="66" spans="1:5" ht="75" x14ac:dyDescent="0.25">
      <c r="A66" s="14" t="s">
        <v>126</v>
      </c>
      <c r="B66" s="14" t="s">
        <v>127</v>
      </c>
      <c r="C66" s="14" t="s">
        <v>26</v>
      </c>
      <c r="D66" s="14" t="s">
        <v>128</v>
      </c>
      <c r="E66" s="14" t="s">
        <v>19</v>
      </c>
    </row>
    <row r="67" spans="1:5" ht="45" x14ac:dyDescent="0.25">
      <c r="A67" s="14" t="s">
        <v>126</v>
      </c>
      <c r="B67" s="14" t="s">
        <v>183</v>
      </c>
      <c r="C67" s="14" t="s">
        <v>92</v>
      </c>
      <c r="D67" s="14" t="s">
        <v>184</v>
      </c>
      <c r="E67" s="14" t="s">
        <v>19</v>
      </c>
    </row>
    <row r="68" spans="1:5" ht="75" x14ac:dyDescent="0.25">
      <c r="A68" s="14" t="s">
        <v>265</v>
      </c>
      <c r="B68" s="14" t="s">
        <v>266</v>
      </c>
      <c r="C68" s="14" t="s">
        <v>121</v>
      </c>
      <c r="D68" s="14" t="s">
        <v>267</v>
      </c>
      <c r="E68" s="14" t="s">
        <v>19</v>
      </c>
    </row>
    <row r="69" spans="1:5" ht="60" x14ac:dyDescent="0.25">
      <c r="A69" s="14" t="s">
        <v>46</v>
      </c>
      <c r="B69" s="14" t="s">
        <v>47</v>
      </c>
      <c r="C69" s="14" t="s">
        <v>48</v>
      </c>
      <c r="D69" s="14" t="s">
        <v>49</v>
      </c>
      <c r="E69" s="14" t="s">
        <v>19</v>
      </c>
    </row>
    <row r="70" spans="1:5" ht="60" x14ac:dyDescent="0.25">
      <c r="A70" s="14" t="s">
        <v>46</v>
      </c>
      <c r="B70" s="14" t="s">
        <v>53</v>
      </c>
      <c r="C70" s="14" t="s">
        <v>44</v>
      </c>
      <c r="D70" s="14" t="s">
        <v>54</v>
      </c>
      <c r="E70" s="14" t="s">
        <v>19</v>
      </c>
    </row>
    <row r="71" spans="1:5" ht="105" x14ac:dyDescent="0.25">
      <c r="A71" s="14" t="s">
        <v>46</v>
      </c>
      <c r="B71" s="14" t="s">
        <v>165</v>
      </c>
      <c r="C71" s="14" t="s">
        <v>48</v>
      </c>
      <c r="D71" s="14" t="s">
        <v>166</v>
      </c>
      <c r="E71" s="14" t="s">
        <v>19</v>
      </c>
    </row>
    <row r="72" spans="1:5" ht="105" x14ac:dyDescent="0.25">
      <c r="A72" s="14" t="s">
        <v>46</v>
      </c>
      <c r="B72" s="14" t="s">
        <v>306</v>
      </c>
      <c r="C72" s="14" t="s">
        <v>307</v>
      </c>
      <c r="D72" s="14" t="s">
        <v>308</v>
      </c>
      <c r="E72" s="14" t="s">
        <v>19</v>
      </c>
    </row>
    <row r="73" spans="1:5" ht="60" x14ac:dyDescent="0.25">
      <c r="A73" s="14" t="s">
        <v>188</v>
      </c>
      <c r="B73" s="14" t="s">
        <v>189</v>
      </c>
      <c r="C73" s="14" t="s">
        <v>190</v>
      </c>
      <c r="D73" s="14" t="s">
        <v>191</v>
      </c>
      <c r="E73" s="14" t="s">
        <v>19</v>
      </c>
    </row>
    <row r="74" spans="1:5" ht="60" x14ac:dyDescent="0.25">
      <c r="A74" s="14" t="s">
        <v>188</v>
      </c>
      <c r="B74" s="14" t="s">
        <v>348</v>
      </c>
      <c r="C74" s="14" t="s">
        <v>349</v>
      </c>
      <c r="D74" s="14" t="s">
        <v>350</v>
      </c>
      <c r="E74" s="14" t="s">
        <v>19</v>
      </c>
    </row>
    <row r="75" spans="1:5" ht="150" x14ac:dyDescent="0.25">
      <c r="A75" s="14" t="s">
        <v>260</v>
      </c>
      <c r="B75" s="14" t="s">
        <v>261</v>
      </c>
      <c r="C75" s="14" t="s">
        <v>237</v>
      </c>
      <c r="D75" s="14" t="s">
        <v>262</v>
      </c>
      <c r="E75" s="14" t="s">
        <v>19</v>
      </c>
    </row>
    <row r="76" spans="1:5" ht="45" x14ac:dyDescent="0.25">
      <c r="A76" s="14" t="s">
        <v>78</v>
      </c>
      <c r="B76" s="14" t="s">
        <v>79</v>
      </c>
      <c r="C76" s="14" t="s">
        <v>80</v>
      </c>
      <c r="D76" s="14" t="s">
        <v>81</v>
      </c>
      <c r="E76" s="14" t="s">
        <v>19</v>
      </c>
    </row>
    <row r="77" spans="1:5" ht="60" x14ac:dyDescent="0.25">
      <c r="A77" s="14" t="s">
        <v>38</v>
      </c>
      <c r="B77" s="14" t="s">
        <v>39</v>
      </c>
      <c r="C77" s="14" t="s">
        <v>40</v>
      </c>
      <c r="D77" s="14" t="s">
        <v>41</v>
      </c>
      <c r="E77" s="14" t="s">
        <v>19</v>
      </c>
    </row>
    <row r="78" spans="1:5" ht="90" x14ac:dyDescent="0.25">
      <c r="A78" s="14" t="s">
        <v>235</v>
      </c>
      <c r="B78" s="14" t="s">
        <v>236</v>
      </c>
      <c r="C78" s="14" t="s">
        <v>237</v>
      </c>
      <c r="D78" s="14" t="s">
        <v>238</v>
      </c>
      <c r="E78" s="14" t="s">
        <v>19</v>
      </c>
    </row>
    <row r="79" spans="1:5" ht="45" x14ac:dyDescent="0.25">
      <c r="A79" s="14" t="s">
        <v>50</v>
      </c>
      <c r="B79" s="14" t="s">
        <v>51</v>
      </c>
      <c r="C79" s="14" t="s">
        <v>44</v>
      </c>
      <c r="D79" s="14" t="s">
        <v>52</v>
      </c>
      <c r="E79" s="14" t="s">
        <v>19</v>
      </c>
    </row>
    <row r="80" spans="1:5" ht="90" x14ac:dyDescent="0.25">
      <c r="A80" s="14" t="s">
        <v>295</v>
      </c>
      <c r="B80" s="14" t="s">
        <v>296</v>
      </c>
      <c r="C80" s="14" t="s">
        <v>44</v>
      </c>
      <c r="D80" s="14" t="s">
        <v>297</v>
      </c>
      <c r="E80" s="14" t="s">
        <v>19</v>
      </c>
    </row>
    <row r="81" spans="1:5" ht="180" x14ac:dyDescent="0.25">
      <c r="A81" s="14" t="s">
        <v>295</v>
      </c>
      <c r="B81" s="14" t="s">
        <v>321</v>
      </c>
      <c r="C81" s="14" t="s">
        <v>322</v>
      </c>
      <c r="D81" s="14" t="s">
        <v>323</v>
      </c>
      <c r="E81" s="14" t="s">
        <v>19</v>
      </c>
    </row>
    <row r="82" spans="1:5" ht="60" x14ac:dyDescent="0.25">
      <c r="A82" s="14" t="s">
        <v>94</v>
      </c>
      <c r="B82" s="14" t="s">
        <v>95</v>
      </c>
      <c r="C82" s="14" t="s">
        <v>75</v>
      </c>
      <c r="D82" s="14" t="s">
        <v>96</v>
      </c>
      <c r="E82" s="14" t="s">
        <v>19</v>
      </c>
    </row>
    <row r="83" spans="1:5" ht="45" x14ac:dyDescent="0.25">
      <c r="A83" s="14" t="s">
        <v>94</v>
      </c>
      <c r="B83" s="14" t="s">
        <v>346</v>
      </c>
      <c r="C83" s="14" t="s">
        <v>110</v>
      </c>
      <c r="D83" s="14" t="s">
        <v>347</v>
      </c>
      <c r="E83" s="14" t="s">
        <v>19</v>
      </c>
    </row>
    <row r="84" spans="1:5" ht="120" x14ac:dyDescent="0.25">
      <c r="A84" s="14" t="s">
        <v>203</v>
      </c>
      <c r="B84" s="14" t="s">
        <v>204</v>
      </c>
      <c r="C84" s="14" t="s">
        <v>71</v>
      </c>
      <c r="D84" s="14" t="s">
        <v>205</v>
      </c>
      <c r="E84" s="14" t="s">
        <v>19</v>
      </c>
    </row>
    <row r="85" spans="1:5" ht="56.25" customHeight="1" x14ac:dyDescent="0.25">
      <c r="A85" s="14" t="s">
        <v>55</v>
      </c>
      <c r="B85" s="14" t="s">
        <v>56</v>
      </c>
      <c r="C85" s="14" t="s">
        <v>57</v>
      </c>
      <c r="D85" s="14" t="s">
        <v>58</v>
      </c>
      <c r="E85" s="14" t="s">
        <v>19</v>
      </c>
    </row>
    <row r="86" spans="1:5" ht="105" x14ac:dyDescent="0.25">
      <c r="A86" s="14" t="s">
        <v>55</v>
      </c>
      <c r="B86" s="14" t="s">
        <v>82</v>
      </c>
      <c r="C86" s="14" t="s">
        <v>44</v>
      </c>
      <c r="D86" s="14" t="s">
        <v>83</v>
      </c>
      <c r="E86" s="14" t="s">
        <v>19</v>
      </c>
    </row>
    <row r="87" spans="1:5" ht="75" x14ac:dyDescent="0.25">
      <c r="A87" s="14" t="s">
        <v>55</v>
      </c>
      <c r="B87" s="14" t="s">
        <v>88</v>
      </c>
      <c r="C87" s="14" t="s">
        <v>36</v>
      </c>
      <c r="D87" s="14" t="s">
        <v>89</v>
      </c>
      <c r="E87" s="14" t="s">
        <v>19</v>
      </c>
    </row>
    <row r="88" spans="1:5" ht="75" x14ac:dyDescent="0.25">
      <c r="A88" s="14" t="s">
        <v>55</v>
      </c>
      <c r="B88" s="14" t="s">
        <v>104</v>
      </c>
      <c r="C88" s="14" t="s">
        <v>105</v>
      </c>
      <c r="D88" s="14" t="s">
        <v>106</v>
      </c>
      <c r="E88" s="14" t="s">
        <v>19</v>
      </c>
    </row>
    <row r="89" spans="1:5" ht="75" x14ac:dyDescent="0.25">
      <c r="A89" s="14" t="s">
        <v>55</v>
      </c>
      <c r="B89" s="14" t="s">
        <v>210</v>
      </c>
      <c r="C89" s="14" t="s">
        <v>26</v>
      </c>
      <c r="D89" s="14" t="s">
        <v>211</v>
      </c>
      <c r="E89" s="14" t="s">
        <v>19</v>
      </c>
    </row>
    <row r="90" spans="1:5" ht="60" x14ac:dyDescent="0.25">
      <c r="A90" s="14" t="s">
        <v>55</v>
      </c>
      <c r="B90" s="14" t="s">
        <v>363</v>
      </c>
      <c r="C90" s="14" t="s">
        <v>44</v>
      </c>
      <c r="D90" s="14" t="s">
        <v>364</v>
      </c>
      <c r="E90" s="14" t="s">
        <v>19</v>
      </c>
    </row>
    <row r="91" spans="1:5" ht="75" x14ac:dyDescent="0.25">
      <c r="A91" s="14" t="s">
        <v>20</v>
      </c>
      <c r="B91" s="14" t="s">
        <v>21</v>
      </c>
      <c r="C91" s="14" t="s">
        <v>22</v>
      </c>
      <c r="D91" s="14" t="s">
        <v>23</v>
      </c>
      <c r="E91" s="14" t="s">
        <v>19</v>
      </c>
    </row>
    <row r="92" spans="1:5" ht="54.75" customHeight="1" x14ac:dyDescent="0.25">
      <c r="A92" s="14" t="s">
        <v>20</v>
      </c>
      <c r="B92" s="14" t="s">
        <v>160</v>
      </c>
      <c r="C92" s="14" t="s">
        <v>36</v>
      </c>
      <c r="D92" s="14" t="s">
        <v>161</v>
      </c>
      <c r="E92" s="14" t="s">
        <v>19</v>
      </c>
    </row>
    <row r="93" spans="1:5" ht="56.25" customHeight="1" x14ac:dyDescent="0.25">
      <c r="A93" s="14" t="s">
        <v>20</v>
      </c>
      <c r="B93" s="14" t="s">
        <v>251</v>
      </c>
      <c r="C93" s="14" t="s">
        <v>22</v>
      </c>
      <c r="D93" s="14" t="s">
        <v>161</v>
      </c>
      <c r="E93" s="14" t="s">
        <v>19</v>
      </c>
    </row>
    <row r="94" spans="1:5" ht="105" x14ac:dyDescent="0.25">
      <c r="A94" s="14" t="s">
        <v>20</v>
      </c>
      <c r="B94" s="14" t="s">
        <v>268</v>
      </c>
      <c r="C94" s="14" t="s">
        <v>44</v>
      </c>
      <c r="D94" s="14" t="s">
        <v>269</v>
      </c>
      <c r="E94" s="14" t="s">
        <v>19</v>
      </c>
    </row>
    <row r="95" spans="1:5" ht="135" x14ac:dyDescent="0.25">
      <c r="A95" s="14" t="s">
        <v>20</v>
      </c>
      <c r="B95" s="14" t="s">
        <v>319</v>
      </c>
      <c r="C95" s="14" t="s">
        <v>26</v>
      </c>
      <c r="D95" s="14" t="s">
        <v>320</v>
      </c>
      <c r="E95" s="14" t="s">
        <v>19</v>
      </c>
    </row>
    <row r="96" spans="1:5" ht="60" x14ac:dyDescent="0.25">
      <c r="A96" s="14" t="s">
        <v>174</v>
      </c>
      <c r="B96" s="14" t="s">
        <v>175</v>
      </c>
      <c r="C96" s="14" t="s">
        <v>44</v>
      </c>
      <c r="D96" s="14" t="s">
        <v>176</v>
      </c>
      <c r="E96" s="14" t="s">
        <v>19</v>
      </c>
    </row>
    <row r="97" spans="1:5" ht="60" x14ac:dyDescent="0.25">
      <c r="A97" s="14" t="s">
        <v>329</v>
      </c>
      <c r="B97" s="14" t="s">
        <v>330</v>
      </c>
      <c r="C97" s="14" t="s">
        <v>208</v>
      </c>
      <c r="D97" s="14" t="s">
        <v>331</v>
      </c>
      <c r="E97" s="14" t="s">
        <v>19</v>
      </c>
    </row>
    <row r="98" spans="1:5" ht="60" x14ac:dyDescent="0.25">
      <c r="A98" s="14" t="s">
        <v>42</v>
      </c>
      <c r="B98" s="14" t="s">
        <v>43</v>
      </c>
      <c r="C98" s="14" t="s">
        <v>44</v>
      </c>
      <c r="D98" s="14" t="s">
        <v>45</v>
      </c>
      <c r="E98" s="14" t="s">
        <v>19</v>
      </c>
    </row>
    <row r="99" spans="1:5" ht="75" x14ac:dyDescent="0.25">
      <c r="A99" s="14" t="s">
        <v>206</v>
      </c>
      <c r="B99" s="14" t="s">
        <v>207</v>
      </c>
      <c r="C99" s="14" t="s">
        <v>208</v>
      </c>
      <c r="D99" s="14" t="s">
        <v>209</v>
      </c>
      <c r="E99" s="14" t="s">
        <v>19</v>
      </c>
    </row>
    <row r="100" spans="1:5" ht="75" x14ac:dyDescent="0.25">
      <c r="A100" s="14" t="s">
        <v>129</v>
      </c>
      <c r="B100" s="14" t="s">
        <v>130</v>
      </c>
      <c r="C100" s="14" t="s">
        <v>131</v>
      </c>
      <c r="D100" s="14" t="s">
        <v>132</v>
      </c>
      <c r="E100" s="14" t="s">
        <v>19</v>
      </c>
    </row>
    <row r="101" spans="1:5" ht="165" x14ac:dyDescent="0.25">
      <c r="A101" s="14" t="s">
        <v>177</v>
      </c>
      <c r="B101" s="14" t="s">
        <v>178</v>
      </c>
      <c r="C101" s="14" t="s">
        <v>33</v>
      </c>
      <c r="D101" s="14" t="s">
        <v>179</v>
      </c>
      <c r="E101" s="14" t="s">
        <v>19</v>
      </c>
    </row>
    <row r="102" spans="1:5" ht="45" x14ac:dyDescent="0.25">
      <c r="A102" s="14" t="s">
        <v>177</v>
      </c>
      <c r="B102" s="14" t="s">
        <v>358</v>
      </c>
      <c r="C102" s="14" t="s">
        <v>359</v>
      </c>
      <c r="D102" s="14" t="s">
        <v>360</v>
      </c>
      <c r="E102" s="14" t="s">
        <v>19</v>
      </c>
    </row>
    <row r="103" spans="1:5" ht="75" x14ac:dyDescent="0.25">
      <c r="A103" s="14" t="s">
        <v>353</v>
      </c>
      <c r="B103" s="14" t="s">
        <v>151</v>
      </c>
      <c r="C103" s="14" t="s">
        <v>40</v>
      </c>
      <c r="D103" s="14" t="s">
        <v>354</v>
      </c>
      <c r="E103" s="14" t="s">
        <v>19</v>
      </c>
    </row>
    <row r="104" spans="1:5" ht="90" x14ac:dyDescent="0.25">
      <c r="A104" s="14" t="s">
        <v>90</v>
      </c>
      <c r="B104" s="14" t="s">
        <v>91</v>
      </c>
      <c r="C104" s="14" t="s">
        <v>92</v>
      </c>
      <c r="D104" s="14" t="s">
        <v>93</v>
      </c>
      <c r="E104" s="14" t="s">
        <v>19</v>
      </c>
    </row>
    <row r="105" spans="1:5" ht="45" x14ac:dyDescent="0.25">
      <c r="A105" s="14" t="s">
        <v>252</v>
      </c>
      <c r="B105" s="14" t="s">
        <v>253</v>
      </c>
      <c r="C105" s="14" t="s">
        <v>36</v>
      </c>
      <c r="D105" s="14" t="s">
        <v>254</v>
      </c>
      <c r="E105" s="14" t="s">
        <v>19</v>
      </c>
    </row>
    <row r="106" spans="1:5" ht="135" x14ac:dyDescent="0.25">
      <c r="A106" s="14" t="s">
        <v>169</v>
      </c>
      <c r="B106" s="14" t="s">
        <v>170</v>
      </c>
      <c r="C106" s="14" t="s">
        <v>57</v>
      </c>
      <c r="D106" s="14" t="s">
        <v>171</v>
      </c>
      <c r="E106" s="14" t="s">
        <v>19</v>
      </c>
    </row>
    <row r="107" spans="1:5" ht="90" x14ac:dyDescent="0.25">
      <c r="A107" s="14" t="s">
        <v>180</v>
      </c>
      <c r="B107" s="14" t="s">
        <v>181</v>
      </c>
      <c r="C107" s="14" t="s">
        <v>26</v>
      </c>
      <c r="D107" s="14" t="s">
        <v>182</v>
      </c>
      <c r="E107" s="14" t="s">
        <v>19</v>
      </c>
    </row>
    <row r="108" spans="1:5" ht="120" x14ac:dyDescent="0.25">
      <c r="A108" s="14" t="s">
        <v>335</v>
      </c>
      <c r="B108" s="14" t="s">
        <v>336</v>
      </c>
      <c r="C108" s="14" t="s">
        <v>337</v>
      </c>
      <c r="D108" s="14" t="s">
        <v>338</v>
      </c>
      <c r="E108" s="14" t="s">
        <v>19</v>
      </c>
    </row>
    <row r="109" spans="1:5" ht="79.5" customHeight="1" x14ac:dyDescent="0.25">
      <c r="A109" s="14" t="s">
        <v>62</v>
      </c>
      <c r="B109" s="14" t="s">
        <v>63</v>
      </c>
      <c r="C109" s="14" t="s">
        <v>26</v>
      </c>
      <c r="D109" s="14" t="s">
        <v>64</v>
      </c>
      <c r="E109" s="14" t="s">
        <v>19</v>
      </c>
    </row>
    <row r="110" spans="1:5" ht="75" x14ac:dyDescent="0.25">
      <c r="A110" s="14" t="s">
        <v>62</v>
      </c>
      <c r="B110" s="14" t="s">
        <v>101</v>
      </c>
      <c r="C110" s="14" t="s">
        <v>102</v>
      </c>
      <c r="D110" s="14" t="s">
        <v>103</v>
      </c>
      <c r="E110" s="14" t="s">
        <v>19</v>
      </c>
    </row>
    <row r="111" spans="1:5" ht="75" x14ac:dyDescent="0.25">
      <c r="A111" s="14" t="s">
        <v>62</v>
      </c>
      <c r="B111" s="14" t="s">
        <v>109</v>
      </c>
      <c r="C111" s="14" t="s">
        <v>110</v>
      </c>
      <c r="D111" s="14" t="s">
        <v>111</v>
      </c>
      <c r="E111" s="14" t="s">
        <v>19</v>
      </c>
    </row>
    <row r="112" spans="1:5" ht="75" x14ac:dyDescent="0.25">
      <c r="A112" s="14" t="s">
        <v>62</v>
      </c>
      <c r="B112" s="14" t="s">
        <v>227</v>
      </c>
      <c r="C112" s="14" t="s">
        <v>36</v>
      </c>
      <c r="D112" s="14" t="s">
        <v>228</v>
      </c>
      <c r="E112" s="14" t="s">
        <v>19</v>
      </c>
    </row>
    <row r="113" spans="1:5" ht="75" x14ac:dyDescent="0.25">
      <c r="A113" s="14" t="s">
        <v>62</v>
      </c>
      <c r="B113" s="14" t="s">
        <v>303</v>
      </c>
      <c r="C113" s="14" t="s">
        <v>186</v>
      </c>
      <c r="D113" s="14" t="s">
        <v>304</v>
      </c>
      <c r="E113" s="14" t="s">
        <v>19</v>
      </c>
    </row>
    <row r="114" spans="1:5" ht="75" x14ac:dyDescent="0.25">
      <c r="A114" s="14" t="s">
        <v>62</v>
      </c>
      <c r="B114" s="14" t="s">
        <v>316</v>
      </c>
      <c r="C114" s="14" t="s">
        <v>99</v>
      </c>
      <c r="D114" s="14" t="s">
        <v>304</v>
      </c>
      <c r="E114" s="14" t="s">
        <v>19</v>
      </c>
    </row>
    <row r="115" spans="1:5" ht="75" x14ac:dyDescent="0.25">
      <c r="A115" s="14" t="s">
        <v>62</v>
      </c>
      <c r="B115" s="14" t="s">
        <v>342</v>
      </c>
      <c r="C115" s="14" t="s">
        <v>237</v>
      </c>
      <c r="D115" s="14" t="s">
        <v>343</v>
      </c>
      <c r="E115" s="14" t="s">
        <v>19</v>
      </c>
    </row>
    <row r="116" spans="1:5" ht="75" x14ac:dyDescent="0.25">
      <c r="A116" s="14" t="s">
        <v>69</v>
      </c>
      <c r="B116" s="14" t="s">
        <v>70</v>
      </c>
      <c r="C116" s="14" t="s">
        <v>71</v>
      </c>
      <c r="D116" s="14" t="s">
        <v>72</v>
      </c>
      <c r="E116" s="14" t="s">
        <v>19</v>
      </c>
    </row>
    <row r="117" spans="1:5" ht="75" x14ac:dyDescent="0.25">
      <c r="A117" s="14" t="s">
        <v>69</v>
      </c>
      <c r="B117" s="14" t="s">
        <v>77</v>
      </c>
      <c r="C117" s="14" t="s">
        <v>71</v>
      </c>
      <c r="D117" s="14" t="s">
        <v>72</v>
      </c>
      <c r="E117" s="14" t="s">
        <v>19</v>
      </c>
    </row>
    <row r="118" spans="1:5" ht="75" x14ac:dyDescent="0.25">
      <c r="A118" s="14" t="s">
        <v>69</v>
      </c>
      <c r="B118" s="14" t="s">
        <v>117</v>
      </c>
      <c r="C118" s="14" t="s">
        <v>71</v>
      </c>
      <c r="D118" s="14" t="s">
        <v>118</v>
      </c>
      <c r="E118" s="14" t="s">
        <v>19</v>
      </c>
    </row>
    <row r="119" spans="1:5" ht="75" x14ac:dyDescent="0.25">
      <c r="A119" s="14" t="s">
        <v>69</v>
      </c>
      <c r="B119" s="14" t="s">
        <v>213</v>
      </c>
      <c r="C119" s="14" t="s">
        <v>71</v>
      </c>
      <c r="D119" s="14" t="s">
        <v>72</v>
      </c>
      <c r="E119" s="14" t="s">
        <v>19</v>
      </c>
    </row>
    <row r="120" spans="1:5" ht="75" x14ac:dyDescent="0.25">
      <c r="A120" s="14" t="s">
        <v>69</v>
      </c>
      <c r="B120" s="14" t="s">
        <v>214</v>
      </c>
      <c r="C120" s="14" t="s">
        <v>215</v>
      </c>
      <c r="D120" s="14" t="s">
        <v>72</v>
      </c>
      <c r="E120" s="14" t="s">
        <v>19</v>
      </c>
    </row>
    <row r="121" spans="1:5" ht="60" x14ac:dyDescent="0.25">
      <c r="A121" s="14" t="s">
        <v>69</v>
      </c>
      <c r="B121" s="14" t="s">
        <v>239</v>
      </c>
      <c r="C121" s="14" t="s">
        <v>240</v>
      </c>
      <c r="D121" s="14" t="s">
        <v>241</v>
      </c>
      <c r="E121" s="14" t="s">
        <v>19</v>
      </c>
    </row>
    <row r="122" spans="1:5" ht="75" x14ac:dyDescent="0.25">
      <c r="A122" s="14" t="s">
        <v>69</v>
      </c>
      <c r="B122" s="14" t="s">
        <v>263</v>
      </c>
      <c r="C122" s="14" t="s">
        <v>71</v>
      </c>
      <c r="D122" s="14" t="s">
        <v>264</v>
      </c>
      <c r="E122" s="14" t="s">
        <v>19</v>
      </c>
    </row>
    <row r="123" spans="1:5" ht="75" x14ac:dyDescent="0.25">
      <c r="A123" s="14" t="s">
        <v>69</v>
      </c>
      <c r="B123" s="14" t="s">
        <v>294</v>
      </c>
      <c r="C123" s="14" t="s">
        <v>71</v>
      </c>
      <c r="D123" s="14" t="s">
        <v>72</v>
      </c>
      <c r="E123" s="14" t="s">
        <v>19</v>
      </c>
    </row>
    <row r="124" spans="1:5" ht="75" x14ac:dyDescent="0.25">
      <c r="A124" s="14" t="s">
        <v>69</v>
      </c>
      <c r="B124" s="14" t="s">
        <v>305</v>
      </c>
      <c r="C124" s="14" t="s">
        <v>215</v>
      </c>
      <c r="D124" s="14" t="s">
        <v>72</v>
      </c>
      <c r="E124" s="14" t="s">
        <v>19</v>
      </c>
    </row>
    <row r="125" spans="1:5" ht="60" x14ac:dyDescent="0.25">
      <c r="A125" s="14" t="s">
        <v>69</v>
      </c>
      <c r="B125" s="14" t="s">
        <v>324</v>
      </c>
      <c r="C125" s="14" t="s">
        <v>124</v>
      </c>
      <c r="D125" s="14" t="s">
        <v>241</v>
      </c>
      <c r="E125" s="14" t="s">
        <v>19</v>
      </c>
    </row>
    <row r="126" spans="1:5" ht="75" x14ac:dyDescent="0.25">
      <c r="A126" s="14" t="s">
        <v>69</v>
      </c>
      <c r="B126" s="14" t="s">
        <v>281</v>
      </c>
      <c r="C126" s="14" t="s">
        <v>71</v>
      </c>
      <c r="D126" s="14" t="s">
        <v>72</v>
      </c>
      <c r="E126" s="14" t="s">
        <v>19</v>
      </c>
    </row>
    <row r="127" spans="1:5" ht="45" x14ac:dyDescent="0.25">
      <c r="A127" s="14" t="s">
        <v>135</v>
      </c>
      <c r="B127" s="14" t="s">
        <v>136</v>
      </c>
      <c r="C127" s="14" t="s">
        <v>137</v>
      </c>
      <c r="D127" s="14" t="s">
        <v>138</v>
      </c>
      <c r="E127" s="14" t="s">
        <v>19</v>
      </c>
    </row>
    <row r="128" spans="1:5" ht="60" x14ac:dyDescent="0.25">
      <c r="A128" s="14" t="s">
        <v>135</v>
      </c>
      <c r="B128" s="14" t="s">
        <v>325</v>
      </c>
      <c r="C128" s="14" t="s">
        <v>237</v>
      </c>
      <c r="D128" s="14" t="s">
        <v>326</v>
      </c>
      <c r="E128" s="14" t="s">
        <v>19</v>
      </c>
    </row>
    <row r="129" spans="1:5" ht="60" x14ac:dyDescent="0.25">
      <c r="A129" s="14" t="s">
        <v>339</v>
      </c>
      <c r="B129" s="14" t="s">
        <v>340</v>
      </c>
      <c r="C129" s="14" t="s">
        <v>99</v>
      </c>
      <c r="D129" s="14" t="s">
        <v>341</v>
      </c>
      <c r="E129" s="14" t="s">
        <v>19</v>
      </c>
    </row>
    <row r="130" spans="1:5" ht="105" x14ac:dyDescent="0.25">
      <c r="A130" s="14" t="s">
        <v>242</v>
      </c>
      <c r="B130" s="14" t="s">
        <v>243</v>
      </c>
      <c r="C130" s="14" t="s">
        <v>26</v>
      </c>
      <c r="D130" s="14" t="s">
        <v>244</v>
      </c>
      <c r="E130" s="14" t="s">
        <v>19</v>
      </c>
    </row>
    <row r="131" spans="1:5" ht="45" x14ac:dyDescent="0.25">
      <c r="A131" s="14" t="s">
        <v>143</v>
      </c>
      <c r="B131" s="14" t="s">
        <v>144</v>
      </c>
      <c r="C131" s="14" t="s">
        <v>145</v>
      </c>
      <c r="D131" s="14" t="s">
        <v>146</v>
      </c>
      <c r="E131" s="14" t="s">
        <v>19</v>
      </c>
    </row>
    <row r="132" spans="1:5" ht="135" x14ac:dyDescent="0.25">
      <c r="A132" s="14" t="s">
        <v>229</v>
      </c>
      <c r="B132" s="14" t="s">
        <v>230</v>
      </c>
      <c r="C132" s="14" t="s">
        <v>220</v>
      </c>
      <c r="D132" s="14" t="s">
        <v>200</v>
      </c>
      <c r="E132" s="14" t="s">
        <v>19</v>
      </c>
    </row>
    <row r="133" spans="1:5" ht="105" x14ac:dyDescent="0.25">
      <c r="A133" s="14" t="s">
        <v>291</v>
      </c>
      <c r="B133" s="14" t="s">
        <v>292</v>
      </c>
      <c r="C133" s="14" t="s">
        <v>237</v>
      </c>
      <c r="D133" s="14" t="s">
        <v>293</v>
      </c>
      <c r="E133" s="14" t="s">
        <v>19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6"/>
  <sheetViews>
    <sheetView topLeftCell="A62" workbookViewId="0">
      <selection activeCell="E66" sqref="E66"/>
    </sheetView>
  </sheetViews>
  <sheetFormatPr defaultRowHeight="15" x14ac:dyDescent="0.25"/>
  <cols>
    <col min="1" max="1" width="2.5703125" customWidth="1"/>
    <col min="2" max="2" width="12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01.04.2021 по 30.06.2021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4.45" x14ac:dyDescent="0.3">
      <c r="B5" s="1" t="str">
        <f>CONCATENATE("на дату: ", ReportDate)</f>
        <v>на дату: 22.07.2021 8:58:18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4.45" x14ac:dyDescent="0.3">
      <c r="B6" s="7" t="s">
        <v>10</v>
      </c>
      <c r="C6" s="7" t="s">
        <v>5</v>
      </c>
      <c r="D6" s="8"/>
      <c r="E6" s="8"/>
    </row>
    <row r="7" spans="2:12" x14ac:dyDescent="0.25">
      <c r="B7" s="7" t="s">
        <v>6</v>
      </c>
      <c r="C7" s="8" t="s">
        <v>19</v>
      </c>
      <c r="D7" s="8" t="s">
        <v>7</v>
      </c>
      <c r="E7" s="8" t="s">
        <v>8</v>
      </c>
    </row>
    <row r="8" spans="2:12" ht="45" x14ac:dyDescent="0.25">
      <c r="B8" s="10" t="s">
        <v>73</v>
      </c>
      <c r="C8" s="9">
        <v>1</v>
      </c>
      <c r="D8" s="9"/>
      <c r="E8" s="9">
        <v>1</v>
      </c>
    </row>
    <row r="9" spans="2:12" ht="30" x14ac:dyDescent="0.25">
      <c r="B9" s="10" t="s">
        <v>300</v>
      </c>
      <c r="C9" s="9">
        <v>1</v>
      </c>
      <c r="D9" s="9"/>
      <c r="E9" s="9">
        <v>1</v>
      </c>
    </row>
    <row r="10" spans="2:12" ht="75" x14ac:dyDescent="0.25">
      <c r="B10" s="10" t="s">
        <v>154</v>
      </c>
      <c r="C10" s="9">
        <v>5</v>
      </c>
      <c r="D10" s="9"/>
      <c r="E10" s="9">
        <v>5</v>
      </c>
    </row>
    <row r="11" spans="2:12" ht="105" x14ac:dyDescent="0.25">
      <c r="B11" s="10" t="s">
        <v>84</v>
      </c>
      <c r="C11" s="9">
        <v>9</v>
      </c>
      <c r="D11" s="9"/>
      <c r="E11" s="9">
        <v>9</v>
      </c>
    </row>
    <row r="12" spans="2:12" ht="45" x14ac:dyDescent="0.25">
      <c r="B12" s="10" t="s">
        <v>119</v>
      </c>
      <c r="C12" s="9">
        <v>2</v>
      </c>
      <c r="D12" s="9"/>
      <c r="E12" s="9">
        <v>2</v>
      </c>
    </row>
    <row r="13" spans="2:12" ht="105" x14ac:dyDescent="0.25">
      <c r="B13" s="10" t="s">
        <v>285</v>
      </c>
      <c r="C13" s="9">
        <v>1</v>
      </c>
      <c r="D13" s="9"/>
      <c r="E13" s="9">
        <v>1</v>
      </c>
    </row>
    <row r="14" spans="2:12" ht="60" x14ac:dyDescent="0.25">
      <c r="B14" s="10" t="s">
        <v>270</v>
      </c>
      <c r="C14" s="9">
        <v>2</v>
      </c>
      <c r="D14" s="9"/>
      <c r="E14" s="9">
        <v>2</v>
      </c>
    </row>
    <row r="15" spans="2:12" ht="90" x14ac:dyDescent="0.25">
      <c r="B15" s="10" t="s">
        <v>31</v>
      </c>
      <c r="C15" s="9">
        <v>12</v>
      </c>
      <c r="D15" s="9"/>
      <c r="E15" s="9">
        <v>12</v>
      </c>
    </row>
    <row r="16" spans="2:12" ht="135" x14ac:dyDescent="0.25">
      <c r="B16" s="10" t="s">
        <v>218</v>
      </c>
      <c r="C16" s="9">
        <v>1</v>
      </c>
      <c r="D16" s="9"/>
      <c r="E16" s="9">
        <v>1</v>
      </c>
    </row>
    <row r="17" spans="2:5" ht="105" x14ac:dyDescent="0.25">
      <c r="B17" s="10" t="s">
        <v>97</v>
      </c>
      <c r="C17" s="9">
        <v>1</v>
      </c>
      <c r="D17" s="9"/>
      <c r="E17" s="9">
        <v>1</v>
      </c>
    </row>
    <row r="18" spans="2:5" ht="60" x14ac:dyDescent="0.25">
      <c r="B18" s="10" t="s">
        <v>147</v>
      </c>
      <c r="C18" s="9">
        <v>1</v>
      </c>
      <c r="D18" s="9"/>
      <c r="E18" s="9">
        <v>1</v>
      </c>
    </row>
    <row r="19" spans="2:5" ht="90" x14ac:dyDescent="0.25">
      <c r="B19" s="10" t="s">
        <v>255</v>
      </c>
      <c r="C19" s="9">
        <v>1</v>
      </c>
      <c r="D19" s="9"/>
      <c r="E19" s="9">
        <v>1</v>
      </c>
    </row>
    <row r="20" spans="2:5" x14ac:dyDescent="0.25">
      <c r="B20" s="10" t="s">
        <v>65</v>
      </c>
      <c r="C20" s="9">
        <v>7</v>
      </c>
      <c r="D20" s="9"/>
      <c r="E20" s="9">
        <v>7</v>
      </c>
    </row>
    <row r="21" spans="2:5" ht="45" x14ac:dyDescent="0.25">
      <c r="B21" s="10" t="s">
        <v>139</v>
      </c>
      <c r="C21" s="9">
        <v>1</v>
      </c>
      <c r="D21" s="9"/>
      <c r="E21" s="9">
        <v>1</v>
      </c>
    </row>
    <row r="22" spans="2:5" ht="45" x14ac:dyDescent="0.25">
      <c r="B22" s="10" t="s">
        <v>245</v>
      </c>
      <c r="C22" s="9">
        <v>2</v>
      </c>
      <c r="D22" s="9"/>
      <c r="E22" s="9">
        <v>2</v>
      </c>
    </row>
    <row r="23" spans="2:5" ht="45" x14ac:dyDescent="0.25">
      <c r="B23" s="10" t="s">
        <v>28</v>
      </c>
      <c r="C23" s="9">
        <v>1</v>
      </c>
      <c r="D23" s="9"/>
      <c r="E23" s="9">
        <v>1</v>
      </c>
    </row>
    <row r="24" spans="2:5" ht="165" x14ac:dyDescent="0.25">
      <c r="B24" s="10" t="s">
        <v>24</v>
      </c>
      <c r="C24" s="9">
        <v>10</v>
      </c>
      <c r="D24" s="9"/>
      <c r="E24" s="9">
        <v>10</v>
      </c>
    </row>
    <row r="25" spans="2:5" ht="60" x14ac:dyDescent="0.25">
      <c r="B25" s="10" t="s">
        <v>365</v>
      </c>
      <c r="C25" s="9">
        <v>1</v>
      </c>
      <c r="D25" s="9"/>
      <c r="E25" s="9">
        <v>1</v>
      </c>
    </row>
    <row r="26" spans="2:5" ht="60" x14ac:dyDescent="0.25">
      <c r="B26" s="10" t="s">
        <v>248</v>
      </c>
      <c r="C26" s="9">
        <v>1</v>
      </c>
      <c r="D26" s="9"/>
      <c r="E26" s="9">
        <v>1</v>
      </c>
    </row>
    <row r="27" spans="2:5" ht="60" x14ac:dyDescent="0.25">
      <c r="B27" s="10" t="s">
        <v>150</v>
      </c>
      <c r="C27" s="9">
        <v>1</v>
      </c>
      <c r="D27" s="9"/>
      <c r="E27" s="9">
        <v>1</v>
      </c>
    </row>
    <row r="28" spans="2:5" ht="30" x14ac:dyDescent="0.25">
      <c r="B28" s="10" t="s">
        <v>278</v>
      </c>
      <c r="C28" s="9">
        <v>1</v>
      </c>
      <c r="D28" s="9"/>
      <c r="E28" s="9">
        <v>1</v>
      </c>
    </row>
    <row r="29" spans="2:5" ht="60" x14ac:dyDescent="0.25">
      <c r="B29" s="10" t="s">
        <v>192</v>
      </c>
      <c r="C29" s="9">
        <v>1</v>
      </c>
      <c r="D29" s="9"/>
      <c r="E29" s="9">
        <v>1</v>
      </c>
    </row>
    <row r="30" spans="2:5" ht="75" x14ac:dyDescent="0.25">
      <c r="B30" s="10" t="s">
        <v>224</v>
      </c>
      <c r="C30" s="9">
        <v>1</v>
      </c>
      <c r="D30" s="9"/>
      <c r="E30" s="9">
        <v>1</v>
      </c>
    </row>
    <row r="31" spans="2:5" ht="165" x14ac:dyDescent="0.25">
      <c r="B31" s="10" t="s">
        <v>126</v>
      </c>
      <c r="C31" s="9">
        <v>2</v>
      </c>
      <c r="D31" s="9"/>
      <c r="E31" s="9">
        <v>2</v>
      </c>
    </row>
    <row r="32" spans="2:5" ht="210" x14ac:dyDescent="0.25">
      <c r="B32" s="10" t="s">
        <v>265</v>
      </c>
      <c r="C32" s="9">
        <v>1</v>
      </c>
      <c r="D32" s="9"/>
      <c r="E32" s="9">
        <v>1</v>
      </c>
    </row>
    <row r="33" spans="2:5" ht="60" x14ac:dyDescent="0.25">
      <c r="B33" s="10" t="s">
        <v>46</v>
      </c>
      <c r="C33" s="9">
        <v>4</v>
      </c>
      <c r="D33" s="9"/>
      <c r="E33" s="9">
        <v>4</v>
      </c>
    </row>
    <row r="34" spans="2:5" ht="150" x14ac:dyDescent="0.25">
      <c r="B34" s="10" t="s">
        <v>188</v>
      </c>
      <c r="C34" s="9">
        <v>2</v>
      </c>
      <c r="D34" s="9"/>
      <c r="E34" s="9">
        <v>2</v>
      </c>
    </row>
    <row r="35" spans="2:5" ht="135" x14ac:dyDescent="0.25">
      <c r="B35" s="10" t="s">
        <v>260</v>
      </c>
      <c r="C35" s="9">
        <v>1</v>
      </c>
      <c r="D35" s="9"/>
      <c r="E35" s="9">
        <v>1</v>
      </c>
    </row>
    <row r="36" spans="2:5" ht="45" x14ac:dyDescent="0.25">
      <c r="B36" s="10" t="s">
        <v>78</v>
      </c>
      <c r="C36" s="9">
        <v>1</v>
      </c>
      <c r="D36" s="9"/>
      <c r="E36" s="9">
        <v>1</v>
      </c>
    </row>
    <row r="37" spans="2:5" ht="195" x14ac:dyDescent="0.25">
      <c r="B37" s="10" t="s">
        <v>38</v>
      </c>
      <c r="C37" s="9">
        <v>1</v>
      </c>
      <c r="D37" s="9"/>
      <c r="E37" s="9">
        <v>1</v>
      </c>
    </row>
    <row r="38" spans="2:5" ht="30" x14ac:dyDescent="0.25">
      <c r="B38" s="10" t="s">
        <v>235</v>
      </c>
      <c r="C38" s="9">
        <v>1</v>
      </c>
      <c r="D38" s="9"/>
      <c r="E38" s="9">
        <v>1</v>
      </c>
    </row>
    <row r="39" spans="2:5" ht="45" x14ac:dyDescent="0.25">
      <c r="B39" s="10" t="s">
        <v>50</v>
      </c>
      <c r="C39" s="9">
        <v>1</v>
      </c>
      <c r="D39" s="9"/>
      <c r="E39" s="9">
        <v>1</v>
      </c>
    </row>
    <row r="40" spans="2:5" ht="75" x14ac:dyDescent="0.25">
      <c r="B40" s="10" t="s">
        <v>295</v>
      </c>
      <c r="C40" s="9">
        <v>2</v>
      </c>
      <c r="D40" s="9"/>
      <c r="E40" s="9">
        <v>2</v>
      </c>
    </row>
    <row r="41" spans="2:5" ht="45" x14ac:dyDescent="0.25">
      <c r="B41" s="10" t="s">
        <v>94</v>
      </c>
      <c r="C41" s="9">
        <v>2</v>
      </c>
      <c r="D41" s="9"/>
      <c r="E41" s="9">
        <v>2</v>
      </c>
    </row>
    <row r="42" spans="2:5" ht="75" x14ac:dyDescent="0.25">
      <c r="B42" s="10" t="s">
        <v>203</v>
      </c>
      <c r="C42" s="9">
        <v>1</v>
      </c>
      <c r="D42" s="9"/>
      <c r="E42" s="9">
        <v>1</v>
      </c>
    </row>
    <row r="43" spans="2:5" ht="210" x14ac:dyDescent="0.25">
      <c r="B43" s="10" t="s">
        <v>55</v>
      </c>
      <c r="C43" s="9">
        <v>6</v>
      </c>
      <c r="D43" s="9"/>
      <c r="E43" s="9">
        <v>6</v>
      </c>
    </row>
    <row r="44" spans="2:5" ht="225" x14ac:dyDescent="0.25">
      <c r="B44" s="10" t="s">
        <v>20</v>
      </c>
      <c r="C44" s="9">
        <v>5</v>
      </c>
      <c r="D44" s="9"/>
      <c r="E44" s="9">
        <v>5</v>
      </c>
    </row>
    <row r="45" spans="2:5" ht="90" x14ac:dyDescent="0.25">
      <c r="B45" s="10" t="s">
        <v>174</v>
      </c>
      <c r="C45" s="9">
        <v>1</v>
      </c>
      <c r="D45" s="9"/>
      <c r="E45" s="9">
        <v>1</v>
      </c>
    </row>
    <row r="46" spans="2:5" ht="30" x14ac:dyDescent="0.25">
      <c r="B46" s="10" t="s">
        <v>329</v>
      </c>
      <c r="C46" s="9">
        <v>1</v>
      </c>
      <c r="D46" s="9"/>
      <c r="E46" s="9">
        <v>1</v>
      </c>
    </row>
    <row r="47" spans="2:5" ht="105" x14ac:dyDescent="0.25">
      <c r="B47" s="10" t="s">
        <v>42</v>
      </c>
      <c r="C47" s="9">
        <v>1</v>
      </c>
      <c r="D47" s="9"/>
      <c r="E47" s="9">
        <v>1</v>
      </c>
    </row>
    <row r="48" spans="2:5" ht="120" x14ac:dyDescent="0.25">
      <c r="B48" s="10" t="s">
        <v>206</v>
      </c>
      <c r="C48" s="9">
        <v>1</v>
      </c>
      <c r="D48" s="9"/>
      <c r="E48" s="9">
        <v>1</v>
      </c>
    </row>
    <row r="49" spans="2:5" ht="165" x14ac:dyDescent="0.25">
      <c r="B49" s="10" t="s">
        <v>129</v>
      </c>
      <c r="C49" s="9">
        <v>1</v>
      </c>
      <c r="D49" s="9"/>
      <c r="E49" s="9">
        <v>1</v>
      </c>
    </row>
    <row r="50" spans="2:5" ht="120" x14ac:dyDescent="0.25">
      <c r="B50" s="10" t="s">
        <v>177</v>
      </c>
      <c r="C50" s="9">
        <v>2</v>
      </c>
      <c r="D50" s="9"/>
      <c r="E50" s="9">
        <v>2</v>
      </c>
    </row>
    <row r="51" spans="2:5" ht="120" x14ac:dyDescent="0.25">
      <c r="B51" s="10" t="s">
        <v>353</v>
      </c>
      <c r="C51" s="9">
        <v>1</v>
      </c>
      <c r="D51" s="9"/>
      <c r="E51" s="9">
        <v>1</v>
      </c>
    </row>
    <row r="52" spans="2:5" ht="90" x14ac:dyDescent="0.25">
      <c r="B52" s="10" t="s">
        <v>90</v>
      </c>
      <c r="C52" s="9">
        <v>1</v>
      </c>
      <c r="D52" s="9"/>
      <c r="E52" s="9">
        <v>1</v>
      </c>
    </row>
    <row r="53" spans="2:5" ht="75" x14ac:dyDescent="0.25">
      <c r="B53" s="10" t="s">
        <v>252</v>
      </c>
      <c r="C53" s="9">
        <v>1</v>
      </c>
      <c r="D53" s="9"/>
      <c r="E53" s="9">
        <v>1</v>
      </c>
    </row>
    <row r="54" spans="2:5" ht="135" x14ac:dyDescent="0.25">
      <c r="B54" s="10" t="s">
        <v>169</v>
      </c>
      <c r="C54" s="9">
        <v>1</v>
      </c>
      <c r="D54" s="9"/>
      <c r="E54" s="9">
        <v>1</v>
      </c>
    </row>
    <row r="55" spans="2:5" ht="90" x14ac:dyDescent="0.25">
      <c r="B55" s="10" t="s">
        <v>180</v>
      </c>
      <c r="C55" s="9">
        <v>1</v>
      </c>
      <c r="D55" s="9"/>
      <c r="E55" s="9">
        <v>1</v>
      </c>
    </row>
    <row r="56" spans="2:5" ht="75" x14ac:dyDescent="0.25">
      <c r="B56" s="10" t="s">
        <v>335</v>
      </c>
      <c r="C56" s="9">
        <v>1</v>
      </c>
      <c r="D56" s="9"/>
      <c r="E56" s="9">
        <v>1</v>
      </c>
    </row>
    <row r="57" spans="2:5" ht="330" x14ac:dyDescent="0.25">
      <c r="B57" s="10" t="s">
        <v>62</v>
      </c>
      <c r="C57" s="9">
        <v>7</v>
      </c>
      <c r="D57" s="9"/>
      <c r="E57" s="9">
        <v>7</v>
      </c>
    </row>
    <row r="58" spans="2:5" ht="180" x14ac:dyDescent="0.25">
      <c r="B58" s="10" t="s">
        <v>69</v>
      </c>
      <c r="C58" s="9">
        <v>11</v>
      </c>
      <c r="D58" s="9"/>
      <c r="E58" s="9">
        <v>11</v>
      </c>
    </row>
    <row r="59" spans="2:5" ht="60" x14ac:dyDescent="0.25">
      <c r="B59" s="10" t="s">
        <v>135</v>
      </c>
      <c r="C59" s="9">
        <v>2</v>
      </c>
      <c r="D59" s="9"/>
      <c r="E59" s="9">
        <v>2</v>
      </c>
    </row>
    <row r="60" spans="2:5" ht="120" x14ac:dyDescent="0.25">
      <c r="B60" s="10" t="s">
        <v>339</v>
      </c>
      <c r="C60" s="9">
        <v>1</v>
      </c>
      <c r="D60" s="9"/>
      <c r="E60" s="9">
        <v>1</v>
      </c>
    </row>
    <row r="61" spans="2:5" ht="165" x14ac:dyDescent="0.25">
      <c r="B61" s="10" t="s">
        <v>242</v>
      </c>
      <c r="C61" s="9">
        <v>1</v>
      </c>
      <c r="D61" s="9"/>
      <c r="E61" s="9">
        <v>1</v>
      </c>
    </row>
    <row r="62" spans="2:5" ht="120" x14ac:dyDescent="0.25">
      <c r="B62" s="10" t="s">
        <v>143</v>
      </c>
      <c r="C62" s="9">
        <v>1</v>
      </c>
      <c r="D62" s="9"/>
      <c r="E62" s="9">
        <v>1</v>
      </c>
    </row>
    <row r="63" spans="2:5" ht="105" x14ac:dyDescent="0.25">
      <c r="B63" s="10" t="s">
        <v>229</v>
      </c>
      <c r="C63" s="9">
        <v>1</v>
      </c>
      <c r="D63" s="9"/>
      <c r="E63" s="9">
        <v>1</v>
      </c>
    </row>
    <row r="64" spans="2:5" ht="195" x14ac:dyDescent="0.25">
      <c r="B64" s="10" t="s">
        <v>291</v>
      </c>
      <c r="C64" s="9">
        <v>1</v>
      </c>
      <c r="D64" s="9"/>
      <c r="E64" s="9">
        <v>1</v>
      </c>
    </row>
    <row r="65" spans="2:5" x14ac:dyDescent="0.25">
      <c r="B65" s="10" t="s">
        <v>7</v>
      </c>
      <c r="C65" s="9"/>
      <c r="D65" s="9"/>
      <c r="E65" s="9"/>
    </row>
    <row r="66" spans="2:5" x14ac:dyDescent="0.25">
      <c r="B66" s="9" t="s">
        <v>8</v>
      </c>
      <c r="C66" s="9">
        <v>132</v>
      </c>
      <c r="D66" s="9"/>
      <c r="E66" s="9">
        <v>132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6" t="s">
        <v>0</v>
      </c>
      <c r="B1" s="6" t="s">
        <v>6</v>
      </c>
      <c r="C1" s="6" t="s">
        <v>14</v>
      </c>
      <c r="D1" s="6" t="s">
        <v>13</v>
      </c>
      <c r="E1" s="6" t="s">
        <v>15</v>
      </c>
      <c r="F1" s="6" t="s">
        <v>9</v>
      </c>
      <c r="G1" s="6" t="s">
        <v>1</v>
      </c>
      <c r="J1" s="3" t="s">
        <v>2</v>
      </c>
      <c r="K1" s="4" t="s">
        <v>16</v>
      </c>
      <c r="L1" s="2" t="s">
        <v>3</v>
      </c>
      <c r="M1" s="2" t="s">
        <v>17</v>
      </c>
      <c r="N1" s="2" t="s">
        <v>4</v>
      </c>
      <c r="O1" s="2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133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1" t="str">
        <f>HYPERLINK("https://sed.admsakhalin.ru/Docs/Citizen/_layouts/15/eos/edbtransfer.ashx?SiteId=84ddafa0031f409e9b1dd96f91351621&amp;WebId=b44a2e8f6bd940ffb8577ce52c7585e0&amp;ListId=fd8a59b5757749e6848a491ebc731a91&amp;ItemId=33567&amp;ItemGuid=505cef21b57e4d8c877403c9586bd2ac&amp;Data=24","https://sed.admsakhalin.ru/Docs/Citizen/_layouts/15/eos/edbtransfer.ashx?SiteId=84ddafa0031f409e9b1dd96f91351621&amp;WebId=b44a2e8f6bd940ffb8577ce52c7585e0&amp;ListId=fd8a59b5757749e6848a491ebc731a91&amp;ItemId=33567&amp;ItemGuid=505cef21b57e4d8c877403c9586bd2ac&amp;Data=24")</f>
        <v>https://sed.admsakhalin.ru/Docs/Citizen/_layouts/15/eos/edbtransfer.ashx?SiteId=84ddafa0031f409e9b1dd96f91351621&amp;WebId=b44a2e8f6bd940ffb8577ce52c7585e0&amp;ListId=fd8a59b5757749e6848a491ebc731a91&amp;ItemId=33567&amp;ItemGuid=505cef21b57e4d8c877403c9586bd2ac&amp;Data=24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1" t="str">
        <f>HYPERLINK("https://sed.admsakhalin.ru/Docs/Citizen/_layouts/15/eos/edbtransfer.ashx?SiteId=84ddafa0031f409e9b1dd96f91351621&amp;WebId=b44a2e8f6bd940ffb8577ce52c7585e0&amp;ListId=fd8a59b5757749e6848a491ebc731a91&amp;ItemId=31215&amp;ItemGuid=462f2b5e1834444481c7056c66442dcc&amp;Data=24","https://sed.admsakhalin.ru/Docs/Citizen/_layouts/15/eos/edbtransfer.ashx?SiteId=84ddafa0031f409e9b1dd96f91351621&amp;WebId=b44a2e8f6bd940ffb8577ce52c7585e0&amp;ListId=fd8a59b5757749e6848a491ebc731a91&amp;ItemId=31215&amp;ItemGuid=462f2b5e1834444481c7056c66442dcc&amp;Data=24")</f>
        <v>https://sed.admsakhalin.ru/Docs/Citizen/_layouts/15/eos/edbtransfer.ashx?SiteId=84ddafa0031f409e9b1dd96f91351621&amp;WebId=b44a2e8f6bd940ffb8577ce52c7585e0&amp;ListId=fd8a59b5757749e6848a491ebc731a91&amp;ItemId=31215&amp;ItemGuid=462f2b5e1834444481c7056c66442dcc&amp;Data=24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16</v>
      </c>
      <c r="E4" t="s">
        <v>30</v>
      </c>
      <c r="F4" t="str">
        <f t="shared" si="0"/>
        <v>Обращения граждан МО Ногликский ГО</v>
      </c>
      <c r="G4" s="11" t="str">
        <f>HYPERLINK("https://sed.admsakhalin.ru/Docs/Citizen/_layouts/15/eos/edbtransfer.ashx?SiteId=84ddafa0031f409e9b1dd96f91351621&amp;WebId=b44a2e8f6bd940ffb8577ce52c7585e0&amp;ListId=fd8a59b5757749e6848a491ebc731a91&amp;ItemId=31039&amp;ItemGuid=b076134109cf42d4b122088b3dbf1b12&amp;Data=24","https://sed.admsakhalin.ru/Docs/Citizen/_layouts/15/eos/edbtransfer.ashx?SiteId=84ddafa0031f409e9b1dd96f91351621&amp;WebId=b44a2e8f6bd940ffb8577ce52c7585e0&amp;ListId=fd8a59b5757749e6848a491ebc731a91&amp;ItemId=31039&amp;ItemGuid=b076134109cf42d4b122088b3dbf1b12&amp;Data=24")</f>
        <v>https://sed.admsakhalin.ru/Docs/Citizen/_layouts/15/eos/edbtransfer.ashx?SiteId=84ddafa0031f409e9b1dd96f91351621&amp;WebId=b44a2e8f6bd940ffb8577ce52c7585e0&amp;ListId=fd8a59b5757749e6848a491ebc731a91&amp;ItemId=31039&amp;ItemGuid=b076134109cf42d4b122088b3dbf1b12&amp;Data=24</v>
      </c>
    </row>
    <row r="5" spans="1:15" x14ac:dyDescent="0.25">
      <c r="A5" t="s">
        <v>19</v>
      </c>
      <c r="B5" t="s">
        <v>31</v>
      </c>
      <c r="C5" t="s">
        <v>32</v>
      </c>
      <c r="D5" t="s">
        <v>33</v>
      </c>
      <c r="E5" t="s">
        <v>34</v>
      </c>
      <c r="F5" t="str">
        <f t="shared" si="0"/>
        <v>Обращения граждан МО Ногликский ГО</v>
      </c>
      <c r="G5" s="11" t="str">
        <f>HYPERLINK("https://sed.admsakhalin.ru/Docs/Citizen/_layouts/15/eos/edbtransfer.ashx?SiteId=84ddafa0031f409e9b1dd96f91351621&amp;WebId=b44a2e8f6bd940ffb8577ce52c7585e0&amp;ListId=fd8a59b5757749e6848a491ebc731a91&amp;ItemId=33367&amp;ItemGuid=35065356ede04b7e9d5c08c6de444093&amp;Data=24","https://sed.admsakhalin.ru/Docs/Citizen/_layouts/15/eos/edbtransfer.ashx?SiteId=84ddafa0031f409e9b1dd96f91351621&amp;WebId=b44a2e8f6bd940ffb8577ce52c7585e0&amp;ListId=fd8a59b5757749e6848a491ebc731a91&amp;ItemId=33367&amp;ItemGuid=35065356ede04b7e9d5c08c6de444093&amp;Data=24")</f>
        <v>https://sed.admsakhalin.ru/Docs/Citizen/_layouts/15/eos/edbtransfer.ashx?SiteId=84ddafa0031f409e9b1dd96f91351621&amp;WebId=b44a2e8f6bd940ffb8577ce52c7585e0&amp;ListId=fd8a59b5757749e6848a491ebc731a91&amp;ItemId=33367&amp;ItemGuid=35065356ede04b7e9d5c08c6de444093&amp;Data=24</v>
      </c>
    </row>
    <row r="6" spans="1:15" x14ac:dyDescent="0.25">
      <c r="A6" t="s">
        <v>19</v>
      </c>
      <c r="B6" t="s">
        <v>24</v>
      </c>
      <c r="C6" t="s">
        <v>35</v>
      </c>
      <c r="D6" t="s">
        <v>36</v>
      </c>
      <c r="E6" t="s">
        <v>37</v>
      </c>
      <c r="F6" t="str">
        <f t="shared" si="0"/>
        <v>Обращения граждан МО Ногликский ГО</v>
      </c>
      <c r="G6" s="11" t="str">
        <f>HYPERLINK("https://sed.admsakhalin.ru/Docs/Citizen/_layouts/15/eos/edbtransfer.ashx?SiteId=84ddafa0031f409e9b1dd96f91351621&amp;WebId=b44a2e8f6bd940ffb8577ce52c7585e0&amp;ListId=fd8a59b5757749e6848a491ebc731a91&amp;ItemId=31729&amp;ItemGuid=87848b3d8a4741e1a9820936e1460215&amp;Data=24","https://sed.admsakhalin.ru/Docs/Citizen/_layouts/15/eos/edbtransfer.ashx?SiteId=84ddafa0031f409e9b1dd96f91351621&amp;WebId=b44a2e8f6bd940ffb8577ce52c7585e0&amp;ListId=fd8a59b5757749e6848a491ebc731a91&amp;ItemId=31729&amp;ItemGuid=87848b3d8a4741e1a9820936e1460215&amp;Data=24")</f>
        <v>https://sed.admsakhalin.ru/Docs/Citizen/_layouts/15/eos/edbtransfer.ashx?SiteId=84ddafa0031f409e9b1dd96f91351621&amp;WebId=b44a2e8f6bd940ffb8577ce52c7585e0&amp;ListId=fd8a59b5757749e6848a491ebc731a91&amp;ItemId=31729&amp;ItemGuid=87848b3d8a4741e1a9820936e1460215&amp;Data=24</v>
      </c>
    </row>
    <row r="7" spans="1:15" x14ac:dyDescent="0.25">
      <c r="A7" t="s">
        <v>19</v>
      </c>
      <c r="B7" t="s">
        <v>38</v>
      </c>
      <c r="C7" t="s">
        <v>39</v>
      </c>
      <c r="D7" t="s">
        <v>40</v>
      </c>
      <c r="E7" t="s">
        <v>41</v>
      </c>
      <c r="F7" t="str">
        <f t="shared" si="0"/>
        <v>Обращения граждан МО Ногликский ГО</v>
      </c>
      <c r="G7" s="11" t="str">
        <f>HYPERLINK("https://sed.admsakhalin.ru/Docs/Citizen/_layouts/15/eos/edbtransfer.ashx?SiteId=84ddafa0031f409e9b1dd96f91351621&amp;WebId=b44a2e8f6bd940ffb8577ce52c7585e0&amp;ListId=fd8a59b5757749e6848a491ebc731a91&amp;ItemId=32353&amp;ItemGuid=91d10ef845ef462c82100a37d2bc6d7d&amp;Data=24","https://sed.admsakhalin.ru/Docs/Citizen/_layouts/15/eos/edbtransfer.ashx?SiteId=84ddafa0031f409e9b1dd96f91351621&amp;WebId=b44a2e8f6bd940ffb8577ce52c7585e0&amp;ListId=fd8a59b5757749e6848a491ebc731a91&amp;ItemId=32353&amp;ItemGuid=91d10ef845ef462c82100a37d2bc6d7d&amp;Data=24")</f>
        <v>https://sed.admsakhalin.ru/Docs/Citizen/_layouts/15/eos/edbtransfer.ashx?SiteId=84ddafa0031f409e9b1dd96f91351621&amp;WebId=b44a2e8f6bd940ffb8577ce52c7585e0&amp;ListId=fd8a59b5757749e6848a491ebc731a91&amp;ItemId=32353&amp;ItemGuid=91d10ef845ef462c82100a37d2bc6d7d&amp;Data=24</v>
      </c>
    </row>
    <row r="8" spans="1:15" x14ac:dyDescent="0.25">
      <c r="A8" t="s">
        <v>19</v>
      </c>
      <c r="B8" t="s">
        <v>42</v>
      </c>
      <c r="C8" t="s">
        <v>43</v>
      </c>
      <c r="D8" t="s">
        <v>44</v>
      </c>
      <c r="E8" t="s">
        <v>45</v>
      </c>
      <c r="F8" t="str">
        <f t="shared" si="0"/>
        <v>Обращения граждан МО Ногликский ГО</v>
      </c>
      <c r="G8" s="11" t="str">
        <f>HYPERLINK("https://sed.admsakhalin.ru/Docs/Citizen/_layouts/15/eos/edbtransfer.ashx?SiteId=84ddafa0031f409e9b1dd96f91351621&amp;WebId=b44a2e8f6bd940ffb8577ce52c7585e0&amp;ListId=fd8a59b5757749e6848a491ebc731a91&amp;ItemId=32438&amp;ItemGuid=c86ef3f6c8104f6d9ab20e05518d4031&amp;Data=24","https://sed.admsakhalin.ru/Docs/Citizen/_layouts/15/eos/edbtransfer.ashx?SiteId=84ddafa0031f409e9b1dd96f91351621&amp;WebId=b44a2e8f6bd940ffb8577ce52c7585e0&amp;ListId=fd8a59b5757749e6848a491ebc731a91&amp;ItemId=32438&amp;ItemGuid=c86ef3f6c8104f6d9ab20e05518d4031&amp;Data=24")</f>
        <v>https://sed.admsakhalin.ru/Docs/Citizen/_layouts/15/eos/edbtransfer.ashx?SiteId=84ddafa0031f409e9b1dd96f91351621&amp;WebId=b44a2e8f6bd940ffb8577ce52c7585e0&amp;ListId=fd8a59b5757749e6848a491ebc731a91&amp;ItemId=32438&amp;ItemGuid=c86ef3f6c8104f6d9ab20e05518d4031&amp;Data=24</v>
      </c>
    </row>
    <row r="9" spans="1:15" x14ac:dyDescent="0.25">
      <c r="A9" t="s">
        <v>19</v>
      </c>
      <c r="B9" t="s">
        <v>46</v>
      </c>
      <c r="C9" t="s">
        <v>47</v>
      </c>
      <c r="D9" t="s">
        <v>48</v>
      </c>
      <c r="E9" t="s">
        <v>49</v>
      </c>
      <c r="F9" t="str">
        <f t="shared" si="0"/>
        <v>Обращения граждан МО Ногликский ГО</v>
      </c>
      <c r="G9" s="11" t="str">
        <f>HYPERLINK("https://sed.admsakhalin.ru/Docs/Citizen/_layouts/15/eos/edbtransfer.ashx?SiteId=84ddafa0031f409e9b1dd96f91351621&amp;WebId=b44a2e8f6bd940ffb8577ce52c7585e0&amp;ListId=fd8a59b5757749e6848a491ebc731a91&amp;ItemId=33119&amp;ItemGuid=73fb6c53c8a04fa09a101047991e9eba&amp;Data=24","https://sed.admsakhalin.ru/Docs/Citizen/_layouts/15/eos/edbtransfer.ashx?SiteId=84ddafa0031f409e9b1dd96f91351621&amp;WebId=b44a2e8f6bd940ffb8577ce52c7585e0&amp;ListId=fd8a59b5757749e6848a491ebc731a91&amp;ItemId=33119&amp;ItemGuid=73fb6c53c8a04fa09a101047991e9eba&amp;Data=24")</f>
        <v>https://sed.admsakhalin.ru/Docs/Citizen/_layouts/15/eos/edbtransfer.ashx?SiteId=84ddafa0031f409e9b1dd96f91351621&amp;WebId=b44a2e8f6bd940ffb8577ce52c7585e0&amp;ListId=fd8a59b5757749e6848a491ebc731a91&amp;ItemId=33119&amp;ItemGuid=73fb6c53c8a04fa09a101047991e9eba&amp;Data=24</v>
      </c>
    </row>
    <row r="10" spans="1:15" x14ac:dyDescent="0.25">
      <c r="A10" t="s">
        <v>19</v>
      </c>
      <c r="B10" t="s">
        <v>50</v>
      </c>
      <c r="C10" t="s">
        <v>51</v>
      </c>
      <c r="D10" t="s">
        <v>44</v>
      </c>
      <c r="E10" t="s">
        <v>52</v>
      </c>
      <c r="F10" t="str">
        <f t="shared" si="0"/>
        <v>Обращения граждан МО Ногликский ГО</v>
      </c>
      <c r="G10" s="11" t="str">
        <f>HYPERLINK("https://sed.admsakhalin.ru/Docs/Citizen/_layouts/15/eos/edbtransfer.ashx?SiteId=84ddafa0031f409e9b1dd96f91351621&amp;WebId=b44a2e8f6bd940ffb8577ce52c7585e0&amp;ListId=fd8a59b5757749e6848a491ebc731a91&amp;ItemId=32435&amp;ItemGuid=7623a987f76849b6b6f910dbb25abea9&amp;Data=24","https://sed.admsakhalin.ru/Docs/Citizen/_layouts/15/eos/edbtransfer.ashx?SiteId=84ddafa0031f409e9b1dd96f91351621&amp;WebId=b44a2e8f6bd940ffb8577ce52c7585e0&amp;ListId=fd8a59b5757749e6848a491ebc731a91&amp;ItemId=32435&amp;ItemGuid=7623a987f76849b6b6f910dbb25abea9&amp;Data=24")</f>
        <v>https://sed.admsakhalin.ru/Docs/Citizen/_layouts/15/eos/edbtransfer.ashx?SiteId=84ddafa0031f409e9b1dd96f91351621&amp;WebId=b44a2e8f6bd940ffb8577ce52c7585e0&amp;ListId=fd8a59b5757749e6848a491ebc731a91&amp;ItemId=32435&amp;ItemGuid=7623a987f76849b6b6f910dbb25abea9&amp;Data=24</v>
      </c>
    </row>
    <row r="11" spans="1:15" x14ac:dyDescent="0.25">
      <c r="A11" t="s">
        <v>19</v>
      </c>
      <c r="B11" t="s">
        <v>46</v>
      </c>
      <c r="C11" t="s">
        <v>53</v>
      </c>
      <c r="D11" t="s">
        <v>44</v>
      </c>
      <c r="E11" t="s">
        <v>54</v>
      </c>
      <c r="F11" t="str">
        <f t="shared" si="0"/>
        <v>Обращения граждан МО Ногликский ГО</v>
      </c>
      <c r="G11" s="11" t="str">
        <f>HYPERLINK("https://sed.admsakhalin.ru/Docs/Citizen/_layouts/15/eos/edbtransfer.ashx?SiteId=84ddafa0031f409e9b1dd96f91351621&amp;WebId=b44a2e8f6bd940ffb8577ce52c7585e0&amp;ListId=fd8a59b5757749e6848a491ebc731a91&amp;ItemId=32437&amp;ItemGuid=d2180107677d455aa59310dd14e05e08&amp;Data=24","https://sed.admsakhalin.ru/Docs/Citizen/_layouts/15/eos/edbtransfer.ashx?SiteId=84ddafa0031f409e9b1dd96f91351621&amp;WebId=b44a2e8f6bd940ffb8577ce52c7585e0&amp;ListId=fd8a59b5757749e6848a491ebc731a91&amp;ItemId=32437&amp;ItemGuid=d2180107677d455aa59310dd14e05e08&amp;Data=24")</f>
        <v>https://sed.admsakhalin.ru/Docs/Citizen/_layouts/15/eos/edbtransfer.ashx?SiteId=84ddafa0031f409e9b1dd96f91351621&amp;WebId=b44a2e8f6bd940ffb8577ce52c7585e0&amp;ListId=fd8a59b5757749e6848a491ebc731a91&amp;ItemId=32437&amp;ItemGuid=d2180107677d455aa59310dd14e05e08&amp;Data=24</v>
      </c>
    </row>
    <row r="12" spans="1:15" x14ac:dyDescent="0.25">
      <c r="A12" t="s">
        <v>19</v>
      </c>
      <c r="B12" t="s">
        <v>55</v>
      </c>
      <c r="C12" t="s">
        <v>56</v>
      </c>
      <c r="D12" t="s">
        <v>57</v>
      </c>
      <c r="E12" t="s">
        <v>58</v>
      </c>
      <c r="F12" t="str">
        <f t="shared" si="0"/>
        <v>Обращения граждан МО Ногликский ГО</v>
      </c>
      <c r="G12" s="11" t="str">
        <f>HYPERLINK("https://sed.admsakhalin.ru/Docs/Citizen/_layouts/15/eos/edbtransfer.ashx?SiteId=84ddafa0031f409e9b1dd96f91351621&amp;WebId=b44a2e8f6bd940ffb8577ce52c7585e0&amp;ListId=fd8a59b5757749e6848a491ebc731a91&amp;ItemId=33960&amp;ItemGuid=24a48b46f273409983fa1282662c363b&amp;Data=24","https://sed.admsakhalin.ru/Docs/Citizen/_layouts/15/eos/edbtransfer.ashx?SiteId=84ddafa0031f409e9b1dd96f91351621&amp;WebId=b44a2e8f6bd940ffb8577ce52c7585e0&amp;ListId=fd8a59b5757749e6848a491ebc731a91&amp;ItemId=33960&amp;ItemGuid=24a48b46f273409983fa1282662c363b&amp;Data=24")</f>
        <v>https://sed.admsakhalin.ru/Docs/Citizen/_layouts/15/eos/edbtransfer.ashx?SiteId=84ddafa0031f409e9b1dd96f91351621&amp;WebId=b44a2e8f6bd940ffb8577ce52c7585e0&amp;ListId=fd8a59b5757749e6848a491ebc731a91&amp;ItemId=33960&amp;ItemGuid=24a48b46f273409983fa1282662c363b&amp;Data=24</v>
      </c>
    </row>
    <row r="13" spans="1:15" x14ac:dyDescent="0.25">
      <c r="A13" t="s">
        <v>19</v>
      </c>
      <c r="B13" t="s">
        <v>24</v>
      </c>
      <c r="C13" t="s">
        <v>59</v>
      </c>
      <c r="D13" t="s">
        <v>60</v>
      </c>
      <c r="E13" t="s">
        <v>61</v>
      </c>
      <c r="F13" t="str">
        <f t="shared" si="0"/>
        <v>Обращения граждан МО Ногликский ГО</v>
      </c>
      <c r="G13" s="11" t="str">
        <f>HYPERLINK("https://sed.admsakhalin.ru/Docs/Citizen/_layouts/15/eos/edbtransfer.ashx?SiteId=84ddafa0031f409e9b1dd96f91351621&amp;WebId=b44a2e8f6bd940ffb8577ce52c7585e0&amp;ListId=fd8a59b5757749e6848a491ebc731a91&amp;ItemId=31395&amp;ItemGuid=049f070e61ad484c949316d59b95015f&amp;Data=24","https://sed.admsakhalin.ru/Docs/Citizen/_layouts/15/eos/edbtransfer.ashx?SiteId=84ddafa0031f409e9b1dd96f91351621&amp;WebId=b44a2e8f6bd940ffb8577ce52c7585e0&amp;ListId=fd8a59b5757749e6848a491ebc731a91&amp;ItemId=31395&amp;ItemGuid=049f070e61ad484c949316d59b95015f&amp;Data=24")</f>
        <v>https://sed.admsakhalin.ru/Docs/Citizen/_layouts/15/eos/edbtransfer.ashx?SiteId=84ddafa0031f409e9b1dd96f91351621&amp;WebId=b44a2e8f6bd940ffb8577ce52c7585e0&amp;ListId=fd8a59b5757749e6848a491ebc731a91&amp;ItemId=31395&amp;ItemGuid=049f070e61ad484c949316d59b95015f&amp;Data=24</v>
      </c>
    </row>
    <row r="14" spans="1:15" x14ac:dyDescent="0.25">
      <c r="A14" t="s">
        <v>19</v>
      </c>
      <c r="B14" t="s">
        <v>62</v>
      </c>
      <c r="C14" t="s">
        <v>63</v>
      </c>
      <c r="D14" t="s">
        <v>26</v>
      </c>
      <c r="E14" t="s">
        <v>64</v>
      </c>
      <c r="F14" t="str">
        <f t="shared" si="0"/>
        <v>Обращения граждан МО Ногликский ГО</v>
      </c>
      <c r="G14" s="11" t="str">
        <f>HYPERLINK("https://sed.admsakhalin.ru/Docs/Citizen/_layouts/15/eos/edbtransfer.ashx?SiteId=84ddafa0031f409e9b1dd96f91351621&amp;WebId=b44a2e8f6bd940ffb8577ce52c7585e0&amp;ListId=fd8a59b5757749e6848a491ebc731a91&amp;ItemId=31237&amp;ItemGuid=789b9419da89446d9efa1724fbbcdf9b&amp;Data=24","https://sed.admsakhalin.ru/Docs/Citizen/_layouts/15/eos/edbtransfer.ashx?SiteId=84ddafa0031f409e9b1dd96f91351621&amp;WebId=b44a2e8f6bd940ffb8577ce52c7585e0&amp;ListId=fd8a59b5757749e6848a491ebc731a91&amp;ItemId=31237&amp;ItemGuid=789b9419da89446d9efa1724fbbcdf9b&amp;Data=24")</f>
        <v>https://sed.admsakhalin.ru/Docs/Citizen/_layouts/15/eos/edbtransfer.ashx?SiteId=84ddafa0031f409e9b1dd96f91351621&amp;WebId=b44a2e8f6bd940ffb8577ce52c7585e0&amp;ListId=fd8a59b5757749e6848a491ebc731a91&amp;ItemId=31237&amp;ItemGuid=789b9419da89446d9efa1724fbbcdf9b&amp;Data=24</v>
      </c>
    </row>
    <row r="15" spans="1:15" x14ac:dyDescent="0.25">
      <c r="A15" t="s">
        <v>19</v>
      </c>
      <c r="B15" t="s">
        <v>65</v>
      </c>
      <c r="C15" t="s">
        <v>66</v>
      </c>
      <c r="D15" t="s">
        <v>67</v>
      </c>
      <c r="E15" t="s">
        <v>68</v>
      </c>
      <c r="F15" t="str">
        <f t="shared" si="0"/>
        <v>Обращения граждан МО Ногликский ГО</v>
      </c>
      <c r="G15" s="11" t="str">
        <f>HYPERLINK("https://sed.admsakhalin.ru/Docs/Citizen/_layouts/15/eos/edbtransfer.ashx?SiteId=84ddafa0031f409e9b1dd96f91351621&amp;WebId=b44a2e8f6bd940ffb8577ce52c7585e0&amp;ListId=fd8a59b5757749e6848a491ebc731a91&amp;ItemId=31635&amp;ItemGuid=55138f7a6e3a48718fbb1d467bc55262&amp;Data=24","https://sed.admsakhalin.ru/Docs/Citizen/_layouts/15/eos/edbtransfer.ashx?SiteId=84ddafa0031f409e9b1dd96f91351621&amp;WebId=b44a2e8f6bd940ffb8577ce52c7585e0&amp;ListId=fd8a59b5757749e6848a491ebc731a91&amp;ItemId=31635&amp;ItemGuid=55138f7a6e3a48718fbb1d467bc55262&amp;Data=24")</f>
        <v>https://sed.admsakhalin.ru/Docs/Citizen/_layouts/15/eos/edbtransfer.ashx?SiteId=84ddafa0031f409e9b1dd96f91351621&amp;WebId=b44a2e8f6bd940ffb8577ce52c7585e0&amp;ListId=fd8a59b5757749e6848a491ebc731a91&amp;ItemId=31635&amp;ItemGuid=55138f7a6e3a48718fbb1d467bc55262&amp;Data=24</v>
      </c>
    </row>
    <row r="16" spans="1:15" x14ac:dyDescent="0.25">
      <c r="A16" t="s">
        <v>19</v>
      </c>
      <c r="B16" t="s">
        <v>69</v>
      </c>
      <c r="C16" t="s">
        <v>70</v>
      </c>
      <c r="D16" t="s">
        <v>71</v>
      </c>
      <c r="E16" t="s">
        <v>72</v>
      </c>
      <c r="F16" t="str">
        <f t="shared" si="0"/>
        <v>Обращения граждан МО Ногликский ГО</v>
      </c>
      <c r="G16" s="11" t="str">
        <f>HYPERLINK("https://sed.admsakhalin.ru/Docs/Citizen/_layouts/15/eos/edbtransfer.ashx?SiteId=84ddafa0031f409e9b1dd96f91351621&amp;WebId=b44a2e8f6bd940ffb8577ce52c7585e0&amp;ListId=fd8a59b5757749e6848a491ebc731a91&amp;ItemId=33045&amp;ItemGuid=bf649af3d73a48e8bde22164caa51da3&amp;Data=24","https://sed.admsakhalin.ru/Docs/Citizen/_layouts/15/eos/edbtransfer.ashx?SiteId=84ddafa0031f409e9b1dd96f91351621&amp;WebId=b44a2e8f6bd940ffb8577ce52c7585e0&amp;ListId=fd8a59b5757749e6848a491ebc731a91&amp;ItemId=33045&amp;ItemGuid=bf649af3d73a48e8bde22164caa51da3&amp;Data=24")</f>
        <v>https://sed.admsakhalin.ru/Docs/Citizen/_layouts/15/eos/edbtransfer.ashx?SiteId=84ddafa0031f409e9b1dd96f91351621&amp;WebId=b44a2e8f6bd940ffb8577ce52c7585e0&amp;ListId=fd8a59b5757749e6848a491ebc731a91&amp;ItemId=33045&amp;ItemGuid=bf649af3d73a48e8bde22164caa51da3&amp;Data=24</v>
      </c>
    </row>
    <row r="17" spans="1:7" x14ac:dyDescent="0.25">
      <c r="A17" t="s">
        <v>19</v>
      </c>
      <c r="B17" t="s">
        <v>73</v>
      </c>
      <c r="C17" t="s">
        <v>74</v>
      </c>
      <c r="D17" t="s">
        <v>75</v>
      </c>
      <c r="E17" t="s">
        <v>76</v>
      </c>
      <c r="F17" t="str">
        <f t="shared" si="0"/>
        <v>Обращения граждан МО Ногликский ГО</v>
      </c>
      <c r="G17" s="11" t="str">
        <f>HYPERLINK("https://sed.admsakhalin.ru/Docs/Citizen/_layouts/15/eos/edbtransfer.ashx?SiteId=84ddafa0031f409e9b1dd96f91351621&amp;WebId=b44a2e8f6bd940ffb8577ce52c7585e0&amp;ListId=fd8a59b5757749e6848a491ebc731a91&amp;ItemId=32926&amp;ItemGuid=db0212967e23438e9edd2191b3b89983&amp;Data=24","https://sed.admsakhalin.ru/Docs/Citizen/_layouts/15/eos/edbtransfer.ashx?SiteId=84ddafa0031f409e9b1dd96f91351621&amp;WebId=b44a2e8f6bd940ffb8577ce52c7585e0&amp;ListId=fd8a59b5757749e6848a491ebc731a91&amp;ItemId=32926&amp;ItemGuid=db0212967e23438e9edd2191b3b89983&amp;Data=24")</f>
        <v>https://sed.admsakhalin.ru/Docs/Citizen/_layouts/15/eos/edbtransfer.ashx?SiteId=84ddafa0031f409e9b1dd96f91351621&amp;WebId=b44a2e8f6bd940ffb8577ce52c7585e0&amp;ListId=fd8a59b5757749e6848a491ebc731a91&amp;ItemId=32926&amp;ItemGuid=db0212967e23438e9edd2191b3b89983&amp;Data=24</v>
      </c>
    </row>
    <row r="18" spans="1:7" x14ac:dyDescent="0.25">
      <c r="A18" t="s">
        <v>19</v>
      </c>
      <c r="B18" t="s">
        <v>69</v>
      </c>
      <c r="C18" t="s">
        <v>77</v>
      </c>
      <c r="D18" t="s">
        <v>71</v>
      </c>
      <c r="E18" t="s">
        <v>72</v>
      </c>
      <c r="F18" t="str">
        <f t="shared" si="0"/>
        <v>Обращения граждан МО Ногликский ГО</v>
      </c>
      <c r="G18" s="11" t="str">
        <f>HYPERLINK("https://sed.admsakhalin.ru/Docs/Citizen/_layouts/15/eos/edbtransfer.ashx?SiteId=84ddafa0031f409e9b1dd96f91351621&amp;WebId=b44a2e8f6bd940ffb8577ce52c7585e0&amp;ListId=fd8a59b5757749e6848a491ebc731a91&amp;ItemId=33047&amp;ItemGuid=a6ce3d0161904c6bb86f22d6018bb8bb&amp;Data=24","https://sed.admsakhalin.ru/Docs/Citizen/_layouts/15/eos/edbtransfer.ashx?SiteId=84ddafa0031f409e9b1dd96f91351621&amp;WebId=b44a2e8f6bd940ffb8577ce52c7585e0&amp;ListId=fd8a59b5757749e6848a491ebc731a91&amp;ItemId=33047&amp;ItemGuid=a6ce3d0161904c6bb86f22d6018bb8bb&amp;Data=24")</f>
        <v>https://sed.admsakhalin.ru/Docs/Citizen/_layouts/15/eos/edbtransfer.ashx?SiteId=84ddafa0031f409e9b1dd96f91351621&amp;WebId=b44a2e8f6bd940ffb8577ce52c7585e0&amp;ListId=fd8a59b5757749e6848a491ebc731a91&amp;ItemId=33047&amp;ItemGuid=a6ce3d0161904c6bb86f22d6018bb8bb&amp;Data=24</v>
      </c>
    </row>
    <row r="19" spans="1:7" x14ac:dyDescent="0.25">
      <c r="A19" t="s">
        <v>19</v>
      </c>
      <c r="B19" t="s">
        <v>78</v>
      </c>
      <c r="C19" t="s">
        <v>79</v>
      </c>
      <c r="D19" t="s">
        <v>80</v>
      </c>
      <c r="E19" t="s">
        <v>81</v>
      </c>
      <c r="F19" t="str">
        <f t="shared" si="0"/>
        <v>Обращения граждан МО Ногликский ГО</v>
      </c>
      <c r="G19" s="11" t="str">
        <f>HYPERLINK("https://sed.admsakhalin.ru/Docs/Citizen/_layouts/15/eos/edbtransfer.ashx?SiteId=84ddafa0031f409e9b1dd96f91351621&amp;WebId=b44a2e8f6bd940ffb8577ce52c7585e0&amp;ListId=fd8a59b5757749e6848a491ebc731a91&amp;ItemId=33597&amp;ItemGuid=7d0dd44ca2c442d6b6da231de85a8b44&amp;Data=24","https://sed.admsakhalin.ru/Docs/Citizen/_layouts/15/eos/edbtransfer.ashx?SiteId=84ddafa0031f409e9b1dd96f91351621&amp;WebId=b44a2e8f6bd940ffb8577ce52c7585e0&amp;ListId=fd8a59b5757749e6848a491ebc731a91&amp;ItemId=33597&amp;ItemGuid=7d0dd44ca2c442d6b6da231de85a8b44&amp;Data=24")</f>
        <v>https://sed.admsakhalin.ru/Docs/Citizen/_layouts/15/eos/edbtransfer.ashx?SiteId=84ddafa0031f409e9b1dd96f91351621&amp;WebId=b44a2e8f6bd940ffb8577ce52c7585e0&amp;ListId=fd8a59b5757749e6848a491ebc731a91&amp;ItemId=33597&amp;ItemGuid=7d0dd44ca2c442d6b6da231de85a8b44&amp;Data=24</v>
      </c>
    </row>
    <row r="20" spans="1:7" x14ac:dyDescent="0.25">
      <c r="A20" t="s">
        <v>19</v>
      </c>
      <c r="B20" t="s">
        <v>55</v>
      </c>
      <c r="C20" t="s">
        <v>82</v>
      </c>
      <c r="D20" t="s">
        <v>44</v>
      </c>
      <c r="E20" t="s">
        <v>83</v>
      </c>
      <c r="F20" t="str">
        <f t="shared" si="0"/>
        <v>Обращения граждан МО Ногликский ГО</v>
      </c>
      <c r="G20" s="11" t="str">
        <f>HYPERLINK("https://sed.admsakhalin.ru/Docs/Citizen/_layouts/15/eos/edbtransfer.ashx?SiteId=84ddafa0031f409e9b1dd96f91351621&amp;WebId=b44a2e8f6bd940ffb8577ce52c7585e0&amp;ListId=fd8a59b5757749e6848a491ebc731a91&amp;ItemId=32439&amp;ItemGuid=a599fb83e7f541bc8ecf25e528462aed&amp;Data=24","https://sed.admsakhalin.ru/Docs/Citizen/_layouts/15/eos/edbtransfer.ashx?SiteId=84ddafa0031f409e9b1dd96f91351621&amp;WebId=b44a2e8f6bd940ffb8577ce52c7585e0&amp;ListId=fd8a59b5757749e6848a491ebc731a91&amp;ItemId=32439&amp;ItemGuid=a599fb83e7f541bc8ecf25e528462aed&amp;Data=24")</f>
        <v>https://sed.admsakhalin.ru/Docs/Citizen/_layouts/15/eos/edbtransfer.ashx?SiteId=84ddafa0031f409e9b1dd96f91351621&amp;WebId=b44a2e8f6bd940ffb8577ce52c7585e0&amp;ListId=fd8a59b5757749e6848a491ebc731a91&amp;ItemId=32439&amp;ItemGuid=a599fb83e7f541bc8ecf25e528462aed&amp;Data=24</v>
      </c>
    </row>
    <row r="21" spans="1:7" x14ac:dyDescent="0.25">
      <c r="A21" t="s">
        <v>19</v>
      </c>
      <c r="B21" t="s">
        <v>84</v>
      </c>
      <c r="C21" t="s">
        <v>85</v>
      </c>
      <c r="D21" t="s">
        <v>86</v>
      </c>
      <c r="E21" t="s">
        <v>87</v>
      </c>
      <c r="F21" t="str">
        <f t="shared" si="0"/>
        <v>Обращения граждан МО Ногликский ГО</v>
      </c>
      <c r="G21" s="11" t="str">
        <f>HYPERLINK("https://sed.admsakhalin.ru/Docs/Citizen/_layouts/15/eos/edbtransfer.ashx?SiteId=84ddafa0031f409e9b1dd96f91351621&amp;WebId=b44a2e8f6bd940ffb8577ce52c7585e0&amp;ListId=fd8a59b5757749e6848a491ebc731a91&amp;ItemId=31954&amp;ItemGuid=230edcdda3514245bbad28343968df7d&amp;Data=24","https://sed.admsakhalin.ru/Docs/Citizen/_layouts/15/eos/edbtransfer.ashx?SiteId=84ddafa0031f409e9b1dd96f91351621&amp;WebId=b44a2e8f6bd940ffb8577ce52c7585e0&amp;ListId=fd8a59b5757749e6848a491ebc731a91&amp;ItemId=31954&amp;ItemGuid=230edcdda3514245bbad28343968df7d&amp;Data=24")</f>
        <v>https://sed.admsakhalin.ru/Docs/Citizen/_layouts/15/eos/edbtransfer.ashx?SiteId=84ddafa0031f409e9b1dd96f91351621&amp;WebId=b44a2e8f6bd940ffb8577ce52c7585e0&amp;ListId=fd8a59b5757749e6848a491ebc731a91&amp;ItemId=31954&amp;ItemGuid=230edcdda3514245bbad28343968df7d&amp;Data=24</v>
      </c>
    </row>
    <row r="22" spans="1:7" x14ac:dyDescent="0.25">
      <c r="A22" t="s">
        <v>19</v>
      </c>
      <c r="B22" t="s">
        <v>55</v>
      </c>
      <c r="C22" t="s">
        <v>88</v>
      </c>
      <c r="D22" t="s">
        <v>36</v>
      </c>
      <c r="E22" t="s">
        <v>89</v>
      </c>
      <c r="F22" t="str">
        <f t="shared" si="0"/>
        <v>Обращения граждан МО Ногликский ГО</v>
      </c>
      <c r="G22" s="11" t="str">
        <f>HYPERLINK("https://sed.admsakhalin.ru/Docs/Citizen/_layouts/15/eos/edbtransfer.ashx?SiteId=84ddafa0031f409e9b1dd96f91351621&amp;WebId=b44a2e8f6bd940ffb8577ce52c7585e0&amp;ListId=fd8a59b5757749e6848a491ebc731a91&amp;ItemId=31771&amp;ItemGuid=ec9ed97ba65d4b2f8f48284a92064bec&amp;Data=24","https://sed.admsakhalin.ru/Docs/Citizen/_layouts/15/eos/edbtransfer.ashx?SiteId=84ddafa0031f409e9b1dd96f91351621&amp;WebId=b44a2e8f6bd940ffb8577ce52c7585e0&amp;ListId=fd8a59b5757749e6848a491ebc731a91&amp;ItemId=31771&amp;ItemGuid=ec9ed97ba65d4b2f8f48284a92064bec&amp;Data=24")</f>
        <v>https://sed.admsakhalin.ru/Docs/Citizen/_layouts/15/eos/edbtransfer.ashx?SiteId=84ddafa0031f409e9b1dd96f91351621&amp;WebId=b44a2e8f6bd940ffb8577ce52c7585e0&amp;ListId=fd8a59b5757749e6848a491ebc731a91&amp;ItemId=31771&amp;ItemGuid=ec9ed97ba65d4b2f8f48284a92064bec&amp;Data=24</v>
      </c>
    </row>
    <row r="23" spans="1:7" x14ac:dyDescent="0.25">
      <c r="A23" t="s">
        <v>19</v>
      </c>
      <c r="B23" t="s">
        <v>90</v>
      </c>
      <c r="C23" t="s">
        <v>91</v>
      </c>
      <c r="D23" t="s">
        <v>92</v>
      </c>
      <c r="E23" t="s">
        <v>93</v>
      </c>
      <c r="F23" t="str">
        <f t="shared" si="0"/>
        <v>Обращения граждан МО Ногликский ГО</v>
      </c>
      <c r="G23" s="11" t="str">
        <f>HYPERLINK("https://sed.admsakhalin.ru/Docs/Citizen/_layouts/15/eos/edbtransfer.ashx?SiteId=84ddafa0031f409e9b1dd96f91351621&amp;WebId=b44a2e8f6bd940ffb8577ce52c7585e0&amp;ListId=fd8a59b5757749e6848a491ebc731a91&amp;ItemId=32879&amp;ItemGuid=f2a7c3eaba8d4051bf8e29a062601baf&amp;Data=24","https://sed.admsakhalin.ru/Docs/Citizen/_layouts/15/eos/edbtransfer.ashx?SiteId=84ddafa0031f409e9b1dd96f91351621&amp;WebId=b44a2e8f6bd940ffb8577ce52c7585e0&amp;ListId=fd8a59b5757749e6848a491ebc731a91&amp;ItemId=32879&amp;ItemGuid=f2a7c3eaba8d4051bf8e29a062601baf&amp;Data=24")</f>
        <v>https://sed.admsakhalin.ru/Docs/Citizen/_layouts/15/eos/edbtransfer.ashx?SiteId=84ddafa0031f409e9b1dd96f91351621&amp;WebId=b44a2e8f6bd940ffb8577ce52c7585e0&amp;ListId=fd8a59b5757749e6848a491ebc731a91&amp;ItemId=32879&amp;ItemGuid=f2a7c3eaba8d4051bf8e29a062601baf&amp;Data=24</v>
      </c>
    </row>
    <row r="24" spans="1:7" x14ac:dyDescent="0.25">
      <c r="A24" t="s">
        <v>19</v>
      </c>
      <c r="B24" t="s">
        <v>94</v>
      </c>
      <c r="C24" t="s">
        <v>95</v>
      </c>
      <c r="D24" t="s">
        <v>75</v>
      </c>
      <c r="E24" t="s">
        <v>96</v>
      </c>
      <c r="F24" t="str">
        <f t="shared" si="0"/>
        <v>Обращения граждан МО Ногликский ГО</v>
      </c>
      <c r="G24" s="11" t="str">
        <f>HYPERLINK("https://sed.admsakhalin.ru/Docs/Citizen/_layouts/15/eos/edbtransfer.ashx?SiteId=84ddafa0031f409e9b1dd96f91351621&amp;WebId=b44a2e8f6bd940ffb8577ce52c7585e0&amp;ListId=fd8a59b5757749e6848a491ebc731a91&amp;ItemId=32898&amp;ItemGuid=e12ed2404a29432289252b9eab1677d9&amp;Data=24","https://sed.admsakhalin.ru/Docs/Citizen/_layouts/15/eos/edbtransfer.ashx?SiteId=84ddafa0031f409e9b1dd96f91351621&amp;WebId=b44a2e8f6bd940ffb8577ce52c7585e0&amp;ListId=fd8a59b5757749e6848a491ebc731a91&amp;ItemId=32898&amp;ItemGuid=e12ed2404a29432289252b9eab1677d9&amp;Data=24")</f>
        <v>https://sed.admsakhalin.ru/Docs/Citizen/_layouts/15/eos/edbtransfer.ashx?SiteId=84ddafa0031f409e9b1dd96f91351621&amp;WebId=b44a2e8f6bd940ffb8577ce52c7585e0&amp;ListId=fd8a59b5757749e6848a491ebc731a91&amp;ItemId=32898&amp;ItemGuid=e12ed2404a29432289252b9eab1677d9&amp;Data=24</v>
      </c>
    </row>
    <row r="25" spans="1:7" x14ac:dyDescent="0.25">
      <c r="A25" t="s">
        <v>19</v>
      </c>
      <c r="B25" t="s">
        <v>97</v>
      </c>
      <c r="C25" t="s">
        <v>98</v>
      </c>
      <c r="D25" t="s">
        <v>99</v>
      </c>
      <c r="E25" t="s">
        <v>100</v>
      </c>
      <c r="F25" t="str">
        <f t="shared" si="0"/>
        <v>Обращения граждан МО Ногликский ГО</v>
      </c>
      <c r="G25" s="11" t="str">
        <f>HYPERLINK("https://sed.admsakhalin.ru/Docs/Citizen/_layouts/15/eos/edbtransfer.ashx?SiteId=84ddafa0031f409e9b1dd96f91351621&amp;WebId=b44a2e8f6bd940ffb8577ce52c7585e0&amp;ListId=fd8a59b5757749e6848a491ebc731a91&amp;ItemId=32082&amp;ItemGuid=bd6b70353ac4441f9cdf2ccb2c02a96e&amp;Data=24","https://sed.admsakhalin.ru/Docs/Citizen/_layouts/15/eos/edbtransfer.ashx?SiteId=84ddafa0031f409e9b1dd96f91351621&amp;WebId=b44a2e8f6bd940ffb8577ce52c7585e0&amp;ListId=fd8a59b5757749e6848a491ebc731a91&amp;ItemId=32082&amp;ItemGuid=bd6b70353ac4441f9cdf2ccb2c02a96e&amp;Data=24")</f>
        <v>https://sed.admsakhalin.ru/Docs/Citizen/_layouts/15/eos/edbtransfer.ashx?SiteId=84ddafa0031f409e9b1dd96f91351621&amp;WebId=b44a2e8f6bd940ffb8577ce52c7585e0&amp;ListId=fd8a59b5757749e6848a491ebc731a91&amp;ItemId=32082&amp;ItemGuid=bd6b70353ac4441f9cdf2ccb2c02a96e&amp;Data=24</v>
      </c>
    </row>
    <row r="26" spans="1:7" x14ac:dyDescent="0.25">
      <c r="A26" t="s">
        <v>19</v>
      </c>
      <c r="B26" t="s">
        <v>62</v>
      </c>
      <c r="C26" t="s">
        <v>101</v>
      </c>
      <c r="D26" t="s">
        <v>102</v>
      </c>
      <c r="E26" t="s">
        <v>103</v>
      </c>
      <c r="F26" t="str">
        <f t="shared" si="0"/>
        <v>Обращения граждан МО Ногликский ГО</v>
      </c>
      <c r="G26" s="11" t="str">
        <f>HYPERLINK("https://sed.admsakhalin.ru/Docs/Citizen/_layouts/15/eos/edbtransfer.ashx?SiteId=84ddafa0031f409e9b1dd96f91351621&amp;WebId=b44a2e8f6bd940ffb8577ce52c7585e0&amp;ListId=fd8a59b5757749e6848a491ebc731a91&amp;ItemId=34038&amp;ItemGuid=9c445a6be99a449a9f1b2d8b627ee79f&amp;Data=24","https://sed.admsakhalin.ru/Docs/Citizen/_layouts/15/eos/edbtransfer.ashx?SiteId=84ddafa0031f409e9b1dd96f91351621&amp;WebId=b44a2e8f6bd940ffb8577ce52c7585e0&amp;ListId=fd8a59b5757749e6848a491ebc731a91&amp;ItemId=34038&amp;ItemGuid=9c445a6be99a449a9f1b2d8b627ee79f&amp;Data=24")</f>
        <v>https://sed.admsakhalin.ru/Docs/Citizen/_layouts/15/eos/edbtransfer.ashx?SiteId=84ddafa0031f409e9b1dd96f91351621&amp;WebId=b44a2e8f6bd940ffb8577ce52c7585e0&amp;ListId=fd8a59b5757749e6848a491ebc731a91&amp;ItemId=34038&amp;ItemGuid=9c445a6be99a449a9f1b2d8b627ee79f&amp;Data=24</v>
      </c>
    </row>
    <row r="27" spans="1:7" x14ac:dyDescent="0.25">
      <c r="A27" t="s">
        <v>19</v>
      </c>
      <c r="B27" t="s">
        <v>55</v>
      </c>
      <c r="C27" t="s">
        <v>104</v>
      </c>
      <c r="D27" t="s">
        <v>105</v>
      </c>
      <c r="E27" t="s">
        <v>106</v>
      </c>
      <c r="F27" t="str">
        <f t="shared" si="0"/>
        <v>Обращения граждан МО Ногликский ГО</v>
      </c>
      <c r="G27" s="11" t="str">
        <f>HYPERLINK("https://sed.admsakhalin.ru/Docs/Citizen/_layouts/15/eos/edbtransfer.ashx?SiteId=84ddafa0031f409e9b1dd96f91351621&amp;WebId=b44a2e8f6bd940ffb8577ce52c7585e0&amp;ListId=fd8a59b5757749e6848a491ebc731a91&amp;ItemId=32497&amp;ItemGuid=4b47c6f5f64e43e284412dbc6ad70024&amp;Data=24","https://sed.admsakhalin.ru/Docs/Citizen/_layouts/15/eos/edbtransfer.ashx?SiteId=84ddafa0031f409e9b1dd96f91351621&amp;WebId=b44a2e8f6bd940ffb8577ce52c7585e0&amp;ListId=fd8a59b5757749e6848a491ebc731a91&amp;ItemId=32497&amp;ItemGuid=4b47c6f5f64e43e284412dbc6ad70024&amp;Data=24")</f>
        <v>https://sed.admsakhalin.ru/Docs/Citizen/_layouts/15/eos/edbtransfer.ashx?SiteId=84ddafa0031f409e9b1dd96f91351621&amp;WebId=b44a2e8f6bd940ffb8577ce52c7585e0&amp;ListId=fd8a59b5757749e6848a491ebc731a91&amp;ItemId=32497&amp;ItemGuid=4b47c6f5f64e43e284412dbc6ad70024&amp;Data=24</v>
      </c>
    </row>
    <row r="28" spans="1:7" x14ac:dyDescent="0.25">
      <c r="A28" t="s">
        <v>19</v>
      </c>
      <c r="B28" t="s">
        <v>84</v>
      </c>
      <c r="C28" t="s">
        <v>107</v>
      </c>
      <c r="D28" t="s">
        <v>36</v>
      </c>
      <c r="E28" t="s">
        <v>108</v>
      </c>
      <c r="F28" t="str">
        <f t="shared" si="0"/>
        <v>Обращения граждан МО Ногликский ГО</v>
      </c>
      <c r="G28" s="11" t="str">
        <f>HYPERLINK("https://sed.admsakhalin.ru/Docs/Citizen/_layouts/15/eos/edbtransfer.ashx?SiteId=84ddafa0031f409e9b1dd96f91351621&amp;WebId=b44a2e8f6bd940ffb8577ce52c7585e0&amp;ListId=fd8a59b5757749e6848a491ebc731a91&amp;ItemId=31773&amp;ItemGuid=2a78fb0403244ae9a48f2f9140a51591&amp;Data=24","https://sed.admsakhalin.ru/Docs/Citizen/_layouts/15/eos/edbtransfer.ashx?SiteId=84ddafa0031f409e9b1dd96f91351621&amp;WebId=b44a2e8f6bd940ffb8577ce52c7585e0&amp;ListId=fd8a59b5757749e6848a491ebc731a91&amp;ItemId=31773&amp;ItemGuid=2a78fb0403244ae9a48f2f9140a51591&amp;Data=24")</f>
        <v>https://sed.admsakhalin.ru/Docs/Citizen/_layouts/15/eos/edbtransfer.ashx?SiteId=84ddafa0031f409e9b1dd96f91351621&amp;WebId=b44a2e8f6bd940ffb8577ce52c7585e0&amp;ListId=fd8a59b5757749e6848a491ebc731a91&amp;ItemId=31773&amp;ItemGuid=2a78fb0403244ae9a48f2f9140a51591&amp;Data=24</v>
      </c>
    </row>
    <row r="29" spans="1:7" x14ac:dyDescent="0.25">
      <c r="A29" t="s">
        <v>19</v>
      </c>
      <c r="B29" t="s">
        <v>62</v>
      </c>
      <c r="C29" t="s">
        <v>109</v>
      </c>
      <c r="D29" t="s">
        <v>110</v>
      </c>
      <c r="E29" t="s">
        <v>111</v>
      </c>
      <c r="F29" t="str">
        <f t="shared" si="0"/>
        <v>Обращения граждан МО Ногликский ГО</v>
      </c>
      <c r="G29" s="11" t="str">
        <f>HYPERLINK("https://sed.admsakhalin.ru/Docs/Citizen/_layouts/15/eos/edbtransfer.ashx?SiteId=84ddafa0031f409e9b1dd96f91351621&amp;WebId=b44a2e8f6bd940ffb8577ce52c7585e0&amp;ListId=fd8a59b5757749e6848a491ebc731a91&amp;ItemId=31721&amp;ItemGuid=f7cd3800d16a4da5ac9330d12a8a35aa&amp;Data=24","https://sed.admsakhalin.ru/Docs/Citizen/_layouts/15/eos/edbtransfer.ashx?SiteId=84ddafa0031f409e9b1dd96f91351621&amp;WebId=b44a2e8f6bd940ffb8577ce52c7585e0&amp;ListId=fd8a59b5757749e6848a491ebc731a91&amp;ItemId=31721&amp;ItemGuid=f7cd3800d16a4da5ac9330d12a8a35aa&amp;Data=24")</f>
        <v>https://sed.admsakhalin.ru/Docs/Citizen/_layouts/15/eos/edbtransfer.ashx?SiteId=84ddafa0031f409e9b1dd96f91351621&amp;WebId=b44a2e8f6bd940ffb8577ce52c7585e0&amp;ListId=fd8a59b5757749e6848a491ebc731a91&amp;ItemId=31721&amp;ItemGuid=f7cd3800d16a4da5ac9330d12a8a35aa&amp;Data=24</v>
      </c>
    </row>
    <row r="30" spans="1:7" x14ac:dyDescent="0.25">
      <c r="A30" t="s">
        <v>19</v>
      </c>
      <c r="B30" t="s">
        <v>84</v>
      </c>
      <c r="C30" t="s">
        <v>112</v>
      </c>
      <c r="D30" t="s">
        <v>36</v>
      </c>
      <c r="E30" t="s">
        <v>113</v>
      </c>
      <c r="F30" t="str">
        <f t="shared" si="0"/>
        <v>Обращения граждан МО Ногликский ГО</v>
      </c>
      <c r="G30" s="11" t="str">
        <f>HYPERLINK("https://sed.admsakhalin.ru/Docs/Citizen/_layouts/15/eos/edbtransfer.ashx?SiteId=84ddafa0031f409e9b1dd96f91351621&amp;WebId=b44a2e8f6bd940ffb8577ce52c7585e0&amp;ListId=fd8a59b5757749e6848a491ebc731a91&amp;ItemId=31754&amp;ItemGuid=a7f0e160b87448a8a843312884a512bc&amp;Data=24","https://sed.admsakhalin.ru/Docs/Citizen/_layouts/15/eos/edbtransfer.ashx?SiteId=84ddafa0031f409e9b1dd96f91351621&amp;WebId=b44a2e8f6bd940ffb8577ce52c7585e0&amp;ListId=fd8a59b5757749e6848a491ebc731a91&amp;ItemId=31754&amp;ItemGuid=a7f0e160b87448a8a843312884a512bc&amp;Data=24")</f>
        <v>https://sed.admsakhalin.ru/Docs/Citizen/_layouts/15/eos/edbtransfer.ashx?SiteId=84ddafa0031f409e9b1dd96f91351621&amp;WebId=b44a2e8f6bd940ffb8577ce52c7585e0&amp;ListId=fd8a59b5757749e6848a491ebc731a91&amp;ItemId=31754&amp;ItemGuid=a7f0e160b87448a8a843312884a512bc&amp;Data=24</v>
      </c>
    </row>
    <row r="31" spans="1:7" x14ac:dyDescent="0.25">
      <c r="A31" t="s">
        <v>19</v>
      </c>
      <c r="B31" t="s">
        <v>65</v>
      </c>
      <c r="C31" t="s">
        <v>114</v>
      </c>
      <c r="D31" t="s">
        <v>115</v>
      </c>
      <c r="E31" t="s">
        <v>116</v>
      </c>
      <c r="F31" t="str">
        <f t="shared" si="0"/>
        <v>Обращения граждан МО Ногликский ГО</v>
      </c>
      <c r="G31" s="11" t="str">
        <f>HYPERLINK("https://sed.admsakhalin.ru/Docs/Citizen/_layouts/15/eos/edbtransfer.ashx?SiteId=84ddafa0031f409e9b1dd96f91351621&amp;WebId=b44a2e8f6bd940ffb8577ce52c7585e0&amp;ListId=fd8a59b5757749e6848a491ebc731a91&amp;ItemId=33845&amp;ItemGuid=1d69780674b9496ea22f315f1dfaf01f&amp;Data=24","https://sed.admsakhalin.ru/Docs/Citizen/_layouts/15/eos/edbtransfer.ashx?SiteId=84ddafa0031f409e9b1dd96f91351621&amp;WebId=b44a2e8f6bd940ffb8577ce52c7585e0&amp;ListId=fd8a59b5757749e6848a491ebc731a91&amp;ItemId=33845&amp;ItemGuid=1d69780674b9496ea22f315f1dfaf01f&amp;Data=24")</f>
        <v>https://sed.admsakhalin.ru/Docs/Citizen/_layouts/15/eos/edbtransfer.ashx?SiteId=84ddafa0031f409e9b1dd96f91351621&amp;WebId=b44a2e8f6bd940ffb8577ce52c7585e0&amp;ListId=fd8a59b5757749e6848a491ebc731a91&amp;ItemId=33845&amp;ItemGuid=1d69780674b9496ea22f315f1dfaf01f&amp;Data=24</v>
      </c>
    </row>
    <row r="32" spans="1:7" x14ac:dyDescent="0.25">
      <c r="A32" t="s">
        <v>19</v>
      </c>
      <c r="B32" t="s">
        <v>69</v>
      </c>
      <c r="C32" t="s">
        <v>117</v>
      </c>
      <c r="D32" t="s">
        <v>71</v>
      </c>
      <c r="E32" t="s">
        <v>118</v>
      </c>
      <c r="F32" t="str">
        <f t="shared" si="0"/>
        <v>Обращения граждан МО Ногликский ГО</v>
      </c>
      <c r="G32" s="11" t="str">
        <f>HYPERLINK("https://sed.admsakhalin.ru/Docs/Citizen/_layouts/15/eos/edbtransfer.ashx?SiteId=84ddafa0031f409e9b1dd96f91351621&amp;WebId=b44a2e8f6bd940ffb8577ce52c7585e0&amp;ListId=fd8a59b5757749e6848a491ebc731a91&amp;ItemId=33046&amp;ItemGuid=f02cf0de0688478e8d6531cf0851288d&amp;Data=24","https://sed.admsakhalin.ru/Docs/Citizen/_layouts/15/eos/edbtransfer.ashx?SiteId=84ddafa0031f409e9b1dd96f91351621&amp;WebId=b44a2e8f6bd940ffb8577ce52c7585e0&amp;ListId=fd8a59b5757749e6848a491ebc731a91&amp;ItemId=33046&amp;ItemGuid=f02cf0de0688478e8d6531cf0851288d&amp;Data=24")</f>
        <v>https://sed.admsakhalin.ru/Docs/Citizen/_layouts/15/eos/edbtransfer.ashx?SiteId=84ddafa0031f409e9b1dd96f91351621&amp;WebId=b44a2e8f6bd940ffb8577ce52c7585e0&amp;ListId=fd8a59b5757749e6848a491ebc731a91&amp;ItemId=33046&amp;ItemGuid=f02cf0de0688478e8d6531cf0851288d&amp;Data=24</v>
      </c>
    </row>
    <row r="33" spans="1:7" x14ac:dyDescent="0.25">
      <c r="A33" t="s">
        <v>19</v>
      </c>
      <c r="B33" t="s">
        <v>119</v>
      </c>
      <c r="C33" t="s">
        <v>120</v>
      </c>
      <c r="D33" t="s">
        <v>121</v>
      </c>
      <c r="E33" t="s">
        <v>122</v>
      </c>
      <c r="F33" t="str">
        <f t="shared" si="0"/>
        <v>Обращения граждан МО Ногликский ГО</v>
      </c>
      <c r="G33" s="11" t="str">
        <f>HYPERLINK("https://sed.admsakhalin.ru/Docs/Citizen/_layouts/15/eos/edbtransfer.ashx?SiteId=84ddafa0031f409e9b1dd96f91351621&amp;WebId=b44a2e8f6bd940ffb8577ce52c7585e0&amp;ListId=fd8a59b5757749e6848a491ebc731a91&amp;ItemId=31440&amp;ItemGuid=b195827e00e3430abb7d37eeb721c467&amp;Data=24","https://sed.admsakhalin.ru/Docs/Citizen/_layouts/15/eos/edbtransfer.ashx?SiteId=84ddafa0031f409e9b1dd96f91351621&amp;WebId=b44a2e8f6bd940ffb8577ce52c7585e0&amp;ListId=fd8a59b5757749e6848a491ebc731a91&amp;ItemId=31440&amp;ItemGuid=b195827e00e3430abb7d37eeb721c467&amp;Data=24")</f>
        <v>https://sed.admsakhalin.ru/Docs/Citizen/_layouts/15/eos/edbtransfer.ashx?SiteId=84ddafa0031f409e9b1dd96f91351621&amp;WebId=b44a2e8f6bd940ffb8577ce52c7585e0&amp;ListId=fd8a59b5757749e6848a491ebc731a91&amp;ItemId=31440&amp;ItemGuid=b195827e00e3430abb7d37eeb721c467&amp;Data=24</v>
      </c>
    </row>
    <row r="34" spans="1:7" x14ac:dyDescent="0.25">
      <c r="A34" t="s">
        <v>19</v>
      </c>
      <c r="B34" t="s">
        <v>24</v>
      </c>
      <c r="C34" t="s">
        <v>123</v>
      </c>
      <c r="D34" t="s">
        <v>124</v>
      </c>
      <c r="E34" t="s">
        <v>125</v>
      </c>
      <c r="F34" t="str">
        <f t="shared" si="0"/>
        <v>Обращения граждан МО Ногликский ГО</v>
      </c>
      <c r="G34" s="11" t="str">
        <f>HYPERLINK("https://sed.admsakhalin.ru/Docs/Citizen/_layouts/15/eos/edbtransfer.ashx?SiteId=84ddafa0031f409e9b1dd96f91351621&amp;WebId=b44a2e8f6bd940ffb8577ce52c7585e0&amp;ListId=fd8a59b5757749e6848a491ebc731a91&amp;ItemId=33317&amp;ItemGuid=8721cd2cfe7a4774a4e739ab9e91a4bb&amp;Data=24","https://sed.admsakhalin.ru/Docs/Citizen/_layouts/15/eos/edbtransfer.ashx?SiteId=84ddafa0031f409e9b1dd96f91351621&amp;WebId=b44a2e8f6bd940ffb8577ce52c7585e0&amp;ListId=fd8a59b5757749e6848a491ebc731a91&amp;ItemId=33317&amp;ItemGuid=8721cd2cfe7a4774a4e739ab9e91a4bb&amp;Data=24")</f>
        <v>https://sed.admsakhalin.ru/Docs/Citizen/_layouts/15/eos/edbtransfer.ashx?SiteId=84ddafa0031f409e9b1dd96f91351621&amp;WebId=b44a2e8f6bd940ffb8577ce52c7585e0&amp;ListId=fd8a59b5757749e6848a491ebc731a91&amp;ItemId=33317&amp;ItemGuid=8721cd2cfe7a4774a4e739ab9e91a4bb&amp;Data=24</v>
      </c>
    </row>
    <row r="35" spans="1:7" x14ac:dyDescent="0.25">
      <c r="A35" t="s">
        <v>19</v>
      </c>
      <c r="B35" t="s">
        <v>126</v>
      </c>
      <c r="C35" t="s">
        <v>127</v>
      </c>
      <c r="D35" t="s">
        <v>26</v>
      </c>
      <c r="E35" t="s">
        <v>128</v>
      </c>
      <c r="F35" t="str">
        <f t="shared" si="0"/>
        <v>Обращения граждан МО Ногликский ГО</v>
      </c>
      <c r="G35" s="11" t="str">
        <f>HYPERLINK("https://sed.admsakhalin.ru/Docs/Citizen/_layouts/15/eos/edbtransfer.ashx?SiteId=84ddafa0031f409e9b1dd96f91351621&amp;WebId=b44a2e8f6bd940ffb8577ce52c7585e0&amp;ListId=fd8a59b5757749e6848a491ebc731a91&amp;ItemId=31221&amp;ItemGuid=491a415ba751401680d43c5cc89803a5&amp;Data=24","https://sed.admsakhalin.ru/Docs/Citizen/_layouts/15/eos/edbtransfer.ashx?SiteId=84ddafa0031f409e9b1dd96f91351621&amp;WebId=b44a2e8f6bd940ffb8577ce52c7585e0&amp;ListId=fd8a59b5757749e6848a491ebc731a91&amp;ItemId=31221&amp;ItemGuid=491a415ba751401680d43c5cc89803a5&amp;Data=24")</f>
        <v>https://sed.admsakhalin.ru/Docs/Citizen/_layouts/15/eos/edbtransfer.ashx?SiteId=84ddafa0031f409e9b1dd96f91351621&amp;WebId=b44a2e8f6bd940ffb8577ce52c7585e0&amp;ListId=fd8a59b5757749e6848a491ebc731a91&amp;ItemId=31221&amp;ItemGuid=491a415ba751401680d43c5cc89803a5&amp;Data=24</v>
      </c>
    </row>
    <row r="36" spans="1:7" x14ac:dyDescent="0.25">
      <c r="A36" t="s">
        <v>19</v>
      </c>
      <c r="B36" t="s">
        <v>129</v>
      </c>
      <c r="C36" t="s">
        <v>130</v>
      </c>
      <c r="D36" t="s">
        <v>131</v>
      </c>
      <c r="E36" t="s">
        <v>132</v>
      </c>
      <c r="F36" t="str">
        <f t="shared" si="0"/>
        <v>Обращения граждан МО Ногликский ГО</v>
      </c>
      <c r="G36" s="11" t="str">
        <f>HYPERLINK("https://sed.admsakhalin.ru/Docs/Citizen/_layouts/15/eos/edbtransfer.ashx?SiteId=84ddafa0031f409e9b1dd96f91351621&amp;WebId=b44a2e8f6bd940ffb8577ce52c7585e0&amp;ListId=fd8a59b5757749e6848a491ebc731a91&amp;ItemId=31478&amp;ItemGuid=219f6621e2ff4830ad0b3d805bd94198&amp;Data=24","https://sed.admsakhalin.ru/Docs/Citizen/_layouts/15/eos/edbtransfer.ashx?SiteId=84ddafa0031f409e9b1dd96f91351621&amp;WebId=b44a2e8f6bd940ffb8577ce52c7585e0&amp;ListId=fd8a59b5757749e6848a491ebc731a91&amp;ItemId=31478&amp;ItemGuid=219f6621e2ff4830ad0b3d805bd94198&amp;Data=24")</f>
        <v>https://sed.admsakhalin.ru/Docs/Citizen/_layouts/15/eos/edbtransfer.ashx?SiteId=84ddafa0031f409e9b1dd96f91351621&amp;WebId=b44a2e8f6bd940ffb8577ce52c7585e0&amp;ListId=fd8a59b5757749e6848a491ebc731a91&amp;ItemId=31478&amp;ItemGuid=219f6621e2ff4830ad0b3d805bd94198&amp;Data=24</v>
      </c>
    </row>
    <row r="37" spans="1:7" x14ac:dyDescent="0.25">
      <c r="A37" t="s">
        <v>19</v>
      </c>
      <c r="B37" t="s">
        <v>31</v>
      </c>
      <c r="C37" t="s">
        <v>133</v>
      </c>
      <c r="D37" t="s">
        <v>44</v>
      </c>
      <c r="E37" t="s">
        <v>134</v>
      </c>
      <c r="F37" t="str">
        <f t="shared" si="0"/>
        <v>Обращения граждан МО Ногликский ГО</v>
      </c>
      <c r="G37" s="11" t="str">
        <f>HYPERLINK("https://sed.admsakhalin.ru/Docs/Citizen/_layouts/15/eos/edbtransfer.ashx?SiteId=84ddafa0031f409e9b1dd96f91351621&amp;WebId=b44a2e8f6bd940ffb8577ce52c7585e0&amp;ListId=fd8a59b5757749e6848a491ebc731a91&amp;ItemId=32436&amp;ItemGuid=346754e05f0a4588a4c83e860fc82441&amp;Data=24","https://sed.admsakhalin.ru/Docs/Citizen/_layouts/15/eos/edbtransfer.ashx?SiteId=84ddafa0031f409e9b1dd96f91351621&amp;WebId=b44a2e8f6bd940ffb8577ce52c7585e0&amp;ListId=fd8a59b5757749e6848a491ebc731a91&amp;ItemId=32436&amp;ItemGuid=346754e05f0a4588a4c83e860fc82441&amp;Data=24")</f>
        <v>https://sed.admsakhalin.ru/Docs/Citizen/_layouts/15/eos/edbtransfer.ashx?SiteId=84ddafa0031f409e9b1dd96f91351621&amp;WebId=b44a2e8f6bd940ffb8577ce52c7585e0&amp;ListId=fd8a59b5757749e6848a491ebc731a91&amp;ItemId=32436&amp;ItemGuid=346754e05f0a4588a4c83e860fc82441&amp;Data=24</v>
      </c>
    </row>
    <row r="38" spans="1:7" x14ac:dyDescent="0.25">
      <c r="A38" t="s">
        <v>19</v>
      </c>
      <c r="B38" t="s">
        <v>135</v>
      </c>
      <c r="C38" t="s">
        <v>136</v>
      </c>
      <c r="D38" t="s">
        <v>137</v>
      </c>
      <c r="E38" t="s">
        <v>138</v>
      </c>
      <c r="F38" t="str">
        <f t="shared" si="0"/>
        <v>Обращения граждан МО Ногликский ГО</v>
      </c>
      <c r="G38" s="11" t="str">
        <f>HYPERLINK("https://sed.admsakhalin.ru/Docs/Citizen/_layouts/15/eos/edbtransfer.ashx?SiteId=84ddafa0031f409e9b1dd96f91351621&amp;WebId=b44a2e8f6bd940ffb8577ce52c7585e0&amp;ListId=fd8a59b5757749e6848a491ebc731a91&amp;ItemId=33201&amp;ItemGuid=3939a248edcf478f87f941cfe79c5cf8&amp;Data=24","https://sed.admsakhalin.ru/Docs/Citizen/_layouts/15/eos/edbtransfer.ashx?SiteId=84ddafa0031f409e9b1dd96f91351621&amp;WebId=b44a2e8f6bd940ffb8577ce52c7585e0&amp;ListId=fd8a59b5757749e6848a491ebc731a91&amp;ItemId=33201&amp;ItemGuid=3939a248edcf478f87f941cfe79c5cf8&amp;Data=24")</f>
        <v>https://sed.admsakhalin.ru/Docs/Citizen/_layouts/15/eos/edbtransfer.ashx?SiteId=84ddafa0031f409e9b1dd96f91351621&amp;WebId=b44a2e8f6bd940ffb8577ce52c7585e0&amp;ListId=fd8a59b5757749e6848a491ebc731a91&amp;ItemId=33201&amp;ItemGuid=3939a248edcf478f87f941cfe79c5cf8&amp;Data=24</v>
      </c>
    </row>
    <row r="39" spans="1:7" x14ac:dyDescent="0.25">
      <c r="A39" t="s">
        <v>19</v>
      </c>
      <c r="B39" t="s">
        <v>139</v>
      </c>
      <c r="C39" t="s">
        <v>140</v>
      </c>
      <c r="D39" t="s">
        <v>141</v>
      </c>
      <c r="E39" t="s">
        <v>142</v>
      </c>
      <c r="F39" t="str">
        <f t="shared" si="0"/>
        <v>Обращения граждан МО Ногликский ГО</v>
      </c>
      <c r="G39" s="11" t="str">
        <f>HYPERLINK("https://sed.admsakhalin.ru/Docs/Citizen/_layouts/15/eos/edbtransfer.ashx?SiteId=84ddafa0031f409e9b1dd96f91351621&amp;WebId=b44a2e8f6bd940ffb8577ce52c7585e0&amp;ListId=fd8a59b5757749e6848a491ebc731a91&amp;ItemId=33297&amp;ItemGuid=a92910c335374c4bb2e7432c52e6b086&amp;Data=24","https://sed.admsakhalin.ru/Docs/Citizen/_layouts/15/eos/edbtransfer.ashx?SiteId=84ddafa0031f409e9b1dd96f91351621&amp;WebId=b44a2e8f6bd940ffb8577ce52c7585e0&amp;ListId=fd8a59b5757749e6848a491ebc731a91&amp;ItemId=33297&amp;ItemGuid=a92910c335374c4bb2e7432c52e6b086&amp;Data=24")</f>
        <v>https://sed.admsakhalin.ru/Docs/Citizen/_layouts/15/eos/edbtransfer.ashx?SiteId=84ddafa0031f409e9b1dd96f91351621&amp;WebId=b44a2e8f6bd940ffb8577ce52c7585e0&amp;ListId=fd8a59b5757749e6848a491ebc731a91&amp;ItemId=33297&amp;ItemGuid=a92910c335374c4bb2e7432c52e6b086&amp;Data=24</v>
      </c>
    </row>
    <row r="40" spans="1:7" x14ac:dyDescent="0.25">
      <c r="A40" t="s">
        <v>19</v>
      </c>
      <c r="B40" t="s">
        <v>143</v>
      </c>
      <c r="C40" t="s">
        <v>144</v>
      </c>
      <c r="D40" t="s">
        <v>145</v>
      </c>
      <c r="E40" t="s">
        <v>146</v>
      </c>
      <c r="F40" t="str">
        <f t="shared" si="0"/>
        <v>Обращения граждан МО Ногликский ГО</v>
      </c>
      <c r="G40" s="11" t="str">
        <f>HYPERLINK("https://sed.admsakhalin.ru/Docs/Citizen/_layouts/15/eos/edbtransfer.ashx?SiteId=84ddafa0031f409e9b1dd96f91351621&amp;WebId=b44a2e8f6bd940ffb8577ce52c7585e0&amp;ListId=fd8a59b5757749e6848a491ebc731a91&amp;ItemId=33780&amp;ItemGuid=a5df5e97cac54dc4b6bd442d9f568bdd&amp;Data=24","https://sed.admsakhalin.ru/Docs/Citizen/_layouts/15/eos/edbtransfer.ashx?SiteId=84ddafa0031f409e9b1dd96f91351621&amp;WebId=b44a2e8f6bd940ffb8577ce52c7585e0&amp;ListId=fd8a59b5757749e6848a491ebc731a91&amp;ItemId=33780&amp;ItemGuid=a5df5e97cac54dc4b6bd442d9f568bdd&amp;Data=24")</f>
        <v>https://sed.admsakhalin.ru/Docs/Citizen/_layouts/15/eos/edbtransfer.ashx?SiteId=84ddafa0031f409e9b1dd96f91351621&amp;WebId=b44a2e8f6bd940ffb8577ce52c7585e0&amp;ListId=fd8a59b5757749e6848a491ebc731a91&amp;ItemId=33780&amp;ItemGuid=a5df5e97cac54dc4b6bd442d9f568bdd&amp;Data=24</v>
      </c>
    </row>
    <row r="41" spans="1:7" x14ac:dyDescent="0.25">
      <c r="A41" t="s">
        <v>19</v>
      </c>
      <c r="B41" t="s">
        <v>147</v>
      </c>
      <c r="C41" t="s">
        <v>148</v>
      </c>
      <c r="D41" t="s">
        <v>92</v>
      </c>
      <c r="E41" t="s">
        <v>149</v>
      </c>
      <c r="F41" t="str">
        <f t="shared" si="0"/>
        <v>Обращения граждан МО Ногликский ГО</v>
      </c>
      <c r="G41" s="11" t="str">
        <f>HYPERLINK("https://sed.admsakhalin.ru/Docs/Citizen/_layouts/15/eos/edbtransfer.ashx?SiteId=84ddafa0031f409e9b1dd96f91351621&amp;WebId=b44a2e8f6bd940ffb8577ce52c7585e0&amp;ListId=fd8a59b5757749e6848a491ebc731a91&amp;ItemId=32878&amp;ItemGuid=5d2eef47914441fdadfd45c3040a74f0&amp;Data=24","https://sed.admsakhalin.ru/Docs/Citizen/_layouts/15/eos/edbtransfer.ashx?SiteId=84ddafa0031f409e9b1dd96f91351621&amp;WebId=b44a2e8f6bd940ffb8577ce52c7585e0&amp;ListId=fd8a59b5757749e6848a491ebc731a91&amp;ItemId=32878&amp;ItemGuid=5d2eef47914441fdadfd45c3040a74f0&amp;Data=24")</f>
        <v>https://sed.admsakhalin.ru/Docs/Citizen/_layouts/15/eos/edbtransfer.ashx?SiteId=84ddafa0031f409e9b1dd96f91351621&amp;WebId=b44a2e8f6bd940ffb8577ce52c7585e0&amp;ListId=fd8a59b5757749e6848a491ebc731a91&amp;ItemId=32878&amp;ItemGuid=5d2eef47914441fdadfd45c3040a74f0&amp;Data=24</v>
      </c>
    </row>
    <row r="42" spans="1:7" x14ac:dyDescent="0.25">
      <c r="A42" t="s">
        <v>19</v>
      </c>
      <c r="B42" t="s">
        <v>150</v>
      </c>
      <c r="C42" t="s">
        <v>151</v>
      </c>
      <c r="D42" t="s">
        <v>92</v>
      </c>
      <c r="E42" t="s">
        <v>152</v>
      </c>
      <c r="F42" t="str">
        <f t="shared" si="0"/>
        <v>Обращения граждан МО Ногликский ГО</v>
      </c>
      <c r="G42" s="11" t="str">
        <f>HYPERLINK("https://sed.admsakhalin.ru/Docs/Citizen/_layouts/15/eos/edbtransfer.ashx?SiteId=84ddafa0031f409e9b1dd96f91351621&amp;WebId=b44a2e8f6bd940ffb8577ce52c7585e0&amp;ListId=fd8a59b5757749e6848a491ebc731a91&amp;ItemId=32880&amp;ItemGuid=eb67fbb6039148bfafbe466197a468ad&amp;Data=24","https://sed.admsakhalin.ru/Docs/Citizen/_layouts/15/eos/edbtransfer.ashx?SiteId=84ddafa0031f409e9b1dd96f91351621&amp;WebId=b44a2e8f6bd940ffb8577ce52c7585e0&amp;ListId=fd8a59b5757749e6848a491ebc731a91&amp;ItemId=32880&amp;ItemGuid=eb67fbb6039148bfafbe466197a468ad&amp;Data=24")</f>
        <v>https://sed.admsakhalin.ru/Docs/Citizen/_layouts/15/eos/edbtransfer.ashx?SiteId=84ddafa0031f409e9b1dd96f91351621&amp;WebId=b44a2e8f6bd940ffb8577ce52c7585e0&amp;ListId=fd8a59b5757749e6848a491ebc731a91&amp;ItemId=32880&amp;ItemGuid=eb67fbb6039148bfafbe466197a468ad&amp;Data=24</v>
      </c>
    </row>
    <row r="43" spans="1:7" x14ac:dyDescent="0.25">
      <c r="A43" t="s">
        <v>19</v>
      </c>
      <c r="B43" t="s">
        <v>24</v>
      </c>
      <c r="C43" t="s">
        <v>153</v>
      </c>
      <c r="D43" t="s">
        <v>99</v>
      </c>
      <c r="E43" t="s">
        <v>30</v>
      </c>
      <c r="F43" t="str">
        <f t="shared" si="0"/>
        <v>Обращения граждан МО Ногликский ГО</v>
      </c>
      <c r="G43" s="11" t="str">
        <f>HYPERLINK("https://sed.admsakhalin.ru/Docs/Citizen/_layouts/15/eos/edbtransfer.ashx?SiteId=84ddafa0031f409e9b1dd96f91351621&amp;WebId=b44a2e8f6bd940ffb8577ce52c7585e0&amp;ListId=fd8a59b5757749e6848a491ebc731a91&amp;ItemId=32084&amp;ItemGuid=3612f3660c394157a38e4680b775808b&amp;Data=24","https://sed.admsakhalin.ru/Docs/Citizen/_layouts/15/eos/edbtransfer.ashx?SiteId=84ddafa0031f409e9b1dd96f91351621&amp;WebId=b44a2e8f6bd940ffb8577ce52c7585e0&amp;ListId=fd8a59b5757749e6848a491ebc731a91&amp;ItemId=32084&amp;ItemGuid=3612f3660c394157a38e4680b775808b&amp;Data=24")</f>
        <v>https://sed.admsakhalin.ru/Docs/Citizen/_layouts/15/eos/edbtransfer.ashx?SiteId=84ddafa0031f409e9b1dd96f91351621&amp;WebId=b44a2e8f6bd940ffb8577ce52c7585e0&amp;ListId=fd8a59b5757749e6848a491ebc731a91&amp;ItemId=32084&amp;ItemGuid=3612f3660c394157a38e4680b775808b&amp;Data=24</v>
      </c>
    </row>
    <row r="44" spans="1:7" x14ac:dyDescent="0.25">
      <c r="A44" t="s">
        <v>19</v>
      </c>
      <c r="B44" t="s">
        <v>154</v>
      </c>
      <c r="C44" t="s">
        <v>155</v>
      </c>
      <c r="D44" t="s">
        <v>26</v>
      </c>
      <c r="E44" t="s">
        <v>156</v>
      </c>
      <c r="F44" t="str">
        <f t="shared" si="0"/>
        <v>Обращения граждан МО Ногликский ГО</v>
      </c>
      <c r="G44" s="11" t="str">
        <f>HYPERLINK("https://sed.admsakhalin.ru/Docs/Citizen/_layouts/15/eos/edbtransfer.ashx?SiteId=84ddafa0031f409e9b1dd96f91351621&amp;WebId=b44a2e8f6bd940ffb8577ce52c7585e0&amp;ListId=fd8a59b5757749e6848a491ebc731a91&amp;ItemId=31212&amp;ItemGuid=f98a975354af4af3b670470a8a227616&amp;Data=24","https://sed.admsakhalin.ru/Docs/Citizen/_layouts/15/eos/edbtransfer.ashx?SiteId=84ddafa0031f409e9b1dd96f91351621&amp;WebId=b44a2e8f6bd940ffb8577ce52c7585e0&amp;ListId=fd8a59b5757749e6848a491ebc731a91&amp;ItemId=31212&amp;ItemGuid=f98a975354af4af3b670470a8a227616&amp;Data=24")</f>
        <v>https://sed.admsakhalin.ru/Docs/Citizen/_layouts/15/eos/edbtransfer.ashx?SiteId=84ddafa0031f409e9b1dd96f91351621&amp;WebId=b44a2e8f6bd940ffb8577ce52c7585e0&amp;ListId=fd8a59b5757749e6848a491ebc731a91&amp;ItemId=31212&amp;ItemGuid=f98a975354af4af3b670470a8a227616&amp;Data=24</v>
      </c>
    </row>
    <row r="45" spans="1:7" x14ac:dyDescent="0.25">
      <c r="A45" t="s">
        <v>19</v>
      </c>
      <c r="B45" t="s">
        <v>119</v>
      </c>
      <c r="C45" t="s">
        <v>157</v>
      </c>
      <c r="D45" t="s">
        <v>158</v>
      </c>
      <c r="E45" t="s">
        <v>159</v>
      </c>
      <c r="F45" t="str">
        <f t="shared" si="0"/>
        <v>Обращения граждан МО Ногликский ГО</v>
      </c>
      <c r="G45" s="11" t="str">
        <f>HYPERLINK("https://sed.admsakhalin.ru/Docs/Citizen/_layouts/15/eos/edbtransfer.ashx?SiteId=84ddafa0031f409e9b1dd96f91351621&amp;WebId=b44a2e8f6bd940ffb8577ce52c7585e0&amp;ListId=fd8a59b5757749e6848a491ebc731a91&amp;ItemId=31333&amp;ItemGuid=53c9b940df1b4abf87444748dea6eeb5&amp;Data=24","https://sed.admsakhalin.ru/Docs/Citizen/_layouts/15/eos/edbtransfer.ashx?SiteId=84ddafa0031f409e9b1dd96f91351621&amp;WebId=b44a2e8f6bd940ffb8577ce52c7585e0&amp;ListId=fd8a59b5757749e6848a491ebc731a91&amp;ItemId=31333&amp;ItemGuid=53c9b940df1b4abf87444748dea6eeb5&amp;Data=24")</f>
        <v>https://sed.admsakhalin.ru/Docs/Citizen/_layouts/15/eos/edbtransfer.ashx?SiteId=84ddafa0031f409e9b1dd96f91351621&amp;WebId=b44a2e8f6bd940ffb8577ce52c7585e0&amp;ListId=fd8a59b5757749e6848a491ebc731a91&amp;ItemId=31333&amp;ItemGuid=53c9b940df1b4abf87444748dea6eeb5&amp;Data=24</v>
      </c>
    </row>
    <row r="46" spans="1:7" x14ac:dyDescent="0.25">
      <c r="A46" t="s">
        <v>19</v>
      </c>
      <c r="B46" t="s">
        <v>20</v>
      </c>
      <c r="C46" t="s">
        <v>160</v>
      </c>
      <c r="D46" t="s">
        <v>36</v>
      </c>
      <c r="E46" t="s">
        <v>161</v>
      </c>
      <c r="F46" t="str">
        <f t="shared" si="0"/>
        <v>Обращения граждан МО Ногликский ГО</v>
      </c>
      <c r="G46" s="11" t="str">
        <f>HYPERLINK("https://sed.admsakhalin.ru/Docs/Citizen/_layouts/15/eos/edbtransfer.ashx?SiteId=84ddafa0031f409e9b1dd96f91351621&amp;WebId=b44a2e8f6bd940ffb8577ce52c7585e0&amp;ListId=fd8a59b5757749e6848a491ebc731a91&amp;ItemId=31775&amp;ItemGuid=c90a17ad83c44917884447be3bf25f6c&amp;Data=24","https://sed.admsakhalin.ru/Docs/Citizen/_layouts/15/eos/edbtransfer.ashx?SiteId=84ddafa0031f409e9b1dd96f91351621&amp;WebId=b44a2e8f6bd940ffb8577ce52c7585e0&amp;ListId=fd8a59b5757749e6848a491ebc731a91&amp;ItemId=31775&amp;ItemGuid=c90a17ad83c44917884447be3bf25f6c&amp;Data=24")</f>
        <v>https://sed.admsakhalin.ru/Docs/Citizen/_layouts/15/eos/edbtransfer.ashx?SiteId=84ddafa0031f409e9b1dd96f91351621&amp;WebId=b44a2e8f6bd940ffb8577ce52c7585e0&amp;ListId=fd8a59b5757749e6848a491ebc731a91&amp;ItemId=31775&amp;ItemGuid=c90a17ad83c44917884447be3bf25f6c&amp;Data=24</v>
      </c>
    </row>
    <row r="47" spans="1:7" x14ac:dyDescent="0.25">
      <c r="A47" t="s">
        <v>19</v>
      </c>
      <c r="B47" t="s">
        <v>84</v>
      </c>
      <c r="C47" t="s">
        <v>162</v>
      </c>
      <c r="D47" t="s">
        <v>163</v>
      </c>
      <c r="E47" t="s">
        <v>164</v>
      </c>
      <c r="F47" t="str">
        <f t="shared" si="0"/>
        <v>Обращения граждан МО Ногликский ГО</v>
      </c>
      <c r="G47" s="11" t="str">
        <f>HYPERLINK("https://sed.admsakhalin.ru/Docs/Citizen/_layouts/15/eos/edbtransfer.ashx?SiteId=84ddafa0031f409e9b1dd96f91351621&amp;WebId=b44a2e8f6bd940ffb8577ce52c7585e0&amp;ListId=fd8a59b5757749e6848a491ebc731a91&amp;ItemId=31309&amp;ItemGuid=4c444632289d4becbb4f47e1b5206c74&amp;Data=24","https://sed.admsakhalin.ru/Docs/Citizen/_layouts/15/eos/edbtransfer.ashx?SiteId=84ddafa0031f409e9b1dd96f91351621&amp;WebId=b44a2e8f6bd940ffb8577ce52c7585e0&amp;ListId=fd8a59b5757749e6848a491ebc731a91&amp;ItemId=31309&amp;ItemGuid=4c444632289d4becbb4f47e1b5206c74&amp;Data=24")</f>
        <v>https://sed.admsakhalin.ru/Docs/Citizen/_layouts/15/eos/edbtransfer.ashx?SiteId=84ddafa0031f409e9b1dd96f91351621&amp;WebId=b44a2e8f6bd940ffb8577ce52c7585e0&amp;ListId=fd8a59b5757749e6848a491ebc731a91&amp;ItemId=31309&amp;ItemGuid=4c444632289d4becbb4f47e1b5206c74&amp;Data=24</v>
      </c>
    </row>
    <row r="48" spans="1:7" x14ac:dyDescent="0.25">
      <c r="A48" t="s">
        <v>19</v>
      </c>
      <c r="B48" t="s">
        <v>46</v>
      </c>
      <c r="C48" t="s">
        <v>165</v>
      </c>
      <c r="D48" t="s">
        <v>48</v>
      </c>
      <c r="E48" t="s">
        <v>166</v>
      </c>
      <c r="F48" t="str">
        <f t="shared" si="0"/>
        <v>Обращения граждан МО Ногликский ГО</v>
      </c>
      <c r="G48" s="11" t="str">
        <f>HYPERLINK("https://sed.admsakhalin.ru/Docs/Citizen/_layouts/15/eos/edbtransfer.ashx?SiteId=84ddafa0031f409e9b1dd96f91351621&amp;WebId=b44a2e8f6bd940ffb8577ce52c7585e0&amp;ListId=fd8a59b5757749e6848a491ebc731a91&amp;ItemId=33118&amp;ItemGuid=bbf8305db9c94a279a374b013cbb62cb&amp;Data=24","https://sed.admsakhalin.ru/Docs/Citizen/_layouts/15/eos/edbtransfer.ashx?SiteId=84ddafa0031f409e9b1dd96f91351621&amp;WebId=b44a2e8f6bd940ffb8577ce52c7585e0&amp;ListId=fd8a59b5757749e6848a491ebc731a91&amp;ItemId=33118&amp;ItemGuid=bbf8305db9c94a279a374b013cbb62cb&amp;Data=24")</f>
        <v>https://sed.admsakhalin.ru/Docs/Citizen/_layouts/15/eos/edbtransfer.ashx?SiteId=84ddafa0031f409e9b1dd96f91351621&amp;WebId=b44a2e8f6bd940ffb8577ce52c7585e0&amp;ListId=fd8a59b5757749e6848a491ebc731a91&amp;ItemId=33118&amp;ItemGuid=bbf8305db9c94a279a374b013cbb62cb&amp;Data=24</v>
      </c>
    </row>
    <row r="49" spans="1:7" x14ac:dyDescent="0.25">
      <c r="A49" t="s">
        <v>19</v>
      </c>
      <c r="B49" t="s">
        <v>31</v>
      </c>
      <c r="C49" t="s">
        <v>167</v>
      </c>
      <c r="D49" t="s">
        <v>92</v>
      </c>
      <c r="E49" t="s">
        <v>168</v>
      </c>
      <c r="F49" t="str">
        <f t="shared" si="0"/>
        <v>Обращения граждан МО Ногликский ГО</v>
      </c>
      <c r="G49" s="11" t="str">
        <f>HYPERLINK("https://sed.admsakhalin.ru/Docs/Citizen/_layouts/15/eos/edbtransfer.ashx?SiteId=84ddafa0031f409e9b1dd96f91351621&amp;WebId=b44a2e8f6bd940ffb8577ce52c7585e0&amp;ListId=fd8a59b5757749e6848a491ebc731a91&amp;ItemId=32874&amp;ItemGuid=5a5f1f26741b45c29caf4def3802cad1&amp;Data=24","https://sed.admsakhalin.ru/Docs/Citizen/_layouts/15/eos/edbtransfer.ashx?SiteId=84ddafa0031f409e9b1dd96f91351621&amp;WebId=b44a2e8f6bd940ffb8577ce52c7585e0&amp;ListId=fd8a59b5757749e6848a491ebc731a91&amp;ItemId=32874&amp;ItemGuid=5a5f1f26741b45c29caf4def3802cad1&amp;Data=24")</f>
        <v>https://sed.admsakhalin.ru/Docs/Citizen/_layouts/15/eos/edbtransfer.ashx?SiteId=84ddafa0031f409e9b1dd96f91351621&amp;WebId=b44a2e8f6bd940ffb8577ce52c7585e0&amp;ListId=fd8a59b5757749e6848a491ebc731a91&amp;ItemId=32874&amp;ItemGuid=5a5f1f26741b45c29caf4def3802cad1&amp;Data=24</v>
      </c>
    </row>
    <row r="50" spans="1:7" x14ac:dyDescent="0.25">
      <c r="A50" t="s">
        <v>19</v>
      </c>
      <c r="B50" t="s">
        <v>169</v>
      </c>
      <c r="C50" t="s">
        <v>170</v>
      </c>
      <c r="D50" t="s">
        <v>57</v>
      </c>
      <c r="E50" t="s">
        <v>171</v>
      </c>
      <c r="F50" t="str">
        <f t="shared" si="0"/>
        <v>Обращения граждан МО Ногликский ГО</v>
      </c>
      <c r="G50" s="11" t="str">
        <f>HYPERLINK("https://sed.admsakhalin.ru/Docs/Citizen/_layouts/15/eos/edbtransfer.ashx?SiteId=84ddafa0031f409e9b1dd96f91351621&amp;WebId=b44a2e8f6bd940ffb8577ce52c7585e0&amp;ListId=fd8a59b5757749e6848a491ebc731a91&amp;ItemId=33957&amp;ItemGuid=23eb8e5750ee48bb9a2a4e0181499f6e&amp;Data=24","https://sed.admsakhalin.ru/Docs/Citizen/_layouts/15/eos/edbtransfer.ashx?SiteId=84ddafa0031f409e9b1dd96f91351621&amp;WebId=b44a2e8f6bd940ffb8577ce52c7585e0&amp;ListId=fd8a59b5757749e6848a491ebc731a91&amp;ItemId=33957&amp;ItemGuid=23eb8e5750ee48bb9a2a4e0181499f6e&amp;Data=24")</f>
        <v>https://sed.admsakhalin.ru/Docs/Citizen/_layouts/15/eos/edbtransfer.ashx?SiteId=84ddafa0031f409e9b1dd96f91351621&amp;WebId=b44a2e8f6bd940ffb8577ce52c7585e0&amp;ListId=fd8a59b5757749e6848a491ebc731a91&amp;ItemId=33957&amp;ItemGuid=23eb8e5750ee48bb9a2a4e0181499f6e&amp;Data=24</v>
      </c>
    </row>
    <row r="51" spans="1:7" x14ac:dyDescent="0.25">
      <c r="A51" t="s">
        <v>19</v>
      </c>
      <c r="B51" t="s">
        <v>24</v>
      </c>
      <c r="C51" t="s">
        <v>172</v>
      </c>
      <c r="D51" t="s">
        <v>110</v>
      </c>
      <c r="E51" t="s">
        <v>173</v>
      </c>
      <c r="F51" t="str">
        <f t="shared" si="0"/>
        <v>Обращения граждан МО Ногликский ГО</v>
      </c>
      <c r="G51" s="11" t="str">
        <f>HYPERLINK("https://sed.admsakhalin.ru/Docs/Citizen/_layouts/15/eos/edbtransfer.ashx?SiteId=84ddafa0031f409e9b1dd96f91351621&amp;WebId=b44a2e8f6bd940ffb8577ce52c7585e0&amp;ListId=fd8a59b5757749e6848a491ebc731a91&amp;ItemId=31684&amp;ItemGuid=6100ef2936d040feadfc4e0f7e776b77&amp;Data=24","https://sed.admsakhalin.ru/Docs/Citizen/_layouts/15/eos/edbtransfer.ashx?SiteId=84ddafa0031f409e9b1dd96f91351621&amp;WebId=b44a2e8f6bd940ffb8577ce52c7585e0&amp;ListId=fd8a59b5757749e6848a491ebc731a91&amp;ItemId=31684&amp;ItemGuid=6100ef2936d040feadfc4e0f7e776b77&amp;Data=24")</f>
        <v>https://sed.admsakhalin.ru/Docs/Citizen/_layouts/15/eos/edbtransfer.ashx?SiteId=84ddafa0031f409e9b1dd96f91351621&amp;WebId=b44a2e8f6bd940ffb8577ce52c7585e0&amp;ListId=fd8a59b5757749e6848a491ebc731a91&amp;ItemId=31684&amp;ItemGuid=6100ef2936d040feadfc4e0f7e776b77&amp;Data=24</v>
      </c>
    </row>
    <row r="52" spans="1:7" x14ac:dyDescent="0.25">
      <c r="A52" t="s">
        <v>19</v>
      </c>
      <c r="B52" t="s">
        <v>174</v>
      </c>
      <c r="C52" t="s">
        <v>175</v>
      </c>
      <c r="D52" t="s">
        <v>44</v>
      </c>
      <c r="E52" t="s">
        <v>176</v>
      </c>
      <c r="F52" t="str">
        <f t="shared" si="0"/>
        <v>Обращения граждан МО Ногликский ГО</v>
      </c>
      <c r="G52" s="11" t="str">
        <f>HYPERLINK("https://sed.admsakhalin.ru/Docs/Citizen/_layouts/15/eos/edbtransfer.ashx?SiteId=84ddafa0031f409e9b1dd96f91351621&amp;WebId=b44a2e8f6bd940ffb8577ce52c7585e0&amp;ListId=fd8a59b5757749e6848a491ebc731a91&amp;ItemId=32441&amp;ItemGuid=885547bfa2a74458a5ce5345ad0a2ba6&amp;Data=24","https://sed.admsakhalin.ru/Docs/Citizen/_layouts/15/eos/edbtransfer.ashx?SiteId=84ddafa0031f409e9b1dd96f91351621&amp;WebId=b44a2e8f6bd940ffb8577ce52c7585e0&amp;ListId=fd8a59b5757749e6848a491ebc731a91&amp;ItemId=32441&amp;ItemGuid=885547bfa2a74458a5ce5345ad0a2ba6&amp;Data=24")</f>
        <v>https://sed.admsakhalin.ru/Docs/Citizen/_layouts/15/eos/edbtransfer.ashx?SiteId=84ddafa0031f409e9b1dd96f91351621&amp;WebId=b44a2e8f6bd940ffb8577ce52c7585e0&amp;ListId=fd8a59b5757749e6848a491ebc731a91&amp;ItemId=32441&amp;ItemGuid=885547bfa2a74458a5ce5345ad0a2ba6&amp;Data=24</v>
      </c>
    </row>
    <row r="53" spans="1:7" x14ac:dyDescent="0.25">
      <c r="A53" t="s">
        <v>19</v>
      </c>
      <c r="B53" t="s">
        <v>177</v>
      </c>
      <c r="C53" t="s">
        <v>178</v>
      </c>
      <c r="D53" t="s">
        <v>33</v>
      </c>
      <c r="E53" t="s">
        <v>179</v>
      </c>
      <c r="F53" t="str">
        <f t="shared" si="0"/>
        <v>Обращения граждан МО Ногликский ГО</v>
      </c>
      <c r="G53" s="11" t="str">
        <f>HYPERLINK("https://sed.admsakhalin.ru/Docs/Citizen/_layouts/15/eos/edbtransfer.ashx?SiteId=84ddafa0031f409e9b1dd96f91351621&amp;WebId=b44a2e8f6bd940ffb8577ce52c7585e0&amp;ListId=fd8a59b5757749e6848a491ebc731a91&amp;ItemId=33393&amp;ItemGuid=ae4476820b324c2f88925849d2cd5248&amp;Data=24","https://sed.admsakhalin.ru/Docs/Citizen/_layouts/15/eos/edbtransfer.ashx?SiteId=84ddafa0031f409e9b1dd96f91351621&amp;WebId=b44a2e8f6bd940ffb8577ce52c7585e0&amp;ListId=fd8a59b5757749e6848a491ebc731a91&amp;ItemId=33393&amp;ItemGuid=ae4476820b324c2f88925849d2cd5248&amp;Data=24")</f>
        <v>https://sed.admsakhalin.ru/Docs/Citizen/_layouts/15/eos/edbtransfer.ashx?SiteId=84ddafa0031f409e9b1dd96f91351621&amp;WebId=b44a2e8f6bd940ffb8577ce52c7585e0&amp;ListId=fd8a59b5757749e6848a491ebc731a91&amp;ItemId=33393&amp;ItemGuid=ae4476820b324c2f88925849d2cd5248&amp;Data=24</v>
      </c>
    </row>
    <row r="54" spans="1:7" x14ac:dyDescent="0.25">
      <c r="A54" t="s">
        <v>19</v>
      </c>
      <c r="B54" t="s">
        <v>180</v>
      </c>
      <c r="C54" t="s">
        <v>181</v>
      </c>
      <c r="D54" t="s">
        <v>26</v>
      </c>
      <c r="E54" t="s">
        <v>182</v>
      </c>
      <c r="F54" t="str">
        <f t="shared" si="0"/>
        <v>Обращения граждан МО Ногликский ГО</v>
      </c>
      <c r="G54" s="11" t="str">
        <f>HYPERLINK("https://sed.admsakhalin.ru/Docs/Citizen/_layouts/15/eos/edbtransfer.ashx?SiteId=84ddafa0031f409e9b1dd96f91351621&amp;WebId=b44a2e8f6bd940ffb8577ce52c7585e0&amp;ListId=fd8a59b5757749e6848a491ebc731a91&amp;ItemId=31220&amp;ItemGuid=7c0f909b56264659896b58db6b63ef48&amp;Data=24","https://sed.admsakhalin.ru/Docs/Citizen/_layouts/15/eos/edbtransfer.ashx?SiteId=84ddafa0031f409e9b1dd96f91351621&amp;WebId=b44a2e8f6bd940ffb8577ce52c7585e0&amp;ListId=fd8a59b5757749e6848a491ebc731a91&amp;ItemId=31220&amp;ItemGuid=7c0f909b56264659896b58db6b63ef48&amp;Data=24")</f>
        <v>https://sed.admsakhalin.ru/Docs/Citizen/_layouts/15/eos/edbtransfer.ashx?SiteId=84ddafa0031f409e9b1dd96f91351621&amp;WebId=b44a2e8f6bd940ffb8577ce52c7585e0&amp;ListId=fd8a59b5757749e6848a491ebc731a91&amp;ItemId=31220&amp;ItemGuid=7c0f909b56264659896b58db6b63ef48&amp;Data=24</v>
      </c>
    </row>
    <row r="55" spans="1:7" x14ac:dyDescent="0.25">
      <c r="A55" t="s">
        <v>19</v>
      </c>
      <c r="B55" t="s">
        <v>126</v>
      </c>
      <c r="C55" t="s">
        <v>183</v>
      </c>
      <c r="D55" t="s">
        <v>92</v>
      </c>
      <c r="E55" t="s">
        <v>184</v>
      </c>
      <c r="F55" t="str">
        <f t="shared" si="0"/>
        <v>Обращения граждан МО Ногликский ГО</v>
      </c>
      <c r="G55" s="11" t="str">
        <f>HYPERLINK("https://sed.admsakhalin.ru/Docs/Citizen/_layouts/15/eos/edbtransfer.ashx?SiteId=84ddafa0031f409e9b1dd96f91351621&amp;WebId=b44a2e8f6bd940ffb8577ce52c7585e0&amp;ListId=fd8a59b5757749e6848a491ebc731a91&amp;ItemId=32881&amp;ItemGuid=ec1fbbdba56b41b19b595a5d9e52d30a&amp;Data=24","https://sed.admsakhalin.ru/Docs/Citizen/_layouts/15/eos/edbtransfer.ashx?SiteId=84ddafa0031f409e9b1dd96f91351621&amp;WebId=b44a2e8f6bd940ffb8577ce52c7585e0&amp;ListId=fd8a59b5757749e6848a491ebc731a91&amp;ItemId=32881&amp;ItemGuid=ec1fbbdba56b41b19b595a5d9e52d30a&amp;Data=24")</f>
        <v>https://sed.admsakhalin.ru/Docs/Citizen/_layouts/15/eos/edbtransfer.ashx?SiteId=84ddafa0031f409e9b1dd96f91351621&amp;WebId=b44a2e8f6bd940ffb8577ce52c7585e0&amp;ListId=fd8a59b5757749e6848a491ebc731a91&amp;ItemId=32881&amp;ItemGuid=ec1fbbdba56b41b19b595a5d9e52d30a&amp;Data=24</v>
      </c>
    </row>
    <row r="56" spans="1:7" x14ac:dyDescent="0.25">
      <c r="A56" t="s">
        <v>19</v>
      </c>
      <c r="B56" t="s">
        <v>154</v>
      </c>
      <c r="C56" t="s">
        <v>185</v>
      </c>
      <c r="D56" t="s">
        <v>186</v>
      </c>
      <c r="E56" t="s">
        <v>187</v>
      </c>
      <c r="F56" t="str">
        <f t="shared" si="0"/>
        <v>Обращения граждан МО Ногликский ГО</v>
      </c>
      <c r="G56" s="11" t="str">
        <f>HYPERLINK("https://sed.admsakhalin.ru/Docs/Citizen/_layouts/15/eos/edbtransfer.ashx?SiteId=84ddafa0031f409e9b1dd96f91351621&amp;WebId=b44a2e8f6bd940ffb8577ce52c7585e0&amp;ListId=fd8a59b5757749e6848a491ebc731a91&amp;ItemId=32076&amp;ItemGuid=53670111a11e48e3b50a5ad7c0f7dcfa&amp;Data=24","https://sed.admsakhalin.ru/Docs/Citizen/_layouts/15/eos/edbtransfer.ashx?SiteId=84ddafa0031f409e9b1dd96f91351621&amp;WebId=b44a2e8f6bd940ffb8577ce52c7585e0&amp;ListId=fd8a59b5757749e6848a491ebc731a91&amp;ItemId=32076&amp;ItemGuid=53670111a11e48e3b50a5ad7c0f7dcfa&amp;Data=24")</f>
        <v>https://sed.admsakhalin.ru/Docs/Citizen/_layouts/15/eos/edbtransfer.ashx?SiteId=84ddafa0031f409e9b1dd96f91351621&amp;WebId=b44a2e8f6bd940ffb8577ce52c7585e0&amp;ListId=fd8a59b5757749e6848a491ebc731a91&amp;ItemId=32076&amp;ItemGuid=53670111a11e48e3b50a5ad7c0f7dcfa&amp;Data=24</v>
      </c>
    </row>
    <row r="57" spans="1:7" x14ac:dyDescent="0.25">
      <c r="A57" t="s">
        <v>19</v>
      </c>
      <c r="B57" t="s">
        <v>188</v>
      </c>
      <c r="C57" t="s">
        <v>189</v>
      </c>
      <c r="D57" t="s">
        <v>190</v>
      </c>
      <c r="E57" t="s">
        <v>191</v>
      </c>
      <c r="F57" t="str">
        <f t="shared" si="0"/>
        <v>Обращения граждан МО Ногликский ГО</v>
      </c>
      <c r="G57" s="11" t="str">
        <f>HYPERLINK("https://sed.admsakhalin.ru/Docs/Citizen/_layouts/15/eos/edbtransfer.ashx?SiteId=84ddafa0031f409e9b1dd96f91351621&amp;WebId=b44a2e8f6bd940ffb8577ce52c7585e0&amp;ListId=fd8a59b5757749e6848a491ebc731a91&amp;ItemId=31537&amp;ItemGuid=a8917439bc2f47c887d95c6b3e608f54&amp;Data=24","https://sed.admsakhalin.ru/Docs/Citizen/_layouts/15/eos/edbtransfer.ashx?SiteId=84ddafa0031f409e9b1dd96f91351621&amp;WebId=b44a2e8f6bd940ffb8577ce52c7585e0&amp;ListId=fd8a59b5757749e6848a491ebc731a91&amp;ItemId=31537&amp;ItemGuid=a8917439bc2f47c887d95c6b3e608f54&amp;Data=24")</f>
        <v>https://sed.admsakhalin.ru/Docs/Citizen/_layouts/15/eos/edbtransfer.ashx?SiteId=84ddafa0031f409e9b1dd96f91351621&amp;WebId=b44a2e8f6bd940ffb8577ce52c7585e0&amp;ListId=fd8a59b5757749e6848a491ebc731a91&amp;ItemId=31537&amp;ItemGuid=a8917439bc2f47c887d95c6b3e608f54&amp;Data=24</v>
      </c>
    </row>
    <row r="58" spans="1:7" x14ac:dyDescent="0.25">
      <c r="A58" t="s">
        <v>19</v>
      </c>
      <c r="B58" t="s">
        <v>192</v>
      </c>
      <c r="C58" t="s">
        <v>193</v>
      </c>
      <c r="D58" t="s">
        <v>44</v>
      </c>
      <c r="E58" t="s">
        <v>194</v>
      </c>
      <c r="F58" t="str">
        <f t="shared" si="0"/>
        <v>Обращения граждан МО Ногликский ГО</v>
      </c>
      <c r="G58" s="11" t="str">
        <f>HYPERLINK("https://sed.admsakhalin.ru/Docs/Citizen/_layouts/15/eos/edbtransfer.ashx?SiteId=84ddafa0031f409e9b1dd96f91351621&amp;WebId=b44a2e8f6bd940ffb8577ce52c7585e0&amp;ListId=fd8a59b5757749e6848a491ebc731a91&amp;ItemId=32432&amp;ItemGuid=530600e0bfe94b4baa7e5d1711a70cd1&amp;Data=24","https://sed.admsakhalin.ru/Docs/Citizen/_layouts/15/eos/edbtransfer.ashx?SiteId=84ddafa0031f409e9b1dd96f91351621&amp;WebId=b44a2e8f6bd940ffb8577ce52c7585e0&amp;ListId=fd8a59b5757749e6848a491ebc731a91&amp;ItemId=32432&amp;ItemGuid=530600e0bfe94b4baa7e5d1711a70cd1&amp;Data=24")</f>
        <v>https://sed.admsakhalin.ru/Docs/Citizen/_layouts/15/eos/edbtransfer.ashx?SiteId=84ddafa0031f409e9b1dd96f91351621&amp;WebId=b44a2e8f6bd940ffb8577ce52c7585e0&amp;ListId=fd8a59b5757749e6848a491ebc731a91&amp;ItemId=32432&amp;ItemGuid=530600e0bfe94b4baa7e5d1711a70cd1&amp;Data=24</v>
      </c>
    </row>
    <row r="59" spans="1:7" x14ac:dyDescent="0.25">
      <c r="A59" t="s">
        <v>19</v>
      </c>
      <c r="B59" t="s">
        <v>84</v>
      </c>
      <c r="C59" t="s">
        <v>195</v>
      </c>
      <c r="D59" t="s">
        <v>44</v>
      </c>
      <c r="E59" t="s">
        <v>196</v>
      </c>
      <c r="F59" t="str">
        <f t="shared" si="0"/>
        <v>Обращения граждан МО Ногликский ГО</v>
      </c>
      <c r="G59" s="11" t="str">
        <f>HYPERLINK("https://sed.admsakhalin.ru/Docs/Citizen/_layouts/15/eos/edbtransfer.ashx?SiteId=84ddafa0031f409e9b1dd96f91351621&amp;WebId=b44a2e8f6bd940ffb8577ce52c7585e0&amp;ListId=fd8a59b5757749e6848a491ebc731a91&amp;ItemId=32442&amp;ItemGuid=6a0ca649036649fb9c4e5d9ec05458de&amp;Data=24","https://sed.admsakhalin.ru/Docs/Citizen/_layouts/15/eos/edbtransfer.ashx?SiteId=84ddafa0031f409e9b1dd96f91351621&amp;WebId=b44a2e8f6bd940ffb8577ce52c7585e0&amp;ListId=fd8a59b5757749e6848a491ebc731a91&amp;ItemId=32442&amp;ItemGuid=6a0ca649036649fb9c4e5d9ec05458de&amp;Data=24")</f>
        <v>https://sed.admsakhalin.ru/Docs/Citizen/_layouts/15/eos/edbtransfer.ashx?SiteId=84ddafa0031f409e9b1dd96f91351621&amp;WebId=b44a2e8f6bd940ffb8577ce52c7585e0&amp;ListId=fd8a59b5757749e6848a491ebc731a91&amp;ItemId=32442&amp;ItemGuid=6a0ca649036649fb9c4e5d9ec05458de&amp;Data=24</v>
      </c>
    </row>
    <row r="60" spans="1:7" x14ac:dyDescent="0.25">
      <c r="A60" t="s">
        <v>19</v>
      </c>
      <c r="B60" t="s">
        <v>84</v>
      </c>
      <c r="C60" t="s">
        <v>197</v>
      </c>
      <c r="D60" t="s">
        <v>36</v>
      </c>
      <c r="E60" t="s">
        <v>198</v>
      </c>
      <c r="F60" t="str">
        <f t="shared" si="0"/>
        <v>Обращения граждан МО Ногликский ГО</v>
      </c>
      <c r="G60" s="11" t="str">
        <f>HYPERLINK("https://sed.admsakhalin.ru/Docs/Citizen/_layouts/15/eos/edbtransfer.ashx?SiteId=84ddafa0031f409e9b1dd96f91351621&amp;WebId=b44a2e8f6bd940ffb8577ce52c7585e0&amp;ListId=fd8a59b5757749e6848a491ebc731a91&amp;ItemId=31772&amp;ItemGuid=6ca2d604a92c4853bc27613e97566ae9&amp;Data=24","https://sed.admsakhalin.ru/Docs/Citizen/_layouts/15/eos/edbtransfer.ashx?SiteId=84ddafa0031f409e9b1dd96f91351621&amp;WebId=b44a2e8f6bd940ffb8577ce52c7585e0&amp;ListId=fd8a59b5757749e6848a491ebc731a91&amp;ItemId=31772&amp;ItemGuid=6ca2d604a92c4853bc27613e97566ae9&amp;Data=24")</f>
        <v>https://sed.admsakhalin.ru/Docs/Citizen/_layouts/15/eos/edbtransfer.ashx?SiteId=84ddafa0031f409e9b1dd96f91351621&amp;WebId=b44a2e8f6bd940ffb8577ce52c7585e0&amp;ListId=fd8a59b5757749e6848a491ebc731a91&amp;ItemId=31772&amp;ItemGuid=6ca2d604a92c4853bc27613e97566ae9&amp;Data=24</v>
      </c>
    </row>
    <row r="61" spans="1:7" x14ac:dyDescent="0.25">
      <c r="A61" t="s">
        <v>19</v>
      </c>
      <c r="B61" t="s">
        <v>154</v>
      </c>
      <c r="C61" t="s">
        <v>199</v>
      </c>
      <c r="D61" t="s">
        <v>60</v>
      </c>
      <c r="E61" t="s">
        <v>200</v>
      </c>
      <c r="F61" t="str">
        <f t="shared" si="0"/>
        <v>Обращения граждан МО Ногликский ГО</v>
      </c>
      <c r="G61" s="11" t="str">
        <f>HYPERLINK("https://sed.admsakhalin.ru/Docs/Citizen/_layouts/15/eos/edbtransfer.ashx?SiteId=84ddafa0031f409e9b1dd96f91351621&amp;WebId=b44a2e8f6bd940ffb8577ce52c7585e0&amp;ListId=fd8a59b5757749e6848a491ebc731a91&amp;ItemId=31402&amp;ItemGuid=abcd6eebc03844ebae2b63e939546088&amp;Data=24","https://sed.admsakhalin.ru/Docs/Citizen/_layouts/15/eos/edbtransfer.ashx?SiteId=84ddafa0031f409e9b1dd96f91351621&amp;WebId=b44a2e8f6bd940ffb8577ce52c7585e0&amp;ListId=fd8a59b5757749e6848a491ebc731a91&amp;ItemId=31402&amp;ItemGuid=abcd6eebc03844ebae2b63e939546088&amp;Data=24")</f>
        <v>https://sed.admsakhalin.ru/Docs/Citizen/_layouts/15/eos/edbtransfer.ashx?SiteId=84ddafa0031f409e9b1dd96f91351621&amp;WebId=b44a2e8f6bd940ffb8577ce52c7585e0&amp;ListId=fd8a59b5757749e6848a491ebc731a91&amp;ItemId=31402&amp;ItemGuid=abcd6eebc03844ebae2b63e939546088&amp;Data=24</v>
      </c>
    </row>
    <row r="62" spans="1:7" x14ac:dyDescent="0.25">
      <c r="A62" t="s">
        <v>19</v>
      </c>
      <c r="B62" t="s">
        <v>24</v>
      </c>
      <c r="C62" t="s">
        <v>201</v>
      </c>
      <c r="D62" t="s">
        <v>99</v>
      </c>
      <c r="E62" t="s">
        <v>202</v>
      </c>
      <c r="F62" t="str">
        <f t="shared" si="0"/>
        <v>Обращения граждан МО Ногликский ГО</v>
      </c>
      <c r="G62" s="11" t="str">
        <f>HYPERLINK("https://sed.admsakhalin.ru/Docs/Citizen/_layouts/15/eos/edbtransfer.ashx?SiteId=84ddafa0031f409e9b1dd96f91351621&amp;WebId=b44a2e8f6bd940ffb8577ce52c7585e0&amp;ListId=fd8a59b5757749e6848a491ebc731a91&amp;ItemId=32093&amp;ItemGuid=4d98fddc92d74ca58062643b3572b28a&amp;Data=24","https://sed.admsakhalin.ru/Docs/Citizen/_layouts/15/eos/edbtransfer.ashx?SiteId=84ddafa0031f409e9b1dd96f91351621&amp;WebId=b44a2e8f6bd940ffb8577ce52c7585e0&amp;ListId=fd8a59b5757749e6848a491ebc731a91&amp;ItemId=32093&amp;ItemGuid=4d98fddc92d74ca58062643b3572b28a&amp;Data=24")</f>
        <v>https://sed.admsakhalin.ru/Docs/Citizen/_layouts/15/eos/edbtransfer.ashx?SiteId=84ddafa0031f409e9b1dd96f91351621&amp;WebId=b44a2e8f6bd940ffb8577ce52c7585e0&amp;ListId=fd8a59b5757749e6848a491ebc731a91&amp;ItemId=32093&amp;ItemGuid=4d98fddc92d74ca58062643b3572b28a&amp;Data=24</v>
      </c>
    </row>
    <row r="63" spans="1:7" x14ac:dyDescent="0.25">
      <c r="A63" t="s">
        <v>19</v>
      </c>
      <c r="B63" t="s">
        <v>203</v>
      </c>
      <c r="C63" t="s">
        <v>204</v>
      </c>
      <c r="D63" t="s">
        <v>71</v>
      </c>
      <c r="E63" t="s">
        <v>205</v>
      </c>
      <c r="F63" t="str">
        <f t="shared" si="0"/>
        <v>Обращения граждан МО Ногликский ГО</v>
      </c>
      <c r="G63" s="11" t="str">
        <f>HYPERLINK("https://sed.admsakhalin.ru/Docs/Citizen/_layouts/15/eos/edbtransfer.ashx?SiteId=84ddafa0031f409e9b1dd96f91351621&amp;WebId=b44a2e8f6bd940ffb8577ce52c7585e0&amp;ListId=fd8a59b5757749e6848a491ebc731a91&amp;ItemId=33059&amp;ItemGuid=f816a78165874060a9746832b64557c9&amp;Data=24","https://sed.admsakhalin.ru/Docs/Citizen/_layouts/15/eos/edbtransfer.ashx?SiteId=84ddafa0031f409e9b1dd96f91351621&amp;WebId=b44a2e8f6bd940ffb8577ce52c7585e0&amp;ListId=fd8a59b5757749e6848a491ebc731a91&amp;ItemId=33059&amp;ItemGuid=f816a78165874060a9746832b64557c9&amp;Data=24")</f>
        <v>https://sed.admsakhalin.ru/Docs/Citizen/_layouts/15/eos/edbtransfer.ashx?SiteId=84ddafa0031f409e9b1dd96f91351621&amp;WebId=b44a2e8f6bd940ffb8577ce52c7585e0&amp;ListId=fd8a59b5757749e6848a491ebc731a91&amp;ItemId=33059&amp;ItemGuid=f816a78165874060a9746832b64557c9&amp;Data=24</v>
      </c>
    </row>
    <row r="64" spans="1:7" x14ac:dyDescent="0.25">
      <c r="A64" t="s">
        <v>19</v>
      </c>
      <c r="B64" t="s">
        <v>206</v>
      </c>
      <c r="C64" t="s">
        <v>207</v>
      </c>
      <c r="D64" t="s">
        <v>208</v>
      </c>
      <c r="E64" t="s">
        <v>209</v>
      </c>
      <c r="F64" t="str">
        <f t="shared" si="0"/>
        <v>Обращения граждан МО Ногликский ГО</v>
      </c>
      <c r="G64" s="11" t="str">
        <f>HYPERLINK("https://sed.admsakhalin.ru/Docs/Citizen/_layouts/15/eos/edbtransfer.ashx?SiteId=84ddafa0031f409e9b1dd96f91351621&amp;WebId=b44a2e8f6bd940ffb8577ce52c7585e0&amp;ListId=fd8a59b5757749e6848a491ebc731a91&amp;ItemId=31883&amp;ItemGuid=3b41048755c34153b3b668601f9f29ed&amp;Data=24","https://sed.admsakhalin.ru/Docs/Citizen/_layouts/15/eos/edbtransfer.ashx?SiteId=84ddafa0031f409e9b1dd96f91351621&amp;WebId=b44a2e8f6bd940ffb8577ce52c7585e0&amp;ListId=fd8a59b5757749e6848a491ebc731a91&amp;ItemId=31883&amp;ItemGuid=3b41048755c34153b3b668601f9f29ed&amp;Data=24")</f>
        <v>https://sed.admsakhalin.ru/Docs/Citizen/_layouts/15/eos/edbtransfer.ashx?SiteId=84ddafa0031f409e9b1dd96f91351621&amp;WebId=b44a2e8f6bd940ffb8577ce52c7585e0&amp;ListId=fd8a59b5757749e6848a491ebc731a91&amp;ItemId=31883&amp;ItemGuid=3b41048755c34153b3b668601f9f29ed&amp;Data=24</v>
      </c>
    </row>
    <row r="65" spans="1:7" x14ac:dyDescent="0.25">
      <c r="A65" t="s">
        <v>19</v>
      </c>
      <c r="B65" t="s">
        <v>55</v>
      </c>
      <c r="C65" t="s">
        <v>210</v>
      </c>
      <c r="D65" t="s">
        <v>26</v>
      </c>
      <c r="E65" t="s">
        <v>211</v>
      </c>
      <c r="F65" t="str">
        <f t="shared" si="0"/>
        <v>Обращения граждан МО Ногликский ГО</v>
      </c>
      <c r="G65" s="11" t="str">
        <f>HYPERLINK("https://sed.admsakhalin.ru/Docs/Citizen/_layouts/15/eos/edbtransfer.ashx?SiteId=84ddafa0031f409e9b1dd96f91351621&amp;WebId=b44a2e8f6bd940ffb8577ce52c7585e0&amp;ListId=fd8a59b5757749e6848a491ebc731a91&amp;ItemId=31208&amp;ItemGuid=532c56e0bd5a44eab6726e1b20f06769&amp;Data=24","https://sed.admsakhalin.ru/Docs/Citizen/_layouts/15/eos/edbtransfer.ashx?SiteId=84ddafa0031f409e9b1dd96f91351621&amp;WebId=b44a2e8f6bd940ffb8577ce52c7585e0&amp;ListId=fd8a59b5757749e6848a491ebc731a91&amp;ItemId=31208&amp;ItemGuid=532c56e0bd5a44eab6726e1b20f06769&amp;Data=24")</f>
        <v>https://sed.admsakhalin.ru/Docs/Citizen/_layouts/15/eos/edbtransfer.ashx?SiteId=84ddafa0031f409e9b1dd96f91351621&amp;WebId=b44a2e8f6bd940ffb8577ce52c7585e0&amp;ListId=fd8a59b5757749e6848a491ebc731a91&amp;ItemId=31208&amp;ItemGuid=532c56e0bd5a44eab6726e1b20f06769&amp;Data=24</v>
      </c>
    </row>
    <row r="66" spans="1:7" x14ac:dyDescent="0.25">
      <c r="A66" t="s">
        <v>19</v>
      </c>
      <c r="B66" t="s">
        <v>154</v>
      </c>
      <c r="C66" t="s">
        <v>212</v>
      </c>
      <c r="D66" t="s">
        <v>60</v>
      </c>
      <c r="E66" t="s">
        <v>200</v>
      </c>
      <c r="F66" t="str">
        <f t="shared" si="0"/>
        <v>Обращения граждан МО Ногликский ГО</v>
      </c>
      <c r="G66" s="11" t="str">
        <f>HYPERLINK("https://sed.admsakhalin.ru/Docs/Citizen/_layouts/15/eos/edbtransfer.ashx?SiteId=84ddafa0031f409e9b1dd96f91351621&amp;WebId=b44a2e8f6bd940ffb8577ce52c7585e0&amp;ListId=fd8a59b5757749e6848a491ebc731a91&amp;ItemId=31401&amp;ItemGuid=3a78610e153b4755bb90710fa62d8bde&amp;Data=24","https://sed.admsakhalin.ru/Docs/Citizen/_layouts/15/eos/edbtransfer.ashx?SiteId=84ddafa0031f409e9b1dd96f91351621&amp;WebId=b44a2e8f6bd940ffb8577ce52c7585e0&amp;ListId=fd8a59b5757749e6848a491ebc731a91&amp;ItemId=31401&amp;ItemGuid=3a78610e153b4755bb90710fa62d8bde&amp;Data=24")</f>
        <v>https://sed.admsakhalin.ru/Docs/Citizen/_layouts/15/eos/edbtransfer.ashx?SiteId=84ddafa0031f409e9b1dd96f91351621&amp;WebId=b44a2e8f6bd940ffb8577ce52c7585e0&amp;ListId=fd8a59b5757749e6848a491ebc731a91&amp;ItemId=31401&amp;ItemGuid=3a78610e153b4755bb90710fa62d8bde&amp;Data=24</v>
      </c>
    </row>
    <row r="67" spans="1:7" x14ac:dyDescent="0.25">
      <c r="A67" t="s">
        <v>19</v>
      </c>
      <c r="B67" t="s">
        <v>69</v>
      </c>
      <c r="C67" t="s">
        <v>213</v>
      </c>
      <c r="D67" t="s">
        <v>71</v>
      </c>
      <c r="E67" t="s">
        <v>72</v>
      </c>
      <c r="F67" t="str">
        <f t="shared" si="0"/>
        <v>Обращения граждан МО Ногликский ГО</v>
      </c>
      <c r="G67" s="11" t="str">
        <f>HYPERLINK("https://sed.admsakhalin.ru/Docs/Citizen/_layouts/15/eos/edbtransfer.ashx?SiteId=84ddafa0031f409e9b1dd96f91351621&amp;WebId=b44a2e8f6bd940ffb8577ce52c7585e0&amp;ListId=fd8a59b5757749e6848a491ebc731a91&amp;ItemId=33058&amp;ItemGuid=7d2e146042bb4db4a4da752cc9551b15&amp;Data=24","https://sed.admsakhalin.ru/Docs/Citizen/_layouts/15/eos/edbtransfer.ashx?SiteId=84ddafa0031f409e9b1dd96f91351621&amp;WebId=b44a2e8f6bd940ffb8577ce52c7585e0&amp;ListId=fd8a59b5757749e6848a491ebc731a91&amp;ItemId=33058&amp;ItemGuid=7d2e146042bb4db4a4da752cc9551b15&amp;Data=24")</f>
        <v>https://sed.admsakhalin.ru/Docs/Citizen/_layouts/15/eos/edbtransfer.ashx?SiteId=84ddafa0031f409e9b1dd96f91351621&amp;WebId=b44a2e8f6bd940ffb8577ce52c7585e0&amp;ListId=fd8a59b5757749e6848a491ebc731a91&amp;ItemId=33058&amp;ItemGuid=7d2e146042bb4db4a4da752cc9551b15&amp;Data=24</v>
      </c>
    </row>
    <row r="68" spans="1:7" x14ac:dyDescent="0.25">
      <c r="A68" t="s">
        <v>19</v>
      </c>
      <c r="B68" t="s">
        <v>69</v>
      </c>
      <c r="C68" t="s">
        <v>214</v>
      </c>
      <c r="D68" t="s">
        <v>215</v>
      </c>
      <c r="E68" t="s">
        <v>72</v>
      </c>
      <c r="F68" t="str">
        <f t="shared" si="0"/>
        <v>Обращения граждан МО Ногликский ГО</v>
      </c>
      <c r="G68" s="11" t="str">
        <f>HYPERLINK("https://sed.admsakhalin.ru/Docs/Citizen/_layouts/15/eos/edbtransfer.ashx?SiteId=84ddafa0031f409e9b1dd96f91351621&amp;WebId=b44a2e8f6bd940ffb8577ce52c7585e0&amp;ListId=fd8a59b5757749e6848a491ebc731a91&amp;ItemId=33149&amp;ItemGuid=0f55d1e9c99643baacf17600dd92d260&amp;Data=24","https://sed.admsakhalin.ru/Docs/Citizen/_layouts/15/eos/edbtransfer.ashx?SiteId=84ddafa0031f409e9b1dd96f91351621&amp;WebId=b44a2e8f6bd940ffb8577ce52c7585e0&amp;ListId=fd8a59b5757749e6848a491ebc731a91&amp;ItemId=33149&amp;ItemGuid=0f55d1e9c99643baacf17600dd92d260&amp;Data=24")</f>
        <v>https://sed.admsakhalin.ru/Docs/Citizen/_layouts/15/eos/edbtransfer.ashx?SiteId=84ddafa0031f409e9b1dd96f91351621&amp;WebId=b44a2e8f6bd940ffb8577ce52c7585e0&amp;ListId=fd8a59b5757749e6848a491ebc731a91&amp;ItemId=33149&amp;ItemGuid=0f55d1e9c99643baacf17600dd92d260&amp;Data=24</v>
      </c>
    </row>
    <row r="69" spans="1:7" x14ac:dyDescent="0.25">
      <c r="A69" t="s">
        <v>19</v>
      </c>
      <c r="B69" t="s">
        <v>31</v>
      </c>
      <c r="C69" t="s">
        <v>216</v>
      </c>
      <c r="D69" t="s">
        <v>36</v>
      </c>
      <c r="E69" t="s">
        <v>217</v>
      </c>
      <c r="F69" t="str">
        <f t="shared" si="0"/>
        <v>Обращения граждан МО Ногликский ГО</v>
      </c>
      <c r="G69" s="11" t="str">
        <f>HYPERLINK("https://sed.admsakhalin.ru/Docs/Citizen/_layouts/15/eos/edbtransfer.ashx?SiteId=84ddafa0031f409e9b1dd96f91351621&amp;WebId=b44a2e8f6bd940ffb8577ce52c7585e0&amp;ListId=fd8a59b5757749e6848a491ebc731a91&amp;ItemId=31774&amp;ItemGuid=e08ea2081436426db3617ac653af2e04&amp;Data=24","https://sed.admsakhalin.ru/Docs/Citizen/_layouts/15/eos/edbtransfer.ashx?SiteId=84ddafa0031f409e9b1dd96f91351621&amp;WebId=b44a2e8f6bd940ffb8577ce52c7585e0&amp;ListId=fd8a59b5757749e6848a491ebc731a91&amp;ItemId=31774&amp;ItemGuid=e08ea2081436426db3617ac653af2e04&amp;Data=24")</f>
        <v>https://sed.admsakhalin.ru/Docs/Citizen/_layouts/15/eos/edbtransfer.ashx?SiteId=84ddafa0031f409e9b1dd96f91351621&amp;WebId=b44a2e8f6bd940ffb8577ce52c7585e0&amp;ListId=fd8a59b5757749e6848a491ebc731a91&amp;ItemId=31774&amp;ItemGuid=e08ea2081436426db3617ac653af2e04&amp;Data=24</v>
      </c>
    </row>
    <row r="70" spans="1:7" x14ac:dyDescent="0.25">
      <c r="A70" t="s">
        <v>19</v>
      </c>
      <c r="B70" t="s">
        <v>218</v>
      </c>
      <c r="C70" t="s">
        <v>219</v>
      </c>
      <c r="D70" t="s">
        <v>220</v>
      </c>
      <c r="E70" t="s">
        <v>221</v>
      </c>
      <c r="F70" t="str">
        <f t="shared" si="0"/>
        <v>Обращения граждан МО Ногликский ГО</v>
      </c>
      <c r="G70" s="11" t="str">
        <f>HYPERLINK("https://sed.admsakhalin.ru/Docs/Citizen/_layouts/15/eos/edbtransfer.ashx?SiteId=84ddafa0031f409e9b1dd96f91351621&amp;WebId=b44a2e8f6bd940ffb8577ce52c7585e0&amp;ListId=fd8a59b5757749e6848a491ebc731a91&amp;ItemId=34089&amp;ItemGuid=e7fb1da58bf4495da4237b86ed87d59e&amp;Data=24","https://sed.admsakhalin.ru/Docs/Citizen/_layouts/15/eos/edbtransfer.ashx?SiteId=84ddafa0031f409e9b1dd96f91351621&amp;WebId=b44a2e8f6bd940ffb8577ce52c7585e0&amp;ListId=fd8a59b5757749e6848a491ebc731a91&amp;ItemId=34089&amp;ItemGuid=e7fb1da58bf4495da4237b86ed87d59e&amp;Data=24")</f>
        <v>https://sed.admsakhalin.ru/Docs/Citizen/_layouts/15/eos/edbtransfer.ashx?SiteId=84ddafa0031f409e9b1dd96f91351621&amp;WebId=b44a2e8f6bd940ffb8577ce52c7585e0&amp;ListId=fd8a59b5757749e6848a491ebc731a91&amp;ItemId=34089&amp;ItemGuid=e7fb1da58bf4495da4237b86ed87d59e&amp;Data=24</v>
      </c>
    </row>
    <row r="71" spans="1:7" x14ac:dyDescent="0.25">
      <c r="A71" t="s">
        <v>19</v>
      </c>
      <c r="B71" t="s">
        <v>31</v>
      </c>
      <c r="C71" t="s">
        <v>222</v>
      </c>
      <c r="D71" t="s">
        <v>92</v>
      </c>
      <c r="E71" t="s">
        <v>223</v>
      </c>
      <c r="F71" t="str">
        <f t="shared" si="0"/>
        <v>Обращения граждан МО Ногликский ГО</v>
      </c>
      <c r="G71" s="11" t="str">
        <f>HYPERLINK("https://sed.admsakhalin.ru/Docs/Citizen/_layouts/15/eos/edbtransfer.ashx?SiteId=84ddafa0031f409e9b1dd96f91351621&amp;WebId=b44a2e8f6bd940ffb8577ce52c7585e0&amp;ListId=fd8a59b5757749e6848a491ebc731a91&amp;ItemId=32882&amp;ItemGuid=2149e4321169424381c37f26583c4489&amp;Data=24","https://sed.admsakhalin.ru/Docs/Citizen/_layouts/15/eos/edbtransfer.ashx?SiteId=84ddafa0031f409e9b1dd96f91351621&amp;WebId=b44a2e8f6bd940ffb8577ce52c7585e0&amp;ListId=fd8a59b5757749e6848a491ebc731a91&amp;ItemId=32882&amp;ItemGuid=2149e4321169424381c37f26583c4489&amp;Data=24")</f>
        <v>https://sed.admsakhalin.ru/Docs/Citizen/_layouts/15/eos/edbtransfer.ashx?SiteId=84ddafa0031f409e9b1dd96f91351621&amp;WebId=b44a2e8f6bd940ffb8577ce52c7585e0&amp;ListId=fd8a59b5757749e6848a491ebc731a91&amp;ItemId=32882&amp;ItemGuid=2149e4321169424381c37f26583c4489&amp;Data=24</v>
      </c>
    </row>
    <row r="72" spans="1:7" x14ac:dyDescent="0.25">
      <c r="A72" t="s">
        <v>19</v>
      </c>
      <c r="B72" t="s">
        <v>224</v>
      </c>
      <c r="C72" t="s">
        <v>225</v>
      </c>
      <c r="D72" t="s">
        <v>22</v>
      </c>
      <c r="E72" t="s">
        <v>226</v>
      </c>
      <c r="F72" t="str">
        <f t="shared" si="0"/>
        <v>Обращения граждан МО Ногликский ГО</v>
      </c>
      <c r="G72" s="11" t="str">
        <f>HYPERLINK("https://sed.admsakhalin.ru/Docs/Citizen/_layouts/15/eos/edbtransfer.ashx?SiteId=84ddafa0031f409e9b1dd96f91351621&amp;WebId=b44a2e8f6bd940ffb8577ce52c7585e0&amp;ListId=fd8a59b5757749e6848a491ebc731a91&amp;ItemId=33563&amp;ItemGuid=0ca4c815f7b24d45ad1c9059aac43963&amp;Data=24","https://sed.admsakhalin.ru/Docs/Citizen/_layouts/15/eos/edbtransfer.ashx?SiteId=84ddafa0031f409e9b1dd96f91351621&amp;WebId=b44a2e8f6bd940ffb8577ce52c7585e0&amp;ListId=fd8a59b5757749e6848a491ebc731a91&amp;ItemId=33563&amp;ItemGuid=0ca4c815f7b24d45ad1c9059aac43963&amp;Data=24")</f>
        <v>https://sed.admsakhalin.ru/Docs/Citizen/_layouts/15/eos/edbtransfer.ashx?SiteId=84ddafa0031f409e9b1dd96f91351621&amp;WebId=b44a2e8f6bd940ffb8577ce52c7585e0&amp;ListId=fd8a59b5757749e6848a491ebc731a91&amp;ItemId=33563&amp;ItemGuid=0ca4c815f7b24d45ad1c9059aac43963&amp;Data=24</v>
      </c>
    </row>
    <row r="73" spans="1:7" x14ac:dyDescent="0.25">
      <c r="A73" t="s">
        <v>19</v>
      </c>
      <c r="B73" t="s">
        <v>62</v>
      </c>
      <c r="C73" t="s">
        <v>227</v>
      </c>
      <c r="D73" t="s">
        <v>36</v>
      </c>
      <c r="E73" t="s">
        <v>228</v>
      </c>
      <c r="F73" t="str">
        <f t="shared" si="0"/>
        <v>Обращения граждан МО Ногликский ГО</v>
      </c>
      <c r="G73" s="11" t="str">
        <f>HYPERLINK("https://sed.admsakhalin.ru/Docs/Citizen/_layouts/15/eos/edbtransfer.ashx?SiteId=84ddafa0031f409e9b1dd96f91351621&amp;WebId=b44a2e8f6bd940ffb8577ce52c7585e0&amp;ListId=fd8a59b5757749e6848a491ebc731a91&amp;ItemId=31759&amp;ItemGuid=c2ffbbe346334925986a9390faa98978&amp;Data=24","https://sed.admsakhalin.ru/Docs/Citizen/_layouts/15/eos/edbtransfer.ashx?SiteId=84ddafa0031f409e9b1dd96f91351621&amp;WebId=b44a2e8f6bd940ffb8577ce52c7585e0&amp;ListId=fd8a59b5757749e6848a491ebc731a91&amp;ItemId=31759&amp;ItemGuid=c2ffbbe346334925986a9390faa98978&amp;Data=24")</f>
        <v>https://sed.admsakhalin.ru/Docs/Citizen/_layouts/15/eos/edbtransfer.ashx?SiteId=84ddafa0031f409e9b1dd96f91351621&amp;WebId=b44a2e8f6bd940ffb8577ce52c7585e0&amp;ListId=fd8a59b5757749e6848a491ebc731a91&amp;ItemId=31759&amp;ItemGuid=c2ffbbe346334925986a9390faa98978&amp;Data=24</v>
      </c>
    </row>
    <row r="74" spans="1:7" x14ac:dyDescent="0.25">
      <c r="A74" t="s">
        <v>19</v>
      </c>
      <c r="B74" t="s">
        <v>229</v>
      </c>
      <c r="C74" t="s">
        <v>230</v>
      </c>
      <c r="D74" t="s">
        <v>220</v>
      </c>
      <c r="E74" t="s">
        <v>200</v>
      </c>
      <c r="F74" t="str">
        <f t="shared" si="0"/>
        <v>Обращения граждан МО Ногликский ГО</v>
      </c>
      <c r="G74" s="11" t="str">
        <f>HYPERLINK("https://sed.admsakhalin.ru/Docs/Citizen/_layouts/15/eos/edbtransfer.ashx?SiteId=84ddafa0031f409e9b1dd96f91351621&amp;WebId=b44a2e8f6bd940ffb8577ce52c7585e0&amp;ListId=fd8a59b5757749e6848a491ebc731a91&amp;ItemId=34071&amp;ItemGuid=986a8c6f4a514d5eba4e9936f611b533&amp;Data=24","https://sed.admsakhalin.ru/Docs/Citizen/_layouts/15/eos/edbtransfer.ashx?SiteId=84ddafa0031f409e9b1dd96f91351621&amp;WebId=b44a2e8f6bd940ffb8577ce52c7585e0&amp;ListId=fd8a59b5757749e6848a491ebc731a91&amp;ItemId=34071&amp;ItemGuid=986a8c6f4a514d5eba4e9936f611b533&amp;Data=24")</f>
        <v>https://sed.admsakhalin.ru/Docs/Citizen/_layouts/15/eos/edbtransfer.ashx?SiteId=84ddafa0031f409e9b1dd96f91351621&amp;WebId=b44a2e8f6bd940ffb8577ce52c7585e0&amp;ListId=fd8a59b5757749e6848a491ebc731a91&amp;ItemId=34071&amp;ItemGuid=986a8c6f4a514d5eba4e9936f611b533&amp;Data=24</v>
      </c>
    </row>
    <row r="75" spans="1:7" x14ac:dyDescent="0.25">
      <c r="A75" t="s">
        <v>19</v>
      </c>
      <c r="B75" t="s">
        <v>24</v>
      </c>
      <c r="C75" t="s">
        <v>231</v>
      </c>
      <c r="D75" t="s">
        <v>26</v>
      </c>
      <c r="E75" t="s">
        <v>232</v>
      </c>
      <c r="F75" t="str">
        <f t="shared" si="0"/>
        <v>Обращения граждан МО Ногликский ГО</v>
      </c>
      <c r="G75" s="11" t="str">
        <f>HYPERLINK("https://sed.admsakhalin.ru/Docs/Citizen/_layouts/15/eos/edbtransfer.ashx?SiteId=84ddafa0031f409e9b1dd96f91351621&amp;WebId=b44a2e8f6bd940ffb8577ce52c7585e0&amp;ListId=fd8a59b5757749e6848a491ebc731a91&amp;ItemId=31199&amp;ItemGuid=117c6fe73a3d447e8dc69b66c55c8e07&amp;Data=24","https://sed.admsakhalin.ru/Docs/Citizen/_layouts/15/eos/edbtransfer.ashx?SiteId=84ddafa0031f409e9b1dd96f91351621&amp;WebId=b44a2e8f6bd940ffb8577ce52c7585e0&amp;ListId=fd8a59b5757749e6848a491ebc731a91&amp;ItemId=31199&amp;ItemGuid=117c6fe73a3d447e8dc69b66c55c8e07&amp;Data=24")</f>
        <v>https://sed.admsakhalin.ru/Docs/Citizen/_layouts/15/eos/edbtransfer.ashx?SiteId=84ddafa0031f409e9b1dd96f91351621&amp;WebId=b44a2e8f6bd940ffb8577ce52c7585e0&amp;ListId=fd8a59b5757749e6848a491ebc731a91&amp;ItemId=31199&amp;ItemGuid=117c6fe73a3d447e8dc69b66c55c8e07&amp;Data=24</v>
      </c>
    </row>
    <row r="76" spans="1:7" x14ac:dyDescent="0.25">
      <c r="A76" t="s">
        <v>19</v>
      </c>
      <c r="B76" t="s">
        <v>31</v>
      </c>
      <c r="C76" t="s">
        <v>233</v>
      </c>
      <c r="D76" t="s">
        <v>26</v>
      </c>
      <c r="E76" t="s">
        <v>234</v>
      </c>
      <c r="F76" t="str">
        <f t="shared" si="0"/>
        <v>Обращения граждан МО Ногликский ГО</v>
      </c>
      <c r="G76" s="11" t="str">
        <f>HYPERLINK("https://sed.admsakhalin.ru/Docs/Citizen/_layouts/15/eos/edbtransfer.ashx?SiteId=84ddafa0031f409e9b1dd96f91351621&amp;WebId=b44a2e8f6bd940ffb8577ce52c7585e0&amp;ListId=fd8a59b5757749e6848a491ebc731a91&amp;ItemId=31223&amp;ItemGuid=74a953addf0044929a4a9ca935fb1bda&amp;Data=24","https://sed.admsakhalin.ru/Docs/Citizen/_layouts/15/eos/edbtransfer.ashx?SiteId=84ddafa0031f409e9b1dd96f91351621&amp;WebId=b44a2e8f6bd940ffb8577ce52c7585e0&amp;ListId=fd8a59b5757749e6848a491ebc731a91&amp;ItemId=31223&amp;ItemGuid=74a953addf0044929a4a9ca935fb1bda&amp;Data=24")</f>
        <v>https://sed.admsakhalin.ru/Docs/Citizen/_layouts/15/eos/edbtransfer.ashx?SiteId=84ddafa0031f409e9b1dd96f91351621&amp;WebId=b44a2e8f6bd940ffb8577ce52c7585e0&amp;ListId=fd8a59b5757749e6848a491ebc731a91&amp;ItemId=31223&amp;ItemGuid=74a953addf0044929a4a9ca935fb1bda&amp;Data=24</v>
      </c>
    </row>
    <row r="77" spans="1:7" x14ac:dyDescent="0.25">
      <c r="A77" t="s">
        <v>19</v>
      </c>
      <c r="B77" t="s">
        <v>235</v>
      </c>
      <c r="C77" t="s">
        <v>236</v>
      </c>
      <c r="D77" t="s">
        <v>237</v>
      </c>
      <c r="E77" t="s">
        <v>238</v>
      </c>
      <c r="F77" t="str">
        <f t="shared" si="0"/>
        <v>Обращения граждан МО Ногликский ГО</v>
      </c>
      <c r="G77" s="11" t="str">
        <f>HYPERLINK("https://sed.admsakhalin.ru/Docs/Citizen/_layouts/15/eos/edbtransfer.ashx?SiteId=84ddafa0031f409e9b1dd96f91351621&amp;WebId=b44a2e8f6bd940ffb8577ce52c7585e0&amp;ListId=fd8a59b5757749e6848a491ebc731a91&amp;ItemId=31103&amp;ItemGuid=5029c7339aef4e45bcb1a1d4f76f48ea&amp;Data=24","https://sed.admsakhalin.ru/Docs/Citizen/_layouts/15/eos/edbtransfer.ashx?SiteId=84ddafa0031f409e9b1dd96f91351621&amp;WebId=b44a2e8f6bd940ffb8577ce52c7585e0&amp;ListId=fd8a59b5757749e6848a491ebc731a91&amp;ItemId=31103&amp;ItemGuid=5029c7339aef4e45bcb1a1d4f76f48ea&amp;Data=24")</f>
        <v>https://sed.admsakhalin.ru/Docs/Citizen/_layouts/15/eos/edbtransfer.ashx?SiteId=84ddafa0031f409e9b1dd96f91351621&amp;WebId=b44a2e8f6bd940ffb8577ce52c7585e0&amp;ListId=fd8a59b5757749e6848a491ebc731a91&amp;ItemId=31103&amp;ItemGuid=5029c7339aef4e45bcb1a1d4f76f48ea&amp;Data=24</v>
      </c>
    </row>
    <row r="78" spans="1:7" x14ac:dyDescent="0.25">
      <c r="A78" t="s">
        <v>19</v>
      </c>
      <c r="B78" t="s">
        <v>69</v>
      </c>
      <c r="C78" t="s">
        <v>239</v>
      </c>
      <c r="D78" t="s">
        <v>240</v>
      </c>
      <c r="E78" t="s">
        <v>241</v>
      </c>
      <c r="F78" t="str">
        <f t="shared" si="0"/>
        <v>Обращения граждан МО Ногликский ГО</v>
      </c>
      <c r="G78" s="11" t="str">
        <f>HYPERLINK("https://sed.admsakhalin.ru/Docs/Citizen/_layouts/15/eos/edbtransfer.ashx?SiteId=84ddafa0031f409e9b1dd96f91351621&amp;WebId=b44a2e8f6bd940ffb8577ce52c7585e0&amp;ListId=fd8a59b5757749e6848a491ebc731a91&amp;ItemId=33461&amp;ItemGuid=a88940571be646078762a261334f539f&amp;Data=24","https://sed.admsakhalin.ru/Docs/Citizen/_layouts/15/eos/edbtransfer.ashx?SiteId=84ddafa0031f409e9b1dd96f91351621&amp;WebId=b44a2e8f6bd940ffb8577ce52c7585e0&amp;ListId=fd8a59b5757749e6848a491ebc731a91&amp;ItemId=33461&amp;ItemGuid=a88940571be646078762a261334f539f&amp;Data=24")</f>
        <v>https://sed.admsakhalin.ru/Docs/Citizen/_layouts/15/eos/edbtransfer.ashx?SiteId=84ddafa0031f409e9b1dd96f91351621&amp;WebId=b44a2e8f6bd940ffb8577ce52c7585e0&amp;ListId=fd8a59b5757749e6848a491ebc731a91&amp;ItemId=33461&amp;ItemGuid=a88940571be646078762a261334f539f&amp;Data=24</v>
      </c>
    </row>
    <row r="79" spans="1:7" x14ac:dyDescent="0.25">
      <c r="A79" t="s">
        <v>19</v>
      </c>
      <c r="B79" t="s">
        <v>242</v>
      </c>
      <c r="C79" t="s">
        <v>243</v>
      </c>
      <c r="D79" t="s">
        <v>26</v>
      </c>
      <c r="E79" t="s">
        <v>244</v>
      </c>
      <c r="F79" t="str">
        <f t="shared" si="0"/>
        <v>Обращения граждан МО Ногликский ГО</v>
      </c>
      <c r="G79" s="11" t="str">
        <f>HYPERLINK("https://sed.admsakhalin.ru/Docs/Citizen/_layouts/15/eos/edbtransfer.ashx?SiteId=84ddafa0031f409e9b1dd96f91351621&amp;WebId=b44a2e8f6bd940ffb8577ce52c7585e0&amp;ListId=fd8a59b5757749e6848a491ebc731a91&amp;ItemId=31200&amp;ItemGuid=5df09d26e24c4be79898a397cb597454&amp;Data=24","https://sed.admsakhalin.ru/Docs/Citizen/_layouts/15/eos/edbtransfer.ashx?SiteId=84ddafa0031f409e9b1dd96f91351621&amp;WebId=b44a2e8f6bd940ffb8577ce52c7585e0&amp;ListId=fd8a59b5757749e6848a491ebc731a91&amp;ItemId=31200&amp;ItemGuid=5df09d26e24c4be79898a397cb597454&amp;Data=24")</f>
        <v>https://sed.admsakhalin.ru/Docs/Citizen/_layouts/15/eos/edbtransfer.ashx?SiteId=84ddafa0031f409e9b1dd96f91351621&amp;WebId=b44a2e8f6bd940ffb8577ce52c7585e0&amp;ListId=fd8a59b5757749e6848a491ebc731a91&amp;ItemId=31200&amp;ItemGuid=5df09d26e24c4be79898a397cb597454&amp;Data=24</v>
      </c>
    </row>
    <row r="80" spans="1:7" x14ac:dyDescent="0.25">
      <c r="A80" t="s">
        <v>19</v>
      </c>
      <c r="B80" t="s">
        <v>245</v>
      </c>
      <c r="C80" t="s">
        <v>246</v>
      </c>
      <c r="D80" t="s">
        <v>80</v>
      </c>
      <c r="E80" t="s">
        <v>247</v>
      </c>
      <c r="F80" t="str">
        <f t="shared" si="0"/>
        <v>Обращения граждан МО Ногликский ГО</v>
      </c>
      <c r="G80" s="11" t="str">
        <f>HYPERLINK("https://sed.admsakhalin.ru/Docs/Citizen/_layouts/15/eos/edbtransfer.ashx?SiteId=84ddafa0031f409e9b1dd96f91351621&amp;WebId=b44a2e8f6bd940ffb8577ce52c7585e0&amp;ListId=fd8a59b5757749e6848a491ebc731a91&amp;ItemId=33609&amp;ItemGuid=cb4be5014b694aa3af27a90554d78d4d&amp;Data=24","https://sed.admsakhalin.ru/Docs/Citizen/_layouts/15/eos/edbtransfer.ashx?SiteId=84ddafa0031f409e9b1dd96f91351621&amp;WebId=b44a2e8f6bd940ffb8577ce52c7585e0&amp;ListId=fd8a59b5757749e6848a491ebc731a91&amp;ItemId=33609&amp;ItemGuid=cb4be5014b694aa3af27a90554d78d4d&amp;Data=24")</f>
        <v>https://sed.admsakhalin.ru/Docs/Citizen/_layouts/15/eos/edbtransfer.ashx?SiteId=84ddafa0031f409e9b1dd96f91351621&amp;WebId=b44a2e8f6bd940ffb8577ce52c7585e0&amp;ListId=fd8a59b5757749e6848a491ebc731a91&amp;ItemId=33609&amp;ItemGuid=cb4be5014b694aa3af27a90554d78d4d&amp;Data=24</v>
      </c>
    </row>
    <row r="81" spans="1:7" x14ac:dyDescent="0.25">
      <c r="A81" t="s">
        <v>19</v>
      </c>
      <c r="B81" t="s">
        <v>248</v>
      </c>
      <c r="C81" t="s">
        <v>249</v>
      </c>
      <c r="D81" t="s">
        <v>99</v>
      </c>
      <c r="E81" t="s">
        <v>250</v>
      </c>
      <c r="F81" t="str">
        <f t="shared" si="0"/>
        <v>Обращения граждан МО Ногликский ГО</v>
      </c>
      <c r="G81" s="11" t="str">
        <f>HYPERLINK("https://sed.admsakhalin.ru/Docs/Citizen/_layouts/15/eos/edbtransfer.ashx?SiteId=84ddafa0031f409e9b1dd96f91351621&amp;WebId=b44a2e8f6bd940ffb8577ce52c7585e0&amp;ListId=fd8a59b5757749e6848a491ebc731a91&amp;ItemId=32094&amp;ItemGuid=de653f24431c444fa6fea97b791e1cf8&amp;Data=24","https://sed.admsakhalin.ru/Docs/Citizen/_layouts/15/eos/edbtransfer.ashx?SiteId=84ddafa0031f409e9b1dd96f91351621&amp;WebId=b44a2e8f6bd940ffb8577ce52c7585e0&amp;ListId=fd8a59b5757749e6848a491ebc731a91&amp;ItemId=32094&amp;ItemGuid=de653f24431c444fa6fea97b791e1cf8&amp;Data=24")</f>
        <v>https://sed.admsakhalin.ru/Docs/Citizen/_layouts/15/eos/edbtransfer.ashx?SiteId=84ddafa0031f409e9b1dd96f91351621&amp;WebId=b44a2e8f6bd940ffb8577ce52c7585e0&amp;ListId=fd8a59b5757749e6848a491ebc731a91&amp;ItemId=32094&amp;ItemGuid=de653f24431c444fa6fea97b791e1cf8&amp;Data=24</v>
      </c>
    </row>
    <row r="82" spans="1:7" x14ac:dyDescent="0.25">
      <c r="A82" t="s">
        <v>19</v>
      </c>
      <c r="B82" t="s">
        <v>20</v>
      </c>
      <c r="C82" t="s">
        <v>251</v>
      </c>
      <c r="D82" t="s">
        <v>22</v>
      </c>
      <c r="E82" t="s">
        <v>161</v>
      </c>
      <c r="F82" t="str">
        <f t="shared" si="0"/>
        <v>Обращения граждан МО Ногликский ГО</v>
      </c>
      <c r="G82" s="11" t="str">
        <f>HYPERLINK("https://sed.admsakhalin.ru/Docs/Citizen/_layouts/15/eos/edbtransfer.ashx?SiteId=84ddafa0031f409e9b1dd96f91351621&amp;WebId=b44a2e8f6bd940ffb8577ce52c7585e0&amp;ListId=fd8a59b5757749e6848a491ebc731a91&amp;ItemId=33558&amp;ItemGuid=dc4f5926edc24ff6b188aa5dc8b92bc8&amp;Data=24","https://sed.admsakhalin.ru/Docs/Citizen/_layouts/15/eos/edbtransfer.ashx?SiteId=84ddafa0031f409e9b1dd96f91351621&amp;WebId=b44a2e8f6bd940ffb8577ce52c7585e0&amp;ListId=fd8a59b5757749e6848a491ebc731a91&amp;ItemId=33558&amp;ItemGuid=dc4f5926edc24ff6b188aa5dc8b92bc8&amp;Data=24")</f>
        <v>https://sed.admsakhalin.ru/Docs/Citizen/_layouts/15/eos/edbtransfer.ashx?SiteId=84ddafa0031f409e9b1dd96f91351621&amp;WebId=b44a2e8f6bd940ffb8577ce52c7585e0&amp;ListId=fd8a59b5757749e6848a491ebc731a91&amp;ItemId=33558&amp;ItemGuid=dc4f5926edc24ff6b188aa5dc8b92bc8&amp;Data=24</v>
      </c>
    </row>
    <row r="83" spans="1:7" x14ac:dyDescent="0.25">
      <c r="A83" t="s">
        <v>19</v>
      </c>
      <c r="B83" t="s">
        <v>252</v>
      </c>
      <c r="C83" t="s">
        <v>253</v>
      </c>
      <c r="D83" t="s">
        <v>36</v>
      </c>
      <c r="E83" t="s">
        <v>254</v>
      </c>
      <c r="F83" t="str">
        <f t="shared" si="0"/>
        <v>Обращения граждан МО Ногликский ГО</v>
      </c>
      <c r="G83" s="11" t="str">
        <f>HYPERLINK("https://sed.admsakhalin.ru/Docs/Citizen/_layouts/15/eos/edbtransfer.ashx?SiteId=84ddafa0031f409e9b1dd96f91351621&amp;WebId=b44a2e8f6bd940ffb8577ce52c7585e0&amp;ListId=fd8a59b5757749e6848a491ebc731a91&amp;ItemId=31768&amp;ItemGuid=d616e7a6792e48d59785ab98faff5725&amp;Data=24","https://sed.admsakhalin.ru/Docs/Citizen/_layouts/15/eos/edbtransfer.ashx?SiteId=84ddafa0031f409e9b1dd96f91351621&amp;WebId=b44a2e8f6bd940ffb8577ce52c7585e0&amp;ListId=fd8a59b5757749e6848a491ebc731a91&amp;ItemId=31768&amp;ItemGuid=d616e7a6792e48d59785ab98faff5725&amp;Data=24")</f>
        <v>https://sed.admsakhalin.ru/Docs/Citizen/_layouts/15/eos/edbtransfer.ashx?SiteId=84ddafa0031f409e9b1dd96f91351621&amp;WebId=b44a2e8f6bd940ffb8577ce52c7585e0&amp;ListId=fd8a59b5757749e6848a491ebc731a91&amp;ItemId=31768&amp;ItemGuid=d616e7a6792e48d59785ab98faff5725&amp;Data=24</v>
      </c>
    </row>
    <row r="84" spans="1:7" x14ac:dyDescent="0.25">
      <c r="A84" t="s">
        <v>19</v>
      </c>
      <c r="B84" t="s">
        <v>255</v>
      </c>
      <c r="C84" t="s">
        <v>256</v>
      </c>
      <c r="D84" t="s">
        <v>163</v>
      </c>
      <c r="E84" t="s">
        <v>257</v>
      </c>
      <c r="F84" t="str">
        <f t="shared" si="0"/>
        <v>Обращения граждан МО Ногликский ГО</v>
      </c>
      <c r="G84" s="11" t="str">
        <f>HYPERLINK("https://sed.admsakhalin.ru/Docs/Citizen/_layouts/15/eos/edbtransfer.ashx?SiteId=84ddafa0031f409e9b1dd96f91351621&amp;WebId=b44a2e8f6bd940ffb8577ce52c7585e0&amp;ListId=fd8a59b5757749e6848a491ebc731a91&amp;ItemId=31308&amp;ItemGuid=f85b8564c724404d95fead14d9fa8c98&amp;Data=24","https://sed.admsakhalin.ru/Docs/Citizen/_layouts/15/eos/edbtransfer.ashx?SiteId=84ddafa0031f409e9b1dd96f91351621&amp;WebId=b44a2e8f6bd940ffb8577ce52c7585e0&amp;ListId=fd8a59b5757749e6848a491ebc731a91&amp;ItemId=31308&amp;ItemGuid=f85b8564c724404d95fead14d9fa8c98&amp;Data=24")</f>
        <v>https://sed.admsakhalin.ru/Docs/Citizen/_layouts/15/eos/edbtransfer.ashx?SiteId=84ddafa0031f409e9b1dd96f91351621&amp;WebId=b44a2e8f6bd940ffb8577ce52c7585e0&amp;ListId=fd8a59b5757749e6848a491ebc731a91&amp;ItemId=31308&amp;ItemGuid=f85b8564c724404d95fead14d9fa8c98&amp;Data=24</v>
      </c>
    </row>
    <row r="85" spans="1:7" x14ac:dyDescent="0.25">
      <c r="A85" t="s">
        <v>19</v>
      </c>
      <c r="B85" t="s">
        <v>31</v>
      </c>
      <c r="C85" t="s">
        <v>258</v>
      </c>
      <c r="D85" t="s">
        <v>92</v>
      </c>
      <c r="E85" t="s">
        <v>259</v>
      </c>
      <c r="F85" t="str">
        <f t="shared" si="0"/>
        <v>Обращения граждан МО Ногликский ГО</v>
      </c>
      <c r="G85" s="11" t="str">
        <f>HYPERLINK("https://sed.admsakhalin.ru/Docs/Citizen/_layouts/15/eos/edbtransfer.ashx?SiteId=84ddafa0031f409e9b1dd96f91351621&amp;WebId=b44a2e8f6bd940ffb8577ce52c7585e0&amp;ListId=fd8a59b5757749e6848a491ebc731a91&amp;ItemId=32883&amp;ItemGuid=484e3ead38a04d52b92cb0cbeafe915b&amp;Data=24","https://sed.admsakhalin.ru/Docs/Citizen/_layouts/15/eos/edbtransfer.ashx?SiteId=84ddafa0031f409e9b1dd96f91351621&amp;WebId=b44a2e8f6bd940ffb8577ce52c7585e0&amp;ListId=fd8a59b5757749e6848a491ebc731a91&amp;ItemId=32883&amp;ItemGuid=484e3ead38a04d52b92cb0cbeafe915b&amp;Data=24")</f>
        <v>https://sed.admsakhalin.ru/Docs/Citizen/_layouts/15/eos/edbtransfer.ashx?SiteId=84ddafa0031f409e9b1dd96f91351621&amp;WebId=b44a2e8f6bd940ffb8577ce52c7585e0&amp;ListId=fd8a59b5757749e6848a491ebc731a91&amp;ItemId=32883&amp;ItemGuid=484e3ead38a04d52b92cb0cbeafe915b&amp;Data=24</v>
      </c>
    </row>
    <row r="86" spans="1:7" x14ac:dyDescent="0.25">
      <c r="A86" t="s">
        <v>19</v>
      </c>
      <c r="B86" t="s">
        <v>260</v>
      </c>
      <c r="C86" t="s">
        <v>261</v>
      </c>
      <c r="D86" t="s">
        <v>237</v>
      </c>
      <c r="E86" t="s">
        <v>262</v>
      </c>
      <c r="F86" t="str">
        <f t="shared" si="0"/>
        <v>Обращения граждан МО Ногликский ГО</v>
      </c>
      <c r="G86" s="11" t="str">
        <f>HYPERLINK("https://sed.admsakhalin.ru/Docs/Citizen/_layouts/15/eos/edbtransfer.ashx?SiteId=84ddafa0031f409e9b1dd96f91351621&amp;WebId=b44a2e8f6bd940ffb8577ce52c7585e0&amp;ListId=fd8a59b5757749e6848a491ebc731a91&amp;ItemId=31094&amp;ItemGuid=32290c23e01f41449f64b3237176a519&amp;Data=24","https://sed.admsakhalin.ru/Docs/Citizen/_layouts/15/eos/edbtransfer.ashx?SiteId=84ddafa0031f409e9b1dd96f91351621&amp;WebId=b44a2e8f6bd940ffb8577ce52c7585e0&amp;ListId=fd8a59b5757749e6848a491ebc731a91&amp;ItemId=31094&amp;ItemGuid=32290c23e01f41449f64b3237176a519&amp;Data=24")</f>
        <v>https://sed.admsakhalin.ru/Docs/Citizen/_layouts/15/eos/edbtransfer.ashx?SiteId=84ddafa0031f409e9b1dd96f91351621&amp;WebId=b44a2e8f6bd940ffb8577ce52c7585e0&amp;ListId=fd8a59b5757749e6848a491ebc731a91&amp;ItemId=31094&amp;ItemGuid=32290c23e01f41449f64b3237176a519&amp;Data=24</v>
      </c>
    </row>
    <row r="87" spans="1:7" x14ac:dyDescent="0.25">
      <c r="A87" t="s">
        <v>19</v>
      </c>
      <c r="B87" t="s">
        <v>69</v>
      </c>
      <c r="C87" t="s">
        <v>263</v>
      </c>
      <c r="D87" t="s">
        <v>71</v>
      </c>
      <c r="E87" t="s">
        <v>264</v>
      </c>
      <c r="F87" t="str">
        <f t="shared" si="0"/>
        <v>Обращения граждан МО Ногликский ГО</v>
      </c>
      <c r="G87" s="11" t="str">
        <f>HYPERLINK("https://sed.admsakhalin.ru/Docs/Citizen/_layouts/15/eos/edbtransfer.ashx?SiteId=84ddafa0031f409e9b1dd96f91351621&amp;WebId=b44a2e8f6bd940ffb8577ce52c7585e0&amp;ListId=fd8a59b5757749e6848a491ebc731a91&amp;ItemId=33051&amp;ItemGuid=f5fcfc6c7766462482eeb383bcb91af8&amp;Data=24","https://sed.admsakhalin.ru/Docs/Citizen/_layouts/15/eos/edbtransfer.ashx?SiteId=84ddafa0031f409e9b1dd96f91351621&amp;WebId=b44a2e8f6bd940ffb8577ce52c7585e0&amp;ListId=fd8a59b5757749e6848a491ebc731a91&amp;ItemId=33051&amp;ItemGuid=f5fcfc6c7766462482eeb383bcb91af8&amp;Data=24")</f>
        <v>https://sed.admsakhalin.ru/Docs/Citizen/_layouts/15/eos/edbtransfer.ashx?SiteId=84ddafa0031f409e9b1dd96f91351621&amp;WebId=b44a2e8f6bd940ffb8577ce52c7585e0&amp;ListId=fd8a59b5757749e6848a491ebc731a91&amp;ItemId=33051&amp;ItemGuid=f5fcfc6c7766462482eeb383bcb91af8&amp;Data=24</v>
      </c>
    </row>
    <row r="88" spans="1:7" x14ac:dyDescent="0.25">
      <c r="A88" t="s">
        <v>19</v>
      </c>
      <c r="B88" t="s">
        <v>265</v>
      </c>
      <c r="C88" t="s">
        <v>266</v>
      </c>
      <c r="D88" t="s">
        <v>121</v>
      </c>
      <c r="E88" t="s">
        <v>267</v>
      </c>
      <c r="F88" t="str">
        <f t="shared" si="0"/>
        <v>Обращения граждан МО Ногликский ГО</v>
      </c>
      <c r="G88" s="11" t="str">
        <f>HYPERLINK("https://sed.admsakhalin.ru/Docs/Citizen/_layouts/15/eos/edbtransfer.ashx?SiteId=84ddafa0031f409e9b1dd96f91351621&amp;WebId=b44a2e8f6bd940ffb8577ce52c7585e0&amp;ListId=fd8a59b5757749e6848a491ebc731a91&amp;ItemId=31452&amp;ItemGuid=46f7a772b9eb4c8da0e0b4610419c6bd&amp;Data=24","https://sed.admsakhalin.ru/Docs/Citizen/_layouts/15/eos/edbtransfer.ashx?SiteId=84ddafa0031f409e9b1dd96f91351621&amp;WebId=b44a2e8f6bd940ffb8577ce52c7585e0&amp;ListId=fd8a59b5757749e6848a491ebc731a91&amp;ItemId=31452&amp;ItemGuid=46f7a772b9eb4c8da0e0b4610419c6bd&amp;Data=24")</f>
        <v>https://sed.admsakhalin.ru/Docs/Citizen/_layouts/15/eos/edbtransfer.ashx?SiteId=84ddafa0031f409e9b1dd96f91351621&amp;WebId=b44a2e8f6bd940ffb8577ce52c7585e0&amp;ListId=fd8a59b5757749e6848a491ebc731a91&amp;ItemId=31452&amp;ItemGuid=46f7a772b9eb4c8da0e0b4610419c6bd&amp;Data=24</v>
      </c>
    </row>
    <row r="89" spans="1:7" x14ac:dyDescent="0.25">
      <c r="A89" t="s">
        <v>19</v>
      </c>
      <c r="B89" t="s">
        <v>20</v>
      </c>
      <c r="C89" t="s">
        <v>268</v>
      </c>
      <c r="D89" t="s">
        <v>44</v>
      </c>
      <c r="E89" t="s">
        <v>269</v>
      </c>
      <c r="F89" t="str">
        <f t="shared" si="0"/>
        <v>Обращения граждан МО Ногликский ГО</v>
      </c>
      <c r="G89" s="11" t="str">
        <f>HYPERLINK("https://sed.admsakhalin.ru/Docs/Citizen/_layouts/15/eos/edbtransfer.ashx?SiteId=84ddafa0031f409e9b1dd96f91351621&amp;WebId=b44a2e8f6bd940ffb8577ce52c7585e0&amp;ListId=fd8a59b5757749e6848a491ebc731a91&amp;ItemId=32443&amp;ItemGuid=f20f0c6dfee749b7833cb60a8abf0f1e&amp;Data=24","https://sed.admsakhalin.ru/Docs/Citizen/_layouts/15/eos/edbtransfer.ashx?SiteId=84ddafa0031f409e9b1dd96f91351621&amp;WebId=b44a2e8f6bd940ffb8577ce52c7585e0&amp;ListId=fd8a59b5757749e6848a491ebc731a91&amp;ItemId=32443&amp;ItemGuid=f20f0c6dfee749b7833cb60a8abf0f1e&amp;Data=24")</f>
        <v>https://sed.admsakhalin.ru/Docs/Citizen/_layouts/15/eos/edbtransfer.ashx?SiteId=84ddafa0031f409e9b1dd96f91351621&amp;WebId=b44a2e8f6bd940ffb8577ce52c7585e0&amp;ListId=fd8a59b5757749e6848a491ebc731a91&amp;ItemId=32443&amp;ItemGuid=f20f0c6dfee749b7833cb60a8abf0f1e&amp;Data=24</v>
      </c>
    </row>
    <row r="90" spans="1:7" x14ac:dyDescent="0.25">
      <c r="A90" t="s">
        <v>19</v>
      </c>
      <c r="B90" t="s">
        <v>270</v>
      </c>
      <c r="C90" t="s">
        <v>271</v>
      </c>
      <c r="D90" t="s">
        <v>272</v>
      </c>
      <c r="E90" t="s">
        <v>273</v>
      </c>
      <c r="F90" t="str">
        <f t="shared" si="0"/>
        <v>Обращения граждан МО Ногликский ГО</v>
      </c>
      <c r="G90" s="11" t="str">
        <f>HYPERLINK("https://sed.admsakhalin.ru/Docs/Citizen/_layouts/15/eos/edbtransfer.ashx?SiteId=84ddafa0031f409e9b1dd96f91351621&amp;WebId=b44a2e8f6bd940ffb8577ce52c7585e0&amp;ListId=fd8a59b5757749e6848a491ebc731a91&amp;ItemId=31960&amp;ItemGuid=b2538e4f3d214c959630b6c4d2c0652f&amp;Data=24","https://sed.admsakhalin.ru/Docs/Citizen/_layouts/15/eos/edbtransfer.ashx?SiteId=84ddafa0031f409e9b1dd96f91351621&amp;WebId=b44a2e8f6bd940ffb8577ce52c7585e0&amp;ListId=fd8a59b5757749e6848a491ebc731a91&amp;ItemId=31960&amp;ItemGuid=b2538e4f3d214c959630b6c4d2c0652f&amp;Data=24")</f>
        <v>https://sed.admsakhalin.ru/Docs/Citizen/_layouts/15/eos/edbtransfer.ashx?SiteId=84ddafa0031f409e9b1dd96f91351621&amp;WebId=b44a2e8f6bd940ffb8577ce52c7585e0&amp;ListId=fd8a59b5757749e6848a491ebc731a91&amp;ItemId=31960&amp;ItemGuid=b2538e4f3d214c959630b6c4d2c0652f&amp;Data=24</v>
      </c>
    </row>
    <row r="91" spans="1:7" x14ac:dyDescent="0.25">
      <c r="A91" t="s">
        <v>19</v>
      </c>
      <c r="B91" t="s">
        <v>24</v>
      </c>
      <c r="C91" t="s">
        <v>274</v>
      </c>
      <c r="D91" t="s">
        <v>71</v>
      </c>
      <c r="E91" t="s">
        <v>275</v>
      </c>
      <c r="F91" t="str">
        <f t="shared" si="0"/>
        <v>Обращения граждан МО Ногликский ГО</v>
      </c>
      <c r="G91" s="11" t="str">
        <f>HYPERLINK("https://sed.admsakhalin.ru/Docs/Citizen/_layouts/15/eos/edbtransfer.ashx?SiteId=84ddafa0031f409e9b1dd96f91351621&amp;WebId=b44a2e8f6bd940ffb8577ce52c7585e0&amp;ListId=fd8a59b5757749e6848a491ebc731a91&amp;ItemId=33033&amp;ItemGuid=5cdacc85ac3c463891d8b798a37ec590&amp;Data=24","https://sed.admsakhalin.ru/Docs/Citizen/_layouts/15/eos/edbtransfer.ashx?SiteId=84ddafa0031f409e9b1dd96f91351621&amp;WebId=b44a2e8f6bd940ffb8577ce52c7585e0&amp;ListId=fd8a59b5757749e6848a491ebc731a91&amp;ItemId=33033&amp;ItemGuid=5cdacc85ac3c463891d8b798a37ec590&amp;Data=24")</f>
        <v>https://sed.admsakhalin.ru/Docs/Citizen/_layouts/15/eos/edbtransfer.ashx?SiteId=84ddafa0031f409e9b1dd96f91351621&amp;WebId=b44a2e8f6bd940ffb8577ce52c7585e0&amp;ListId=fd8a59b5757749e6848a491ebc731a91&amp;ItemId=33033&amp;ItemGuid=5cdacc85ac3c463891d8b798a37ec590&amp;Data=24</v>
      </c>
    </row>
    <row r="92" spans="1:7" x14ac:dyDescent="0.25">
      <c r="A92" t="s">
        <v>19</v>
      </c>
      <c r="B92" t="s">
        <v>154</v>
      </c>
      <c r="C92" t="s">
        <v>276</v>
      </c>
      <c r="D92" t="s">
        <v>124</v>
      </c>
      <c r="E92" t="s">
        <v>277</v>
      </c>
      <c r="F92" t="str">
        <f t="shared" si="0"/>
        <v>Обращения граждан МО Ногликский ГО</v>
      </c>
      <c r="G92" s="11" t="str">
        <f>HYPERLINK("https://sed.admsakhalin.ru/Docs/Citizen/_layouts/15/eos/edbtransfer.ashx?SiteId=84ddafa0031f409e9b1dd96f91351621&amp;WebId=b44a2e8f6bd940ffb8577ce52c7585e0&amp;ListId=fd8a59b5757749e6848a491ebc731a91&amp;ItemId=33344&amp;ItemGuid=b067567e8b9f4a149185bc58c553bc8a&amp;Data=24","https://sed.admsakhalin.ru/Docs/Citizen/_layouts/15/eos/edbtransfer.ashx?SiteId=84ddafa0031f409e9b1dd96f91351621&amp;WebId=b44a2e8f6bd940ffb8577ce52c7585e0&amp;ListId=fd8a59b5757749e6848a491ebc731a91&amp;ItemId=33344&amp;ItemGuid=b067567e8b9f4a149185bc58c553bc8a&amp;Data=24")</f>
        <v>https://sed.admsakhalin.ru/Docs/Citizen/_layouts/15/eos/edbtransfer.ashx?SiteId=84ddafa0031f409e9b1dd96f91351621&amp;WebId=b44a2e8f6bd940ffb8577ce52c7585e0&amp;ListId=fd8a59b5757749e6848a491ebc731a91&amp;ItemId=33344&amp;ItemGuid=b067567e8b9f4a149185bc58c553bc8a&amp;Data=24</v>
      </c>
    </row>
    <row r="93" spans="1:7" x14ac:dyDescent="0.25">
      <c r="A93" t="s">
        <v>19</v>
      </c>
      <c r="B93" t="s">
        <v>278</v>
      </c>
      <c r="C93" t="s">
        <v>279</v>
      </c>
      <c r="D93" t="s">
        <v>71</v>
      </c>
      <c r="E93" t="s">
        <v>280</v>
      </c>
      <c r="F93" t="str">
        <f t="shared" si="0"/>
        <v>Обращения граждан МО Ногликский ГО</v>
      </c>
      <c r="G93" s="11" t="str">
        <f>HYPERLINK("https://sed.admsakhalin.ru/Docs/Citizen/_layouts/15/eos/edbtransfer.ashx?SiteId=84ddafa0031f409e9b1dd96f91351621&amp;WebId=b44a2e8f6bd940ffb8577ce52c7585e0&amp;ListId=fd8a59b5757749e6848a491ebc731a91&amp;ItemId=33060&amp;ItemGuid=bda5f1ba569a4eab80e3bcb5c161deb7&amp;Data=24","https://sed.admsakhalin.ru/Docs/Citizen/_layouts/15/eos/edbtransfer.ashx?SiteId=84ddafa0031f409e9b1dd96f91351621&amp;WebId=b44a2e8f6bd940ffb8577ce52c7585e0&amp;ListId=fd8a59b5757749e6848a491ebc731a91&amp;ItemId=33060&amp;ItemGuid=bda5f1ba569a4eab80e3bcb5c161deb7&amp;Data=24")</f>
        <v>https://sed.admsakhalin.ru/Docs/Citizen/_layouts/15/eos/edbtransfer.ashx?SiteId=84ddafa0031f409e9b1dd96f91351621&amp;WebId=b44a2e8f6bd940ffb8577ce52c7585e0&amp;ListId=fd8a59b5757749e6848a491ebc731a91&amp;ItemId=33060&amp;ItemGuid=bda5f1ba569a4eab80e3bcb5c161deb7&amp;Data=24</v>
      </c>
    </row>
    <row r="94" spans="1:7" x14ac:dyDescent="0.25">
      <c r="A94" t="s">
        <v>19</v>
      </c>
      <c r="B94" t="s">
        <v>31</v>
      </c>
      <c r="C94" t="s">
        <v>281</v>
      </c>
      <c r="D94" t="s">
        <v>137</v>
      </c>
      <c r="E94" t="s">
        <v>282</v>
      </c>
      <c r="F94" t="str">
        <f t="shared" si="0"/>
        <v>Обращения граждан МО Ногликский ГО</v>
      </c>
      <c r="G94" s="11" t="str">
        <f>HYPERLINK("https://sed.admsakhalin.ru/Docs/Citizen/_layouts/15/eos/edbtransfer.ashx?SiteId=84ddafa0031f409e9b1dd96f91351621&amp;WebId=b44a2e8f6bd940ffb8577ce52c7585e0&amp;ListId=fd8a59b5757749e6848a491ebc731a91&amp;ItemId=33190&amp;ItemGuid=81b324965eab419e9a01bd528cd0cdfb&amp;Data=24","https://sed.admsakhalin.ru/Docs/Citizen/_layouts/15/eos/edbtransfer.ashx?SiteId=84ddafa0031f409e9b1dd96f91351621&amp;WebId=b44a2e8f6bd940ffb8577ce52c7585e0&amp;ListId=fd8a59b5757749e6848a491ebc731a91&amp;ItemId=33190&amp;ItemGuid=81b324965eab419e9a01bd528cd0cdfb&amp;Data=24")</f>
        <v>https://sed.admsakhalin.ru/Docs/Citizen/_layouts/15/eos/edbtransfer.ashx?SiteId=84ddafa0031f409e9b1dd96f91351621&amp;WebId=b44a2e8f6bd940ffb8577ce52c7585e0&amp;ListId=fd8a59b5757749e6848a491ebc731a91&amp;ItemId=33190&amp;ItemGuid=81b324965eab419e9a01bd528cd0cdfb&amp;Data=24</v>
      </c>
    </row>
    <row r="95" spans="1:7" x14ac:dyDescent="0.25">
      <c r="A95" t="s">
        <v>19</v>
      </c>
      <c r="B95" t="s">
        <v>270</v>
      </c>
      <c r="C95" t="s">
        <v>283</v>
      </c>
      <c r="D95" t="s">
        <v>186</v>
      </c>
      <c r="E95" t="s">
        <v>284</v>
      </c>
      <c r="F95" t="str">
        <f t="shared" si="0"/>
        <v>Обращения граждан МО Ногликский ГО</v>
      </c>
      <c r="G95" s="11" t="str">
        <f>HYPERLINK("https://sed.admsakhalin.ru/Docs/Citizen/_layouts/15/eos/edbtransfer.ashx?SiteId=84ddafa0031f409e9b1dd96f91351621&amp;WebId=b44a2e8f6bd940ffb8577ce52c7585e0&amp;ListId=fd8a59b5757749e6848a491ebc731a91&amp;ItemId=32072&amp;ItemGuid=5fccab57099f494d9db6be8288486b2b&amp;Data=24","https://sed.admsakhalin.ru/Docs/Citizen/_layouts/15/eos/edbtransfer.ashx?SiteId=84ddafa0031f409e9b1dd96f91351621&amp;WebId=b44a2e8f6bd940ffb8577ce52c7585e0&amp;ListId=fd8a59b5757749e6848a491ebc731a91&amp;ItemId=32072&amp;ItemGuid=5fccab57099f494d9db6be8288486b2b&amp;Data=24")</f>
        <v>https://sed.admsakhalin.ru/Docs/Citizen/_layouts/15/eos/edbtransfer.ashx?SiteId=84ddafa0031f409e9b1dd96f91351621&amp;WebId=b44a2e8f6bd940ffb8577ce52c7585e0&amp;ListId=fd8a59b5757749e6848a491ebc731a91&amp;ItemId=32072&amp;ItemGuid=5fccab57099f494d9db6be8288486b2b&amp;Data=24</v>
      </c>
    </row>
    <row r="96" spans="1:7" x14ac:dyDescent="0.25">
      <c r="A96" t="s">
        <v>19</v>
      </c>
      <c r="B96" t="s">
        <v>285</v>
      </c>
      <c r="C96" t="s">
        <v>286</v>
      </c>
      <c r="D96" t="s">
        <v>48</v>
      </c>
      <c r="E96" t="s">
        <v>287</v>
      </c>
      <c r="F96" t="str">
        <f t="shared" si="0"/>
        <v>Обращения граждан МО Ногликский ГО</v>
      </c>
      <c r="G96" s="11" t="str">
        <f>HYPERLINK("https://sed.admsakhalin.ru/Docs/Citizen/_layouts/15/eos/edbtransfer.ashx?SiteId=84ddafa0031f409e9b1dd96f91351621&amp;WebId=b44a2e8f6bd940ffb8577ce52c7585e0&amp;ListId=fd8a59b5757749e6848a491ebc731a91&amp;ItemId=33117&amp;ItemGuid=614b33b9a32e46f0895bbed0c2d615d2&amp;Data=24","https://sed.admsakhalin.ru/Docs/Citizen/_layouts/15/eos/edbtransfer.ashx?SiteId=84ddafa0031f409e9b1dd96f91351621&amp;WebId=b44a2e8f6bd940ffb8577ce52c7585e0&amp;ListId=fd8a59b5757749e6848a491ebc731a91&amp;ItemId=33117&amp;ItemGuid=614b33b9a32e46f0895bbed0c2d615d2&amp;Data=24")</f>
        <v>https://sed.admsakhalin.ru/Docs/Citizen/_layouts/15/eos/edbtransfer.ashx?SiteId=84ddafa0031f409e9b1dd96f91351621&amp;WebId=b44a2e8f6bd940ffb8577ce52c7585e0&amp;ListId=fd8a59b5757749e6848a491ebc731a91&amp;ItemId=33117&amp;ItemGuid=614b33b9a32e46f0895bbed0c2d615d2&amp;Data=24</v>
      </c>
    </row>
    <row r="97" spans="1:7" x14ac:dyDescent="0.25">
      <c r="A97" t="s">
        <v>19</v>
      </c>
      <c r="B97" t="s">
        <v>31</v>
      </c>
      <c r="C97" t="s">
        <v>288</v>
      </c>
      <c r="D97" t="s">
        <v>215</v>
      </c>
      <c r="E97" t="s">
        <v>282</v>
      </c>
      <c r="F97" t="str">
        <f t="shared" si="0"/>
        <v>Обращения граждан МО Ногликский ГО</v>
      </c>
      <c r="G97" s="11" t="str">
        <f>HYPERLINK("https://sed.admsakhalin.ru/Docs/Citizen/_layouts/15/eos/edbtransfer.ashx?SiteId=84ddafa0031f409e9b1dd96f91351621&amp;WebId=b44a2e8f6bd940ffb8577ce52c7585e0&amp;ListId=fd8a59b5757749e6848a491ebc731a91&amp;ItemId=33154&amp;ItemGuid=1b5de5e2a6874d158bb4bf77d5c422d9&amp;Data=24","https://sed.admsakhalin.ru/Docs/Citizen/_layouts/15/eos/edbtransfer.ashx?SiteId=84ddafa0031f409e9b1dd96f91351621&amp;WebId=b44a2e8f6bd940ffb8577ce52c7585e0&amp;ListId=fd8a59b5757749e6848a491ebc731a91&amp;ItemId=33154&amp;ItemGuid=1b5de5e2a6874d158bb4bf77d5c422d9&amp;Data=24")</f>
        <v>https://sed.admsakhalin.ru/Docs/Citizen/_layouts/15/eos/edbtransfer.ashx?SiteId=84ddafa0031f409e9b1dd96f91351621&amp;WebId=b44a2e8f6bd940ffb8577ce52c7585e0&amp;ListId=fd8a59b5757749e6848a491ebc731a91&amp;ItemId=33154&amp;ItemGuid=1b5de5e2a6874d158bb4bf77d5c422d9&amp;Data=24</v>
      </c>
    </row>
    <row r="98" spans="1:7" x14ac:dyDescent="0.25">
      <c r="A98" t="s">
        <v>19</v>
      </c>
      <c r="B98" t="s">
        <v>65</v>
      </c>
      <c r="C98" t="s">
        <v>289</v>
      </c>
      <c r="D98" t="s">
        <v>75</v>
      </c>
      <c r="E98" t="s">
        <v>290</v>
      </c>
      <c r="F98" t="str">
        <f t="shared" si="0"/>
        <v>Обращения граждан МО Ногликский ГО</v>
      </c>
      <c r="G98" s="11" t="str">
        <f>HYPERLINK("https://sed.admsakhalin.ru/Docs/Citizen/_layouts/15/eos/edbtransfer.ashx?SiteId=84ddafa0031f409e9b1dd96f91351621&amp;WebId=b44a2e8f6bd940ffb8577ce52c7585e0&amp;ListId=fd8a59b5757749e6848a491ebc731a91&amp;ItemId=32907&amp;ItemGuid=48735a68a3d14712a030c034ab92f91c&amp;Data=24","https://sed.admsakhalin.ru/Docs/Citizen/_layouts/15/eos/edbtransfer.ashx?SiteId=84ddafa0031f409e9b1dd96f91351621&amp;WebId=b44a2e8f6bd940ffb8577ce52c7585e0&amp;ListId=fd8a59b5757749e6848a491ebc731a91&amp;ItemId=32907&amp;ItemGuid=48735a68a3d14712a030c034ab92f91c&amp;Data=24")</f>
        <v>https://sed.admsakhalin.ru/Docs/Citizen/_layouts/15/eos/edbtransfer.ashx?SiteId=84ddafa0031f409e9b1dd96f91351621&amp;WebId=b44a2e8f6bd940ffb8577ce52c7585e0&amp;ListId=fd8a59b5757749e6848a491ebc731a91&amp;ItemId=32907&amp;ItemGuid=48735a68a3d14712a030c034ab92f91c&amp;Data=24</v>
      </c>
    </row>
    <row r="99" spans="1:7" x14ac:dyDescent="0.25">
      <c r="A99" t="s">
        <v>19</v>
      </c>
      <c r="B99" t="s">
        <v>291</v>
      </c>
      <c r="C99" t="s">
        <v>292</v>
      </c>
      <c r="D99" t="s">
        <v>237</v>
      </c>
      <c r="E99" t="s">
        <v>293</v>
      </c>
      <c r="F99" t="str">
        <f t="shared" si="0"/>
        <v>Обращения граждан МО Ногликский ГО</v>
      </c>
      <c r="G99" s="11" t="str">
        <f>HYPERLINK("https://sed.admsakhalin.ru/Docs/Citizen/_layouts/15/eos/edbtransfer.ashx?SiteId=84ddafa0031f409e9b1dd96f91351621&amp;WebId=b44a2e8f6bd940ffb8577ce52c7585e0&amp;ListId=fd8a59b5757749e6848a491ebc731a91&amp;ItemId=31090&amp;ItemGuid=5bc16fe6eed645c4aafcc06bbb7d5b0e&amp;Data=24","https://sed.admsakhalin.ru/Docs/Citizen/_layouts/15/eos/edbtransfer.ashx?SiteId=84ddafa0031f409e9b1dd96f91351621&amp;WebId=b44a2e8f6bd940ffb8577ce52c7585e0&amp;ListId=fd8a59b5757749e6848a491ebc731a91&amp;ItemId=31090&amp;ItemGuid=5bc16fe6eed645c4aafcc06bbb7d5b0e&amp;Data=24")</f>
        <v>https://sed.admsakhalin.ru/Docs/Citizen/_layouts/15/eos/edbtransfer.ashx?SiteId=84ddafa0031f409e9b1dd96f91351621&amp;WebId=b44a2e8f6bd940ffb8577ce52c7585e0&amp;ListId=fd8a59b5757749e6848a491ebc731a91&amp;ItemId=31090&amp;ItemGuid=5bc16fe6eed645c4aafcc06bbb7d5b0e&amp;Data=24</v>
      </c>
    </row>
    <row r="100" spans="1:7" x14ac:dyDescent="0.25">
      <c r="A100" t="s">
        <v>19</v>
      </c>
      <c r="B100" t="s">
        <v>69</v>
      </c>
      <c r="C100" t="s">
        <v>294</v>
      </c>
      <c r="D100" t="s">
        <v>71</v>
      </c>
      <c r="E100" t="s">
        <v>72</v>
      </c>
      <c r="F100" t="str">
        <f t="shared" si="0"/>
        <v>Обращения граждан МО Ногликский ГО</v>
      </c>
      <c r="G100" s="11" t="str">
        <f>HYPERLINK("https://sed.admsakhalin.ru/Docs/Citizen/_layouts/15/eos/edbtransfer.ashx?SiteId=84ddafa0031f409e9b1dd96f91351621&amp;WebId=b44a2e8f6bd940ffb8577ce52c7585e0&amp;ListId=fd8a59b5757749e6848a491ebc731a91&amp;ItemId=33055&amp;ItemGuid=245c9e2c0dd740e4a42ec19c9903c139&amp;Data=24","https://sed.admsakhalin.ru/Docs/Citizen/_layouts/15/eos/edbtransfer.ashx?SiteId=84ddafa0031f409e9b1dd96f91351621&amp;WebId=b44a2e8f6bd940ffb8577ce52c7585e0&amp;ListId=fd8a59b5757749e6848a491ebc731a91&amp;ItemId=33055&amp;ItemGuid=245c9e2c0dd740e4a42ec19c9903c139&amp;Data=24")</f>
        <v>https://sed.admsakhalin.ru/Docs/Citizen/_layouts/15/eos/edbtransfer.ashx?SiteId=84ddafa0031f409e9b1dd96f91351621&amp;WebId=b44a2e8f6bd940ffb8577ce52c7585e0&amp;ListId=fd8a59b5757749e6848a491ebc731a91&amp;ItemId=33055&amp;ItemGuid=245c9e2c0dd740e4a42ec19c9903c139&amp;Data=24</v>
      </c>
    </row>
    <row r="101" spans="1:7" x14ac:dyDescent="0.25">
      <c r="A101" t="s">
        <v>19</v>
      </c>
      <c r="B101" t="s">
        <v>295</v>
      </c>
      <c r="C101" t="s">
        <v>296</v>
      </c>
      <c r="D101" t="s">
        <v>44</v>
      </c>
      <c r="E101" t="s">
        <v>297</v>
      </c>
      <c r="F101" t="str">
        <f t="shared" si="0"/>
        <v>Обращения граждан МО Ногликский ГО</v>
      </c>
      <c r="G101" s="11" t="str">
        <f>HYPERLINK("https://sed.admsakhalin.ru/Docs/Citizen/_layouts/15/eos/edbtransfer.ashx?SiteId=84ddafa0031f409e9b1dd96f91351621&amp;WebId=b44a2e8f6bd940ffb8577ce52c7585e0&amp;ListId=fd8a59b5757749e6848a491ebc731a91&amp;ItemId=32428&amp;ItemGuid=815ed3ab0ed24029bb26c6a82321c91b&amp;Data=24","https://sed.admsakhalin.ru/Docs/Citizen/_layouts/15/eos/edbtransfer.ashx?SiteId=84ddafa0031f409e9b1dd96f91351621&amp;WebId=b44a2e8f6bd940ffb8577ce52c7585e0&amp;ListId=fd8a59b5757749e6848a491ebc731a91&amp;ItemId=32428&amp;ItemGuid=815ed3ab0ed24029bb26c6a82321c91b&amp;Data=24")</f>
        <v>https://sed.admsakhalin.ru/Docs/Citizen/_layouts/15/eos/edbtransfer.ashx?SiteId=84ddafa0031f409e9b1dd96f91351621&amp;WebId=b44a2e8f6bd940ffb8577ce52c7585e0&amp;ListId=fd8a59b5757749e6848a491ebc731a91&amp;ItemId=32428&amp;ItemGuid=815ed3ab0ed24029bb26c6a82321c91b&amp;Data=24</v>
      </c>
    </row>
    <row r="102" spans="1:7" x14ac:dyDescent="0.25">
      <c r="A102" t="s">
        <v>19</v>
      </c>
      <c r="B102" t="s">
        <v>31</v>
      </c>
      <c r="C102" t="s">
        <v>298</v>
      </c>
      <c r="D102" t="s">
        <v>36</v>
      </c>
      <c r="E102" t="s">
        <v>299</v>
      </c>
      <c r="F102" t="str">
        <f t="shared" si="0"/>
        <v>Обращения граждан МО Ногликский ГО</v>
      </c>
      <c r="G102" s="11" t="str">
        <f>HYPERLINK("https://sed.admsakhalin.ru/Docs/Citizen/_layouts/15/eos/edbtransfer.ashx?SiteId=84ddafa0031f409e9b1dd96f91351621&amp;WebId=b44a2e8f6bd940ffb8577ce52c7585e0&amp;ListId=fd8a59b5757749e6848a491ebc731a91&amp;ItemId=31770&amp;ItemGuid=71bcec4369434e579879c7997fbd14d0&amp;Data=24","https://sed.admsakhalin.ru/Docs/Citizen/_layouts/15/eos/edbtransfer.ashx?SiteId=84ddafa0031f409e9b1dd96f91351621&amp;WebId=b44a2e8f6bd940ffb8577ce52c7585e0&amp;ListId=fd8a59b5757749e6848a491ebc731a91&amp;ItemId=31770&amp;ItemGuid=71bcec4369434e579879c7997fbd14d0&amp;Data=24")</f>
        <v>https://sed.admsakhalin.ru/Docs/Citizen/_layouts/15/eos/edbtransfer.ashx?SiteId=84ddafa0031f409e9b1dd96f91351621&amp;WebId=b44a2e8f6bd940ffb8577ce52c7585e0&amp;ListId=fd8a59b5757749e6848a491ebc731a91&amp;ItemId=31770&amp;ItemGuid=71bcec4369434e579879c7997fbd14d0&amp;Data=24</v>
      </c>
    </row>
    <row r="103" spans="1:7" x14ac:dyDescent="0.25">
      <c r="A103" t="s">
        <v>19</v>
      </c>
      <c r="B103" t="s">
        <v>300</v>
      </c>
      <c r="C103" t="s">
        <v>170</v>
      </c>
      <c r="D103" t="s">
        <v>301</v>
      </c>
      <c r="E103" t="s">
        <v>302</v>
      </c>
      <c r="F103" t="str">
        <f t="shared" si="0"/>
        <v>Обращения граждан МО Ногликский ГО</v>
      </c>
      <c r="G103" s="11" t="str">
        <f>HYPERLINK("https://sed.admsakhalin.ru/Docs/Citizen/_layouts/15/eos/edbtransfer.ashx?SiteId=84ddafa0031f409e9b1dd96f91351621&amp;WebId=b44a2e8f6bd940ffb8577ce52c7585e0&amp;ListId=fd8a59b5757749e6848a491ebc731a91&amp;ItemId=33013&amp;ItemGuid=940218f5f2b84c50a9a1c976284d2e4c&amp;Data=24","https://sed.admsakhalin.ru/Docs/Citizen/_layouts/15/eos/edbtransfer.ashx?SiteId=84ddafa0031f409e9b1dd96f91351621&amp;WebId=b44a2e8f6bd940ffb8577ce52c7585e0&amp;ListId=fd8a59b5757749e6848a491ebc731a91&amp;ItemId=33013&amp;ItemGuid=940218f5f2b84c50a9a1c976284d2e4c&amp;Data=24")</f>
        <v>https://sed.admsakhalin.ru/Docs/Citizen/_layouts/15/eos/edbtransfer.ashx?SiteId=84ddafa0031f409e9b1dd96f91351621&amp;WebId=b44a2e8f6bd940ffb8577ce52c7585e0&amp;ListId=fd8a59b5757749e6848a491ebc731a91&amp;ItemId=33013&amp;ItemGuid=940218f5f2b84c50a9a1c976284d2e4c&amp;Data=24</v>
      </c>
    </row>
    <row r="104" spans="1:7" x14ac:dyDescent="0.25">
      <c r="A104" t="s">
        <v>19</v>
      </c>
      <c r="B104" t="s">
        <v>62</v>
      </c>
      <c r="C104" t="s">
        <v>303</v>
      </c>
      <c r="D104" t="s">
        <v>186</v>
      </c>
      <c r="E104" t="s">
        <v>304</v>
      </c>
      <c r="F104" t="str">
        <f t="shared" si="0"/>
        <v>Обращения граждан МО Ногликский ГО</v>
      </c>
      <c r="G104" s="11" t="str">
        <f>HYPERLINK("https://sed.admsakhalin.ru/Docs/Citizen/_layouts/15/eos/edbtransfer.ashx?SiteId=84ddafa0031f409e9b1dd96f91351621&amp;WebId=b44a2e8f6bd940ffb8577ce52c7585e0&amp;ListId=fd8a59b5757749e6848a491ebc731a91&amp;ItemId=32070&amp;ItemGuid=8dbfc39162f24b629a0ecaca513c5885&amp;Data=24","https://sed.admsakhalin.ru/Docs/Citizen/_layouts/15/eos/edbtransfer.ashx?SiteId=84ddafa0031f409e9b1dd96f91351621&amp;WebId=b44a2e8f6bd940ffb8577ce52c7585e0&amp;ListId=fd8a59b5757749e6848a491ebc731a91&amp;ItemId=32070&amp;ItemGuid=8dbfc39162f24b629a0ecaca513c5885&amp;Data=24")</f>
        <v>https://sed.admsakhalin.ru/Docs/Citizen/_layouts/15/eos/edbtransfer.ashx?SiteId=84ddafa0031f409e9b1dd96f91351621&amp;WebId=b44a2e8f6bd940ffb8577ce52c7585e0&amp;ListId=fd8a59b5757749e6848a491ebc731a91&amp;ItemId=32070&amp;ItemGuid=8dbfc39162f24b629a0ecaca513c5885&amp;Data=24</v>
      </c>
    </row>
    <row r="105" spans="1:7" x14ac:dyDescent="0.25">
      <c r="A105" t="s">
        <v>19</v>
      </c>
      <c r="B105" t="s">
        <v>69</v>
      </c>
      <c r="C105" t="s">
        <v>305</v>
      </c>
      <c r="D105" t="s">
        <v>215</v>
      </c>
      <c r="E105" t="s">
        <v>72</v>
      </c>
      <c r="F105" t="str">
        <f t="shared" si="0"/>
        <v>Обращения граждан МО Ногликский ГО</v>
      </c>
      <c r="G105" s="11" t="str">
        <f>HYPERLINK("https://sed.admsakhalin.ru/Docs/Citizen/_layouts/15/eos/edbtransfer.ashx?SiteId=84ddafa0031f409e9b1dd96f91351621&amp;WebId=b44a2e8f6bd940ffb8577ce52c7585e0&amp;ListId=fd8a59b5757749e6848a491ebc731a91&amp;ItemId=33157&amp;ItemGuid=d9bf15cc60494e6dbcc1d0b91f9f1c96&amp;Data=24","https://sed.admsakhalin.ru/Docs/Citizen/_layouts/15/eos/edbtransfer.ashx?SiteId=84ddafa0031f409e9b1dd96f91351621&amp;WebId=b44a2e8f6bd940ffb8577ce52c7585e0&amp;ListId=fd8a59b5757749e6848a491ebc731a91&amp;ItemId=33157&amp;ItemGuid=d9bf15cc60494e6dbcc1d0b91f9f1c96&amp;Data=24")</f>
        <v>https://sed.admsakhalin.ru/Docs/Citizen/_layouts/15/eos/edbtransfer.ashx?SiteId=84ddafa0031f409e9b1dd96f91351621&amp;WebId=b44a2e8f6bd940ffb8577ce52c7585e0&amp;ListId=fd8a59b5757749e6848a491ebc731a91&amp;ItemId=33157&amp;ItemGuid=d9bf15cc60494e6dbcc1d0b91f9f1c96&amp;Data=24</v>
      </c>
    </row>
    <row r="106" spans="1:7" x14ac:dyDescent="0.25">
      <c r="A106" t="s">
        <v>19</v>
      </c>
      <c r="B106" t="s">
        <v>46</v>
      </c>
      <c r="C106" t="s">
        <v>306</v>
      </c>
      <c r="D106" t="s">
        <v>307</v>
      </c>
      <c r="E106" t="s">
        <v>308</v>
      </c>
      <c r="F106" t="str">
        <f t="shared" si="0"/>
        <v>Обращения граждан МО Ногликский ГО</v>
      </c>
      <c r="G106" s="11" t="str">
        <f>HYPERLINK("https://sed.admsakhalin.ru/Docs/Citizen/_layouts/15/eos/edbtransfer.ashx?SiteId=84ddafa0031f409e9b1dd96f91351621&amp;WebId=b44a2e8f6bd940ffb8577ce52c7585e0&amp;ListId=fd8a59b5757749e6848a491ebc731a91&amp;ItemId=32538&amp;ItemGuid=e584a9adada7452594f9d0ecfbb2cd80&amp;Data=24","https://sed.admsakhalin.ru/Docs/Citizen/_layouts/15/eos/edbtransfer.ashx?SiteId=84ddafa0031f409e9b1dd96f91351621&amp;WebId=b44a2e8f6bd940ffb8577ce52c7585e0&amp;ListId=fd8a59b5757749e6848a491ebc731a91&amp;ItemId=32538&amp;ItemGuid=e584a9adada7452594f9d0ecfbb2cd80&amp;Data=24")</f>
        <v>https://sed.admsakhalin.ru/Docs/Citizen/_layouts/15/eos/edbtransfer.ashx?SiteId=84ddafa0031f409e9b1dd96f91351621&amp;WebId=b44a2e8f6bd940ffb8577ce52c7585e0&amp;ListId=fd8a59b5757749e6848a491ebc731a91&amp;ItemId=32538&amp;ItemGuid=e584a9adada7452594f9d0ecfbb2cd80&amp;Data=24</v>
      </c>
    </row>
    <row r="107" spans="1:7" x14ac:dyDescent="0.25">
      <c r="A107" t="s">
        <v>19</v>
      </c>
      <c r="B107" t="s">
        <v>65</v>
      </c>
      <c r="C107" t="s">
        <v>309</v>
      </c>
      <c r="D107" t="s">
        <v>75</v>
      </c>
      <c r="E107" t="s">
        <v>310</v>
      </c>
      <c r="F107" t="str">
        <f t="shared" si="0"/>
        <v>Обращения граждан МО Ногликский ГО</v>
      </c>
      <c r="G107" s="11" t="str">
        <f>HYPERLINK("https://sed.admsakhalin.ru/Docs/Citizen/_layouts/15/eos/edbtransfer.ashx?SiteId=84ddafa0031f409e9b1dd96f91351621&amp;WebId=b44a2e8f6bd940ffb8577ce52c7585e0&amp;ListId=fd8a59b5757749e6848a491ebc731a91&amp;ItemId=32920&amp;ItemGuid=c933c957fd44460c886ad12c79be656e&amp;Data=24","https://sed.admsakhalin.ru/Docs/Citizen/_layouts/15/eos/edbtransfer.ashx?SiteId=84ddafa0031f409e9b1dd96f91351621&amp;WebId=b44a2e8f6bd940ffb8577ce52c7585e0&amp;ListId=fd8a59b5757749e6848a491ebc731a91&amp;ItemId=32920&amp;ItemGuid=c933c957fd44460c886ad12c79be656e&amp;Data=24")</f>
        <v>https://sed.admsakhalin.ru/Docs/Citizen/_layouts/15/eos/edbtransfer.ashx?SiteId=84ddafa0031f409e9b1dd96f91351621&amp;WebId=b44a2e8f6bd940ffb8577ce52c7585e0&amp;ListId=fd8a59b5757749e6848a491ebc731a91&amp;ItemId=32920&amp;ItemGuid=c933c957fd44460c886ad12c79be656e&amp;Data=24</v>
      </c>
    </row>
    <row r="108" spans="1:7" x14ac:dyDescent="0.25">
      <c r="A108" t="s">
        <v>19</v>
      </c>
      <c r="B108" t="s">
        <v>31</v>
      </c>
      <c r="C108" t="s">
        <v>77</v>
      </c>
      <c r="D108" t="s">
        <v>311</v>
      </c>
      <c r="E108" t="s">
        <v>282</v>
      </c>
      <c r="F108" t="str">
        <f t="shared" si="0"/>
        <v>Обращения граждан МО Ногликский ГО</v>
      </c>
      <c r="G108" s="11" t="str">
        <f>HYPERLINK("https://sed.admsakhalin.ru/Docs/Citizen/_layouts/15/eos/edbtransfer.ashx?SiteId=84ddafa0031f409e9b1dd96f91351621&amp;WebId=b44a2e8f6bd940ffb8577ce52c7585e0&amp;ListId=fd8a59b5757749e6848a491ebc731a91&amp;ItemId=33419&amp;ItemGuid=c145b0fc19a1443b93f5d1c613728213&amp;Data=24","https://sed.admsakhalin.ru/Docs/Citizen/_layouts/15/eos/edbtransfer.ashx?SiteId=84ddafa0031f409e9b1dd96f91351621&amp;WebId=b44a2e8f6bd940ffb8577ce52c7585e0&amp;ListId=fd8a59b5757749e6848a491ebc731a91&amp;ItemId=33419&amp;ItemGuid=c145b0fc19a1443b93f5d1c613728213&amp;Data=24")</f>
        <v>https://sed.admsakhalin.ru/Docs/Citizen/_layouts/15/eos/edbtransfer.ashx?SiteId=84ddafa0031f409e9b1dd96f91351621&amp;WebId=b44a2e8f6bd940ffb8577ce52c7585e0&amp;ListId=fd8a59b5757749e6848a491ebc731a91&amp;ItemId=33419&amp;ItemGuid=c145b0fc19a1443b93f5d1c613728213&amp;Data=24</v>
      </c>
    </row>
    <row r="109" spans="1:7" x14ac:dyDescent="0.25">
      <c r="A109" t="s">
        <v>19</v>
      </c>
      <c r="B109" t="s">
        <v>245</v>
      </c>
      <c r="C109" t="s">
        <v>312</v>
      </c>
      <c r="D109" t="s">
        <v>26</v>
      </c>
      <c r="E109" t="s">
        <v>313</v>
      </c>
      <c r="F109" t="str">
        <f t="shared" si="0"/>
        <v>Обращения граждан МО Ногликский ГО</v>
      </c>
      <c r="G109" s="11" t="str">
        <f>HYPERLINK("https://sed.admsakhalin.ru/Docs/Citizen/_layouts/15/eos/edbtransfer.ashx?SiteId=84ddafa0031f409e9b1dd96f91351621&amp;WebId=b44a2e8f6bd940ffb8577ce52c7585e0&amp;ListId=fd8a59b5757749e6848a491ebc731a91&amp;ItemId=31198&amp;ItemGuid=3cbe5d7a0f624734b6b8d2640370e018&amp;Data=24","https://sed.admsakhalin.ru/Docs/Citizen/_layouts/15/eos/edbtransfer.ashx?SiteId=84ddafa0031f409e9b1dd96f91351621&amp;WebId=b44a2e8f6bd940ffb8577ce52c7585e0&amp;ListId=fd8a59b5757749e6848a491ebc731a91&amp;ItemId=31198&amp;ItemGuid=3cbe5d7a0f624734b6b8d2640370e018&amp;Data=24")</f>
        <v>https://sed.admsakhalin.ru/Docs/Citizen/_layouts/15/eos/edbtransfer.ashx?SiteId=84ddafa0031f409e9b1dd96f91351621&amp;WebId=b44a2e8f6bd940ffb8577ce52c7585e0&amp;ListId=fd8a59b5757749e6848a491ebc731a91&amp;ItemId=31198&amp;ItemGuid=3cbe5d7a0f624734b6b8d2640370e018&amp;Data=24</v>
      </c>
    </row>
    <row r="110" spans="1:7" x14ac:dyDescent="0.25">
      <c r="A110" t="s">
        <v>19</v>
      </c>
      <c r="B110" t="s">
        <v>84</v>
      </c>
      <c r="C110" t="s">
        <v>314</v>
      </c>
      <c r="D110" t="s">
        <v>307</v>
      </c>
      <c r="E110" t="s">
        <v>315</v>
      </c>
      <c r="F110" t="str">
        <f t="shared" si="0"/>
        <v>Обращения граждан МО Ногликский ГО</v>
      </c>
      <c r="G110" s="11" t="str">
        <f>HYPERLINK("https://sed.admsakhalin.ru/Docs/Citizen/_layouts/15/eos/edbtransfer.ashx?SiteId=84ddafa0031f409e9b1dd96f91351621&amp;WebId=b44a2e8f6bd940ffb8577ce52c7585e0&amp;ListId=fd8a59b5757749e6848a491ebc731a91&amp;ItemId=32539&amp;ItemGuid=c692c605540e48948789d2efcaa0ac94&amp;Data=24","https://sed.admsakhalin.ru/Docs/Citizen/_layouts/15/eos/edbtransfer.ashx?SiteId=84ddafa0031f409e9b1dd96f91351621&amp;WebId=b44a2e8f6bd940ffb8577ce52c7585e0&amp;ListId=fd8a59b5757749e6848a491ebc731a91&amp;ItemId=32539&amp;ItemGuid=c692c605540e48948789d2efcaa0ac94&amp;Data=24")</f>
        <v>https://sed.admsakhalin.ru/Docs/Citizen/_layouts/15/eos/edbtransfer.ashx?SiteId=84ddafa0031f409e9b1dd96f91351621&amp;WebId=b44a2e8f6bd940ffb8577ce52c7585e0&amp;ListId=fd8a59b5757749e6848a491ebc731a91&amp;ItemId=32539&amp;ItemGuid=c692c605540e48948789d2efcaa0ac94&amp;Data=24</v>
      </c>
    </row>
    <row r="111" spans="1:7" x14ac:dyDescent="0.25">
      <c r="A111" t="s">
        <v>19</v>
      </c>
      <c r="B111" t="s">
        <v>62</v>
      </c>
      <c r="C111" t="s">
        <v>316</v>
      </c>
      <c r="D111" t="s">
        <v>99</v>
      </c>
      <c r="E111" t="s">
        <v>304</v>
      </c>
      <c r="F111" t="str">
        <f t="shared" si="0"/>
        <v>Обращения граждан МО Ногликский ГО</v>
      </c>
      <c r="G111" s="11" t="str">
        <f>HYPERLINK("https://sed.admsakhalin.ru/Docs/Citizen/_layouts/15/eos/edbtransfer.ashx?SiteId=84ddafa0031f409e9b1dd96f91351621&amp;WebId=b44a2e8f6bd940ffb8577ce52c7585e0&amp;ListId=fd8a59b5757749e6848a491ebc731a91&amp;ItemId=32083&amp;ItemGuid=a94febba9e994902a772d4b38d1a5663&amp;Data=24","https://sed.admsakhalin.ru/Docs/Citizen/_layouts/15/eos/edbtransfer.ashx?SiteId=84ddafa0031f409e9b1dd96f91351621&amp;WebId=b44a2e8f6bd940ffb8577ce52c7585e0&amp;ListId=fd8a59b5757749e6848a491ebc731a91&amp;ItemId=32083&amp;ItemGuid=a94febba9e994902a772d4b38d1a5663&amp;Data=24")</f>
        <v>https://sed.admsakhalin.ru/Docs/Citizen/_layouts/15/eos/edbtransfer.ashx?SiteId=84ddafa0031f409e9b1dd96f91351621&amp;WebId=b44a2e8f6bd940ffb8577ce52c7585e0&amp;ListId=fd8a59b5757749e6848a491ebc731a91&amp;ItemId=32083&amp;ItemGuid=a94febba9e994902a772d4b38d1a5663&amp;Data=24</v>
      </c>
    </row>
    <row r="112" spans="1:7" x14ac:dyDescent="0.25">
      <c r="A112" t="s">
        <v>19</v>
      </c>
      <c r="B112" t="s">
        <v>84</v>
      </c>
      <c r="C112" t="s">
        <v>317</v>
      </c>
      <c r="D112" t="s">
        <v>22</v>
      </c>
      <c r="E112" t="s">
        <v>318</v>
      </c>
      <c r="F112" t="str">
        <f t="shared" si="0"/>
        <v>Обращения граждан МО Ногликский ГО</v>
      </c>
      <c r="G112" s="11" t="str">
        <f>HYPERLINK("https://sed.admsakhalin.ru/Docs/Citizen/_layouts/15/eos/edbtransfer.ashx?SiteId=84ddafa0031f409e9b1dd96f91351621&amp;WebId=b44a2e8f6bd940ffb8577ce52c7585e0&amp;ListId=fd8a59b5757749e6848a491ebc731a91&amp;ItemId=33570&amp;ItemGuid=2f436ba9858a4c4ba5e0d4d6cf90f4f3&amp;Data=24","https://sed.admsakhalin.ru/Docs/Citizen/_layouts/15/eos/edbtransfer.ashx?SiteId=84ddafa0031f409e9b1dd96f91351621&amp;WebId=b44a2e8f6bd940ffb8577ce52c7585e0&amp;ListId=fd8a59b5757749e6848a491ebc731a91&amp;ItemId=33570&amp;ItemGuid=2f436ba9858a4c4ba5e0d4d6cf90f4f3&amp;Data=24")</f>
        <v>https://sed.admsakhalin.ru/Docs/Citizen/_layouts/15/eos/edbtransfer.ashx?SiteId=84ddafa0031f409e9b1dd96f91351621&amp;WebId=b44a2e8f6bd940ffb8577ce52c7585e0&amp;ListId=fd8a59b5757749e6848a491ebc731a91&amp;ItemId=33570&amp;ItemGuid=2f436ba9858a4c4ba5e0d4d6cf90f4f3&amp;Data=24</v>
      </c>
    </row>
    <row r="113" spans="1:7" x14ac:dyDescent="0.25">
      <c r="A113" t="s">
        <v>19</v>
      </c>
      <c r="B113" t="s">
        <v>20</v>
      </c>
      <c r="C113" t="s">
        <v>319</v>
      </c>
      <c r="D113" t="s">
        <v>26</v>
      </c>
      <c r="E113" t="s">
        <v>320</v>
      </c>
      <c r="F113" t="str">
        <f t="shared" si="0"/>
        <v>Обращения граждан МО Ногликский ГО</v>
      </c>
      <c r="G113" s="11" t="str">
        <f>HYPERLINK("https://sed.admsakhalin.ru/Docs/Citizen/_layouts/15/eos/edbtransfer.ashx?SiteId=84ddafa0031f409e9b1dd96f91351621&amp;WebId=b44a2e8f6bd940ffb8577ce52c7585e0&amp;ListId=fd8a59b5757749e6848a491ebc731a91&amp;ItemId=31236&amp;ItemGuid=eb08a10373794db48febd50711118697&amp;Data=24","https://sed.admsakhalin.ru/Docs/Citizen/_layouts/15/eos/edbtransfer.ashx?SiteId=84ddafa0031f409e9b1dd96f91351621&amp;WebId=b44a2e8f6bd940ffb8577ce52c7585e0&amp;ListId=fd8a59b5757749e6848a491ebc731a91&amp;ItemId=31236&amp;ItemGuid=eb08a10373794db48febd50711118697&amp;Data=24")</f>
        <v>https://sed.admsakhalin.ru/Docs/Citizen/_layouts/15/eos/edbtransfer.ashx?SiteId=84ddafa0031f409e9b1dd96f91351621&amp;WebId=b44a2e8f6bd940ffb8577ce52c7585e0&amp;ListId=fd8a59b5757749e6848a491ebc731a91&amp;ItemId=31236&amp;ItemGuid=eb08a10373794db48febd50711118697&amp;Data=24</v>
      </c>
    </row>
    <row r="114" spans="1:7" x14ac:dyDescent="0.25">
      <c r="A114" t="s">
        <v>19</v>
      </c>
      <c r="B114" t="s">
        <v>295</v>
      </c>
      <c r="C114" t="s">
        <v>321</v>
      </c>
      <c r="D114" t="s">
        <v>322</v>
      </c>
      <c r="E114" t="s">
        <v>323</v>
      </c>
      <c r="F114" t="str">
        <f t="shared" si="0"/>
        <v>Обращения граждан МО Ногликский ГО</v>
      </c>
      <c r="G114" s="11" t="str">
        <f>HYPERLINK("https://sed.admsakhalin.ru/Docs/Citizen/_layouts/15/eos/edbtransfer.ashx?SiteId=84ddafa0031f409e9b1dd96f91351621&amp;WebId=b44a2e8f6bd940ffb8577ce52c7585e0&amp;ListId=fd8a59b5757749e6848a491ebc731a91&amp;ItemId=32704&amp;ItemGuid=c7f57f54ebaa42d0be9fd5772525a7ef&amp;Data=24","https://sed.admsakhalin.ru/Docs/Citizen/_layouts/15/eos/edbtransfer.ashx?SiteId=84ddafa0031f409e9b1dd96f91351621&amp;WebId=b44a2e8f6bd940ffb8577ce52c7585e0&amp;ListId=fd8a59b5757749e6848a491ebc731a91&amp;ItemId=32704&amp;ItemGuid=c7f57f54ebaa42d0be9fd5772525a7ef&amp;Data=24")</f>
        <v>https://sed.admsakhalin.ru/Docs/Citizen/_layouts/15/eos/edbtransfer.ashx?SiteId=84ddafa0031f409e9b1dd96f91351621&amp;WebId=b44a2e8f6bd940ffb8577ce52c7585e0&amp;ListId=fd8a59b5757749e6848a491ebc731a91&amp;ItemId=32704&amp;ItemGuid=c7f57f54ebaa42d0be9fd5772525a7ef&amp;Data=24</v>
      </c>
    </row>
    <row r="115" spans="1:7" x14ac:dyDescent="0.25">
      <c r="A115" t="s">
        <v>19</v>
      </c>
      <c r="B115" t="s">
        <v>69</v>
      </c>
      <c r="C115" t="s">
        <v>324</v>
      </c>
      <c r="D115" t="s">
        <v>124</v>
      </c>
      <c r="E115" t="s">
        <v>241</v>
      </c>
      <c r="F115" t="str">
        <f t="shared" si="0"/>
        <v>Обращения граждан МО Ногликский ГО</v>
      </c>
      <c r="G115" s="11" t="str">
        <f>HYPERLINK("https://sed.admsakhalin.ru/Docs/Citizen/_layouts/15/eos/edbtransfer.ashx?SiteId=84ddafa0031f409e9b1dd96f91351621&amp;WebId=b44a2e8f6bd940ffb8577ce52c7585e0&amp;ListId=fd8a59b5757749e6848a491ebc731a91&amp;ItemId=33343&amp;ItemGuid=15fa2608d6424896bd87d679509f08af&amp;Data=24","https://sed.admsakhalin.ru/Docs/Citizen/_layouts/15/eos/edbtransfer.ashx?SiteId=84ddafa0031f409e9b1dd96f91351621&amp;WebId=b44a2e8f6bd940ffb8577ce52c7585e0&amp;ListId=fd8a59b5757749e6848a491ebc731a91&amp;ItemId=33343&amp;ItemGuid=15fa2608d6424896bd87d679509f08af&amp;Data=24")</f>
        <v>https://sed.admsakhalin.ru/Docs/Citizen/_layouts/15/eos/edbtransfer.ashx?SiteId=84ddafa0031f409e9b1dd96f91351621&amp;WebId=b44a2e8f6bd940ffb8577ce52c7585e0&amp;ListId=fd8a59b5757749e6848a491ebc731a91&amp;ItemId=33343&amp;ItemGuid=15fa2608d6424896bd87d679509f08af&amp;Data=24</v>
      </c>
    </row>
    <row r="116" spans="1:7" x14ac:dyDescent="0.25">
      <c r="A116" t="s">
        <v>19</v>
      </c>
      <c r="B116" t="s">
        <v>135</v>
      </c>
      <c r="C116" t="s">
        <v>325</v>
      </c>
      <c r="D116" t="s">
        <v>237</v>
      </c>
      <c r="E116" t="s">
        <v>326</v>
      </c>
      <c r="F116" t="str">
        <f t="shared" si="0"/>
        <v>Обращения граждан МО Ногликский ГО</v>
      </c>
      <c r="G116" s="11" t="str">
        <f>HYPERLINK("https://sed.admsakhalin.ru/Docs/Citizen/_layouts/15/eos/edbtransfer.ashx?SiteId=84ddafa0031f409e9b1dd96f91351621&amp;WebId=b44a2e8f6bd940ffb8577ce52c7585e0&amp;ListId=fd8a59b5757749e6848a491ebc731a91&amp;ItemId=31100&amp;ItemGuid=54925c1e682d4333b837d6e1252accaf&amp;Data=24","https://sed.admsakhalin.ru/Docs/Citizen/_layouts/15/eos/edbtransfer.ashx?SiteId=84ddafa0031f409e9b1dd96f91351621&amp;WebId=b44a2e8f6bd940ffb8577ce52c7585e0&amp;ListId=fd8a59b5757749e6848a491ebc731a91&amp;ItemId=31100&amp;ItemGuid=54925c1e682d4333b837d6e1252accaf&amp;Data=24")</f>
        <v>https://sed.admsakhalin.ru/Docs/Citizen/_layouts/15/eos/edbtransfer.ashx?SiteId=84ddafa0031f409e9b1dd96f91351621&amp;WebId=b44a2e8f6bd940ffb8577ce52c7585e0&amp;ListId=fd8a59b5757749e6848a491ebc731a91&amp;ItemId=31100&amp;ItemGuid=54925c1e682d4333b837d6e1252accaf&amp;Data=24</v>
      </c>
    </row>
    <row r="117" spans="1:7" x14ac:dyDescent="0.25">
      <c r="A117" t="s">
        <v>19</v>
      </c>
      <c r="B117" t="s">
        <v>65</v>
      </c>
      <c r="C117" t="s">
        <v>327</v>
      </c>
      <c r="D117" t="s">
        <v>80</v>
      </c>
      <c r="E117" t="s">
        <v>328</v>
      </c>
      <c r="F117" t="str">
        <f t="shared" si="0"/>
        <v>Обращения граждан МО Ногликский ГО</v>
      </c>
      <c r="G117" s="11" t="str">
        <f>HYPERLINK("https://sed.admsakhalin.ru/Docs/Citizen/_layouts/15/eos/edbtransfer.ashx?SiteId=84ddafa0031f409e9b1dd96f91351621&amp;WebId=b44a2e8f6bd940ffb8577ce52c7585e0&amp;ListId=fd8a59b5757749e6848a491ebc731a91&amp;ItemId=33607&amp;ItemGuid=b4e5e32f74b24464ae2ad909c2dfbd76&amp;Data=24","https://sed.admsakhalin.ru/Docs/Citizen/_layouts/15/eos/edbtransfer.ashx?SiteId=84ddafa0031f409e9b1dd96f91351621&amp;WebId=b44a2e8f6bd940ffb8577ce52c7585e0&amp;ListId=fd8a59b5757749e6848a491ebc731a91&amp;ItemId=33607&amp;ItemGuid=b4e5e32f74b24464ae2ad909c2dfbd76&amp;Data=24")</f>
        <v>https://sed.admsakhalin.ru/Docs/Citizen/_layouts/15/eos/edbtransfer.ashx?SiteId=84ddafa0031f409e9b1dd96f91351621&amp;WebId=b44a2e8f6bd940ffb8577ce52c7585e0&amp;ListId=fd8a59b5757749e6848a491ebc731a91&amp;ItemId=33607&amp;ItemGuid=b4e5e32f74b24464ae2ad909c2dfbd76&amp;Data=24</v>
      </c>
    </row>
    <row r="118" spans="1:7" x14ac:dyDescent="0.25">
      <c r="A118" t="s">
        <v>19</v>
      </c>
      <c r="B118" t="s">
        <v>329</v>
      </c>
      <c r="C118" t="s">
        <v>330</v>
      </c>
      <c r="D118" t="s">
        <v>208</v>
      </c>
      <c r="E118" t="s">
        <v>331</v>
      </c>
      <c r="F118" t="str">
        <f t="shared" si="0"/>
        <v>Обращения граждан МО Ногликский ГО</v>
      </c>
      <c r="G118" s="11" t="str">
        <f>HYPERLINK("https://sed.admsakhalin.ru/Docs/Citizen/_layouts/15/eos/edbtransfer.ashx?SiteId=84ddafa0031f409e9b1dd96f91351621&amp;WebId=b44a2e8f6bd940ffb8577ce52c7585e0&amp;ListId=fd8a59b5757749e6848a491ebc731a91&amp;ItemId=31876&amp;ItemGuid=1078c2089f1c45e5ae18da7f4f3d24e9&amp;Data=24","https://sed.admsakhalin.ru/Docs/Citizen/_layouts/15/eos/edbtransfer.ashx?SiteId=84ddafa0031f409e9b1dd96f91351621&amp;WebId=b44a2e8f6bd940ffb8577ce52c7585e0&amp;ListId=fd8a59b5757749e6848a491ebc731a91&amp;ItemId=31876&amp;ItemGuid=1078c2089f1c45e5ae18da7f4f3d24e9&amp;Data=24")</f>
        <v>https://sed.admsakhalin.ru/Docs/Citizen/_layouts/15/eos/edbtransfer.ashx?SiteId=84ddafa0031f409e9b1dd96f91351621&amp;WebId=b44a2e8f6bd940ffb8577ce52c7585e0&amp;ListId=fd8a59b5757749e6848a491ebc731a91&amp;ItemId=31876&amp;ItemGuid=1078c2089f1c45e5ae18da7f4f3d24e9&amp;Data=24</v>
      </c>
    </row>
    <row r="119" spans="1:7" x14ac:dyDescent="0.25">
      <c r="A119" t="s">
        <v>19</v>
      </c>
      <c r="B119" t="s">
        <v>65</v>
      </c>
      <c r="C119" t="s">
        <v>332</v>
      </c>
      <c r="D119" t="s">
        <v>333</v>
      </c>
      <c r="E119" t="s">
        <v>334</v>
      </c>
      <c r="F119" t="str">
        <f t="shared" si="0"/>
        <v>Обращения граждан МО Ногликский ГО</v>
      </c>
      <c r="G119" s="11" t="str">
        <f>HYPERLINK("https://sed.admsakhalin.ru/Docs/Citizen/_layouts/15/eos/edbtransfer.ashx?SiteId=84ddafa0031f409e9b1dd96f91351621&amp;WebId=b44a2e8f6bd940ffb8577ce52c7585e0&amp;ListId=fd8a59b5757749e6848a491ebc731a91&amp;ItemId=32812&amp;ItemGuid=6191fef8d058402e94b6df1f1b50b880&amp;Data=24","https://sed.admsakhalin.ru/Docs/Citizen/_layouts/15/eos/edbtransfer.ashx?SiteId=84ddafa0031f409e9b1dd96f91351621&amp;WebId=b44a2e8f6bd940ffb8577ce52c7585e0&amp;ListId=fd8a59b5757749e6848a491ebc731a91&amp;ItemId=32812&amp;ItemGuid=6191fef8d058402e94b6df1f1b50b880&amp;Data=24")</f>
        <v>https://sed.admsakhalin.ru/Docs/Citizen/_layouts/15/eos/edbtransfer.ashx?SiteId=84ddafa0031f409e9b1dd96f91351621&amp;WebId=b44a2e8f6bd940ffb8577ce52c7585e0&amp;ListId=fd8a59b5757749e6848a491ebc731a91&amp;ItemId=32812&amp;ItemGuid=6191fef8d058402e94b6df1f1b50b880&amp;Data=24</v>
      </c>
    </row>
    <row r="120" spans="1:7" x14ac:dyDescent="0.25">
      <c r="A120" t="s">
        <v>19</v>
      </c>
      <c r="B120" t="s">
        <v>335</v>
      </c>
      <c r="C120" t="s">
        <v>336</v>
      </c>
      <c r="D120" t="s">
        <v>337</v>
      </c>
      <c r="E120" t="s">
        <v>338</v>
      </c>
      <c r="F120" t="str">
        <f t="shared" si="0"/>
        <v>Обращения граждан МО Ногликский ГО</v>
      </c>
      <c r="G120" s="11" t="str">
        <f>HYPERLINK("https://sed.admsakhalin.ru/Docs/Citizen/_layouts/15/eos/edbtransfer.ashx?SiteId=84ddafa0031f409e9b1dd96f91351621&amp;WebId=b44a2e8f6bd940ffb8577ce52c7585e0&amp;ListId=fd8a59b5757749e6848a491ebc731a91&amp;ItemId=32751&amp;ItemGuid=2273c34ff95a498fa3a3df8186922d4a&amp;Data=24","https://sed.admsakhalin.ru/Docs/Citizen/_layouts/15/eos/edbtransfer.ashx?SiteId=84ddafa0031f409e9b1dd96f91351621&amp;WebId=b44a2e8f6bd940ffb8577ce52c7585e0&amp;ListId=fd8a59b5757749e6848a491ebc731a91&amp;ItemId=32751&amp;ItemGuid=2273c34ff95a498fa3a3df8186922d4a&amp;Data=24")</f>
        <v>https://sed.admsakhalin.ru/Docs/Citizen/_layouts/15/eos/edbtransfer.ashx?SiteId=84ddafa0031f409e9b1dd96f91351621&amp;WebId=b44a2e8f6bd940ffb8577ce52c7585e0&amp;ListId=fd8a59b5757749e6848a491ebc731a91&amp;ItemId=32751&amp;ItemGuid=2273c34ff95a498fa3a3df8186922d4a&amp;Data=24</v>
      </c>
    </row>
    <row r="121" spans="1:7" x14ac:dyDescent="0.25">
      <c r="A121" t="s">
        <v>19</v>
      </c>
      <c r="B121" t="s">
        <v>339</v>
      </c>
      <c r="C121" t="s">
        <v>340</v>
      </c>
      <c r="D121" t="s">
        <v>99</v>
      </c>
      <c r="E121" t="s">
        <v>341</v>
      </c>
      <c r="F121" t="str">
        <f t="shared" si="0"/>
        <v>Обращения граждан МО Ногликский ГО</v>
      </c>
      <c r="G121" s="11" t="str">
        <f>HYPERLINK("https://sed.admsakhalin.ru/Docs/Citizen/_layouts/15/eos/edbtransfer.ashx?SiteId=84ddafa0031f409e9b1dd96f91351621&amp;WebId=b44a2e8f6bd940ffb8577ce52c7585e0&amp;ListId=fd8a59b5757749e6848a491ebc731a91&amp;ItemId=32111&amp;ItemGuid=580d96db28b849cab690e074c4da7ece&amp;Data=24","https://sed.admsakhalin.ru/Docs/Citizen/_layouts/15/eos/edbtransfer.ashx?SiteId=84ddafa0031f409e9b1dd96f91351621&amp;WebId=b44a2e8f6bd940ffb8577ce52c7585e0&amp;ListId=fd8a59b5757749e6848a491ebc731a91&amp;ItemId=32111&amp;ItemGuid=580d96db28b849cab690e074c4da7ece&amp;Data=24")</f>
        <v>https://sed.admsakhalin.ru/Docs/Citizen/_layouts/15/eos/edbtransfer.ashx?SiteId=84ddafa0031f409e9b1dd96f91351621&amp;WebId=b44a2e8f6bd940ffb8577ce52c7585e0&amp;ListId=fd8a59b5757749e6848a491ebc731a91&amp;ItemId=32111&amp;ItemGuid=580d96db28b849cab690e074c4da7ece&amp;Data=24</v>
      </c>
    </row>
    <row r="122" spans="1:7" x14ac:dyDescent="0.25">
      <c r="A122" t="s">
        <v>19</v>
      </c>
      <c r="B122" t="s">
        <v>62</v>
      </c>
      <c r="C122" t="s">
        <v>342</v>
      </c>
      <c r="D122" t="s">
        <v>237</v>
      </c>
      <c r="E122" t="s">
        <v>343</v>
      </c>
      <c r="F122" t="str">
        <f t="shared" si="0"/>
        <v>Обращения граждан МО Ногликский ГО</v>
      </c>
      <c r="G122" s="11" t="str">
        <f>HYPERLINK("https://sed.admsakhalin.ru/Docs/Citizen/_layouts/15/eos/edbtransfer.ashx?SiteId=84ddafa0031f409e9b1dd96f91351621&amp;WebId=b44a2e8f6bd940ffb8577ce52c7585e0&amp;ListId=fd8a59b5757749e6848a491ebc731a91&amp;ItemId=31084&amp;ItemGuid=5d40ddace6674232a2b0e32b1548fdc0&amp;Data=24","https://sed.admsakhalin.ru/Docs/Citizen/_layouts/15/eos/edbtransfer.ashx?SiteId=84ddafa0031f409e9b1dd96f91351621&amp;WebId=b44a2e8f6bd940ffb8577ce52c7585e0&amp;ListId=fd8a59b5757749e6848a491ebc731a91&amp;ItemId=31084&amp;ItemGuid=5d40ddace6674232a2b0e32b1548fdc0&amp;Data=24")</f>
        <v>https://sed.admsakhalin.ru/Docs/Citizen/_layouts/15/eos/edbtransfer.ashx?SiteId=84ddafa0031f409e9b1dd96f91351621&amp;WebId=b44a2e8f6bd940ffb8577ce52c7585e0&amp;ListId=fd8a59b5757749e6848a491ebc731a91&amp;ItemId=31084&amp;ItemGuid=5d40ddace6674232a2b0e32b1548fdc0&amp;Data=24</v>
      </c>
    </row>
    <row r="123" spans="1:7" x14ac:dyDescent="0.25">
      <c r="A123" t="s">
        <v>19</v>
      </c>
      <c r="B123" t="s">
        <v>24</v>
      </c>
      <c r="C123" t="s">
        <v>344</v>
      </c>
      <c r="D123" t="s">
        <v>337</v>
      </c>
      <c r="E123" t="s">
        <v>345</v>
      </c>
      <c r="F123" t="str">
        <f t="shared" si="0"/>
        <v>Обращения граждан МО Ногликский ГО</v>
      </c>
      <c r="G123" s="11" t="str">
        <f>HYPERLINK("https://sed.admsakhalin.ru/Docs/Citizen/_layouts/15/eos/edbtransfer.ashx?SiteId=84ddafa0031f409e9b1dd96f91351621&amp;WebId=b44a2e8f6bd940ffb8577ce52c7585e0&amp;ListId=fd8a59b5757749e6848a491ebc731a91&amp;ItemId=32749&amp;ItemGuid=fe3ede1fe5094a79afa6e33938254541&amp;Data=24","https://sed.admsakhalin.ru/Docs/Citizen/_layouts/15/eos/edbtransfer.ashx?SiteId=84ddafa0031f409e9b1dd96f91351621&amp;WebId=b44a2e8f6bd940ffb8577ce52c7585e0&amp;ListId=fd8a59b5757749e6848a491ebc731a91&amp;ItemId=32749&amp;ItemGuid=fe3ede1fe5094a79afa6e33938254541&amp;Data=24")</f>
        <v>https://sed.admsakhalin.ru/Docs/Citizen/_layouts/15/eos/edbtransfer.ashx?SiteId=84ddafa0031f409e9b1dd96f91351621&amp;WebId=b44a2e8f6bd940ffb8577ce52c7585e0&amp;ListId=fd8a59b5757749e6848a491ebc731a91&amp;ItemId=32749&amp;ItemGuid=fe3ede1fe5094a79afa6e33938254541&amp;Data=24</v>
      </c>
    </row>
    <row r="124" spans="1:7" x14ac:dyDescent="0.25">
      <c r="A124" t="s">
        <v>19</v>
      </c>
      <c r="B124" t="s">
        <v>94</v>
      </c>
      <c r="C124" t="s">
        <v>346</v>
      </c>
      <c r="D124" t="s">
        <v>110</v>
      </c>
      <c r="E124" t="s">
        <v>347</v>
      </c>
      <c r="F124" t="str">
        <f t="shared" si="0"/>
        <v>Обращения граждан МО Ногликский ГО</v>
      </c>
      <c r="G124" s="11" t="str">
        <f>HYPERLINK("https://sed.admsakhalin.ru/Docs/Citizen/_layouts/15/eos/edbtransfer.ashx?SiteId=84ddafa0031f409e9b1dd96f91351621&amp;WebId=b44a2e8f6bd940ffb8577ce52c7585e0&amp;ListId=fd8a59b5757749e6848a491ebc731a91&amp;ItemId=31679&amp;ItemGuid=7035a23ff569432c9d1be6500a0b2f88&amp;Data=24","https://sed.admsakhalin.ru/Docs/Citizen/_layouts/15/eos/edbtransfer.ashx?SiteId=84ddafa0031f409e9b1dd96f91351621&amp;WebId=b44a2e8f6bd940ffb8577ce52c7585e0&amp;ListId=fd8a59b5757749e6848a491ebc731a91&amp;ItemId=31679&amp;ItemGuid=7035a23ff569432c9d1be6500a0b2f88&amp;Data=24")</f>
        <v>https://sed.admsakhalin.ru/Docs/Citizen/_layouts/15/eos/edbtransfer.ashx?SiteId=84ddafa0031f409e9b1dd96f91351621&amp;WebId=b44a2e8f6bd940ffb8577ce52c7585e0&amp;ListId=fd8a59b5757749e6848a491ebc731a91&amp;ItemId=31679&amp;ItemGuid=7035a23ff569432c9d1be6500a0b2f88&amp;Data=24</v>
      </c>
    </row>
    <row r="125" spans="1:7" x14ac:dyDescent="0.25">
      <c r="A125" t="s">
        <v>19</v>
      </c>
      <c r="B125" t="s">
        <v>188</v>
      </c>
      <c r="C125" t="s">
        <v>348</v>
      </c>
      <c r="D125" t="s">
        <v>349</v>
      </c>
      <c r="E125" t="s">
        <v>350</v>
      </c>
      <c r="F125" t="str">
        <f t="shared" si="0"/>
        <v>Обращения граждан МО Ногликский ГО</v>
      </c>
      <c r="G125" s="11" t="str">
        <f>HYPERLINK("https://sed.admsakhalin.ru/Docs/Citizen/_layouts/15/eos/edbtransfer.ashx?SiteId=84ddafa0031f409e9b1dd96f91351621&amp;WebId=b44a2e8f6bd940ffb8577ce52c7585e0&amp;ListId=fd8a59b5757749e6848a491ebc731a91&amp;ItemId=32631&amp;ItemGuid=de778193dca2412cbcf8e7904fe39cc5&amp;Data=24","https://sed.admsakhalin.ru/Docs/Citizen/_layouts/15/eos/edbtransfer.ashx?SiteId=84ddafa0031f409e9b1dd96f91351621&amp;WebId=b44a2e8f6bd940ffb8577ce52c7585e0&amp;ListId=fd8a59b5757749e6848a491ebc731a91&amp;ItemId=32631&amp;ItemGuid=de778193dca2412cbcf8e7904fe39cc5&amp;Data=24")</f>
        <v>https://sed.admsakhalin.ru/Docs/Citizen/_layouts/15/eos/edbtransfer.ashx?SiteId=84ddafa0031f409e9b1dd96f91351621&amp;WebId=b44a2e8f6bd940ffb8577ce52c7585e0&amp;ListId=fd8a59b5757749e6848a491ebc731a91&amp;ItemId=32631&amp;ItemGuid=de778193dca2412cbcf8e7904fe39cc5&amp;Data=24</v>
      </c>
    </row>
    <row r="126" spans="1:7" x14ac:dyDescent="0.25">
      <c r="A126" t="s">
        <v>19</v>
      </c>
      <c r="B126" t="s">
        <v>31</v>
      </c>
      <c r="C126" t="s">
        <v>351</v>
      </c>
      <c r="D126" t="s">
        <v>208</v>
      </c>
      <c r="E126" t="s">
        <v>352</v>
      </c>
      <c r="F126" t="str">
        <f t="shared" si="0"/>
        <v>Обращения граждан МО Ногликский ГО</v>
      </c>
      <c r="G126" s="11" t="str">
        <f>HYPERLINK("https://sed.admsakhalin.ru/Docs/Citizen/_layouts/15/eos/edbtransfer.ashx?SiteId=84ddafa0031f409e9b1dd96f91351621&amp;WebId=b44a2e8f6bd940ffb8577ce52c7585e0&amp;ListId=fd8a59b5757749e6848a491ebc731a91&amp;ItemId=31888&amp;ItemGuid=4a82b58a678440fa992ced9b698d0913&amp;Data=24","https://sed.admsakhalin.ru/Docs/Citizen/_layouts/15/eos/edbtransfer.ashx?SiteId=84ddafa0031f409e9b1dd96f91351621&amp;WebId=b44a2e8f6bd940ffb8577ce52c7585e0&amp;ListId=fd8a59b5757749e6848a491ebc731a91&amp;ItemId=31888&amp;ItemGuid=4a82b58a678440fa992ced9b698d0913&amp;Data=24")</f>
        <v>https://sed.admsakhalin.ru/Docs/Citizen/_layouts/15/eos/edbtransfer.ashx?SiteId=84ddafa0031f409e9b1dd96f91351621&amp;WebId=b44a2e8f6bd940ffb8577ce52c7585e0&amp;ListId=fd8a59b5757749e6848a491ebc731a91&amp;ItemId=31888&amp;ItemGuid=4a82b58a678440fa992ced9b698d0913&amp;Data=24</v>
      </c>
    </row>
    <row r="127" spans="1:7" x14ac:dyDescent="0.25">
      <c r="A127" t="s">
        <v>19</v>
      </c>
      <c r="B127" t="s">
        <v>353</v>
      </c>
      <c r="C127" t="s">
        <v>151</v>
      </c>
      <c r="D127" t="s">
        <v>40</v>
      </c>
      <c r="E127" t="s">
        <v>354</v>
      </c>
      <c r="F127" t="str">
        <f t="shared" si="0"/>
        <v>Обращения граждан МО Ногликский ГО</v>
      </c>
      <c r="G127" s="11" t="str">
        <f>HYPERLINK("https://sed.admsakhalin.ru/Docs/Citizen/_layouts/15/eos/edbtransfer.ashx?SiteId=84ddafa0031f409e9b1dd96f91351621&amp;WebId=b44a2e8f6bd940ffb8577ce52c7585e0&amp;ListId=fd8a59b5757749e6848a491ebc731a91&amp;ItemId=32351&amp;ItemGuid=33ce9fb94db6450cb501ef1a9a73f4d7&amp;Data=24","https://sed.admsakhalin.ru/Docs/Citizen/_layouts/15/eos/edbtransfer.ashx?SiteId=84ddafa0031f409e9b1dd96f91351621&amp;WebId=b44a2e8f6bd940ffb8577ce52c7585e0&amp;ListId=fd8a59b5757749e6848a491ebc731a91&amp;ItemId=32351&amp;ItemGuid=33ce9fb94db6450cb501ef1a9a73f4d7&amp;Data=24")</f>
        <v>https://sed.admsakhalin.ru/Docs/Citizen/_layouts/15/eos/edbtransfer.ashx?SiteId=84ddafa0031f409e9b1dd96f91351621&amp;WebId=b44a2e8f6bd940ffb8577ce52c7585e0&amp;ListId=fd8a59b5757749e6848a491ebc731a91&amp;ItemId=32351&amp;ItemGuid=33ce9fb94db6450cb501ef1a9a73f4d7&amp;Data=24</v>
      </c>
    </row>
    <row r="128" spans="1:7" x14ac:dyDescent="0.25">
      <c r="A128" t="s">
        <v>19</v>
      </c>
      <c r="B128" t="s">
        <v>65</v>
      </c>
      <c r="C128" t="s">
        <v>355</v>
      </c>
      <c r="D128" t="s">
        <v>356</v>
      </c>
      <c r="E128" t="s">
        <v>357</v>
      </c>
      <c r="F128" t="str">
        <f t="shared" si="0"/>
        <v>Обращения граждан МО Ногликский ГО</v>
      </c>
      <c r="G128" s="11" t="str">
        <f>HYPERLINK("https://sed.admsakhalin.ru/Docs/Citizen/_layouts/15/eos/edbtransfer.ashx?SiteId=84ddafa0031f409e9b1dd96f91351621&amp;WebId=b44a2e8f6bd940ffb8577ce52c7585e0&amp;ListId=fd8a59b5757749e6848a491ebc731a91&amp;ItemId=33702&amp;ItemGuid=e436c09039c14bac8eb7ef596c0da7e3&amp;Data=24","https://sed.admsakhalin.ru/Docs/Citizen/_layouts/15/eos/edbtransfer.ashx?SiteId=84ddafa0031f409e9b1dd96f91351621&amp;WebId=b44a2e8f6bd940ffb8577ce52c7585e0&amp;ListId=fd8a59b5757749e6848a491ebc731a91&amp;ItemId=33702&amp;ItemGuid=e436c09039c14bac8eb7ef596c0da7e3&amp;Data=24")</f>
        <v>https://sed.admsakhalin.ru/Docs/Citizen/_layouts/15/eos/edbtransfer.ashx?SiteId=84ddafa0031f409e9b1dd96f91351621&amp;WebId=b44a2e8f6bd940ffb8577ce52c7585e0&amp;ListId=fd8a59b5757749e6848a491ebc731a91&amp;ItemId=33702&amp;ItemGuid=e436c09039c14bac8eb7ef596c0da7e3&amp;Data=24</v>
      </c>
    </row>
    <row r="129" spans="1:7" x14ac:dyDescent="0.25">
      <c r="A129" t="s">
        <v>19</v>
      </c>
      <c r="B129" t="s">
        <v>177</v>
      </c>
      <c r="C129" t="s">
        <v>358</v>
      </c>
      <c r="D129" t="s">
        <v>359</v>
      </c>
      <c r="E129" t="s">
        <v>360</v>
      </c>
      <c r="F129" t="str">
        <f t="shared" si="0"/>
        <v>Обращения граждан МО Ногликский ГО</v>
      </c>
      <c r="G129" s="11" t="str">
        <f>HYPERLINK("https://sed.admsakhalin.ru/Docs/Citizen/_layouts/15/eos/edbtransfer.ashx?SiteId=84ddafa0031f409e9b1dd96f91351621&amp;WebId=b44a2e8f6bd940ffb8577ce52c7585e0&amp;ListId=fd8a59b5757749e6848a491ebc731a91&amp;ItemId=32230&amp;ItemGuid=fc482dc3ad8b49cd90c6f13cea5a555e&amp;Data=24","https://sed.admsakhalin.ru/Docs/Citizen/_layouts/15/eos/edbtransfer.ashx?SiteId=84ddafa0031f409e9b1dd96f91351621&amp;WebId=b44a2e8f6bd940ffb8577ce52c7585e0&amp;ListId=fd8a59b5757749e6848a491ebc731a91&amp;ItemId=32230&amp;ItemGuid=fc482dc3ad8b49cd90c6f13cea5a555e&amp;Data=24")</f>
        <v>https://sed.admsakhalin.ru/Docs/Citizen/_layouts/15/eos/edbtransfer.ashx?SiteId=84ddafa0031f409e9b1dd96f91351621&amp;WebId=b44a2e8f6bd940ffb8577ce52c7585e0&amp;ListId=fd8a59b5757749e6848a491ebc731a91&amp;ItemId=32230&amp;ItemGuid=fc482dc3ad8b49cd90c6f13cea5a555e&amp;Data=24</v>
      </c>
    </row>
    <row r="130" spans="1:7" x14ac:dyDescent="0.25">
      <c r="A130" t="s">
        <v>19</v>
      </c>
      <c r="B130" t="s">
        <v>69</v>
      </c>
      <c r="C130" t="s">
        <v>281</v>
      </c>
      <c r="D130" t="s">
        <v>71</v>
      </c>
      <c r="E130" t="s">
        <v>72</v>
      </c>
      <c r="F130" t="str">
        <f t="shared" si="0"/>
        <v>Обращения граждан МО Ногликский ГО</v>
      </c>
      <c r="G130" s="11" t="str">
        <f>HYPERLINK("https://sed.admsakhalin.ru/Docs/Citizen/_layouts/15/eos/edbtransfer.ashx?SiteId=84ddafa0031f409e9b1dd96f91351621&amp;WebId=b44a2e8f6bd940ffb8577ce52c7585e0&amp;ListId=fd8a59b5757749e6848a491ebc731a91&amp;ItemId=33057&amp;ItemGuid=07008a6c348b4feea2e7f33e25c58ca1&amp;Data=24","https://sed.admsakhalin.ru/Docs/Citizen/_layouts/15/eos/edbtransfer.ashx?SiteId=84ddafa0031f409e9b1dd96f91351621&amp;WebId=b44a2e8f6bd940ffb8577ce52c7585e0&amp;ListId=fd8a59b5757749e6848a491ebc731a91&amp;ItemId=33057&amp;ItemGuid=07008a6c348b4feea2e7f33e25c58ca1&amp;Data=24")</f>
        <v>https://sed.admsakhalin.ru/Docs/Citizen/_layouts/15/eos/edbtransfer.ashx?SiteId=84ddafa0031f409e9b1dd96f91351621&amp;WebId=b44a2e8f6bd940ffb8577ce52c7585e0&amp;ListId=fd8a59b5757749e6848a491ebc731a91&amp;ItemId=33057&amp;ItemGuid=07008a6c348b4feea2e7f33e25c58ca1&amp;Data=24</v>
      </c>
    </row>
    <row r="131" spans="1:7" x14ac:dyDescent="0.25">
      <c r="A131" t="s">
        <v>19</v>
      </c>
      <c r="B131" t="s">
        <v>84</v>
      </c>
      <c r="C131" t="s">
        <v>361</v>
      </c>
      <c r="D131" t="s">
        <v>60</v>
      </c>
      <c r="E131" t="s">
        <v>362</v>
      </c>
      <c r="F131" t="str">
        <f t="shared" si="0"/>
        <v>Обращения граждан МО Ногликский ГО</v>
      </c>
      <c r="G131" s="11" t="str">
        <f>HYPERLINK("https://sed.admsakhalin.ru/Docs/Citizen/_layouts/15/eos/edbtransfer.ashx?SiteId=84ddafa0031f409e9b1dd96f91351621&amp;WebId=b44a2e8f6bd940ffb8577ce52c7585e0&amp;ListId=fd8a59b5757749e6848a491ebc731a91&amp;ItemId=31399&amp;ItemGuid=9972d34757144c4d8aa2f41bf373083e&amp;Data=24","https://sed.admsakhalin.ru/Docs/Citizen/_layouts/15/eos/edbtransfer.ashx?SiteId=84ddafa0031f409e9b1dd96f91351621&amp;WebId=b44a2e8f6bd940ffb8577ce52c7585e0&amp;ListId=fd8a59b5757749e6848a491ebc731a91&amp;ItemId=31399&amp;ItemGuid=9972d34757144c4d8aa2f41bf373083e&amp;Data=24")</f>
        <v>https://sed.admsakhalin.ru/Docs/Citizen/_layouts/15/eos/edbtransfer.ashx?SiteId=84ddafa0031f409e9b1dd96f91351621&amp;WebId=b44a2e8f6bd940ffb8577ce52c7585e0&amp;ListId=fd8a59b5757749e6848a491ebc731a91&amp;ItemId=31399&amp;ItemGuid=9972d34757144c4d8aa2f41bf373083e&amp;Data=24</v>
      </c>
    </row>
    <row r="132" spans="1:7" x14ac:dyDescent="0.25">
      <c r="A132" t="s">
        <v>19</v>
      </c>
      <c r="B132" t="s">
        <v>55</v>
      </c>
      <c r="C132" t="s">
        <v>363</v>
      </c>
      <c r="D132" t="s">
        <v>44</v>
      </c>
      <c r="E132" t="s">
        <v>364</v>
      </c>
      <c r="F132" t="str">
        <f t="shared" si="0"/>
        <v>Обращения граждан МО Ногликский ГО</v>
      </c>
      <c r="G132" s="11" t="str">
        <f>HYPERLINK("https://sed.admsakhalin.ru/Docs/Citizen/_layouts/15/eos/edbtransfer.ashx?SiteId=84ddafa0031f409e9b1dd96f91351621&amp;WebId=b44a2e8f6bd940ffb8577ce52c7585e0&amp;ListId=fd8a59b5757749e6848a491ebc731a91&amp;ItemId=32440&amp;ItemGuid=7d536077195f4ba68dadf7938ddaf896&amp;Data=24","https://sed.admsakhalin.ru/Docs/Citizen/_layouts/15/eos/edbtransfer.ashx?SiteId=84ddafa0031f409e9b1dd96f91351621&amp;WebId=b44a2e8f6bd940ffb8577ce52c7585e0&amp;ListId=fd8a59b5757749e6848a491ebc731a91&amp;ItemId=32440&amp;ItemGuid=7d536077195f4ba68dadf7938ddaf896&amp;Data=24")</f>
        <v>https://sed.admsakhalin.ru/Docs/Citizen/_layouts/15/eos/edbtransfer.ashx?SiteId=84ddafa0031f409e9b1dd96f91351621&amp;WebId=b44a2e8f6bd940ffb8577ce52c7585e0&amp;ListId=fd8a59b5757749e6848a491ebc731a91&amp;ItemId=32440&amp;ItemGuid=7d536077195f4ba68dadf7938ddaf896&amp;Data=24</v>
      </c>
    </row>
    <row r="133" spans="1:7" x14ac:dyDescent="0.25">
      <c r="A133" t="s">
        <v>19</v>
      </c>
      <c r="B133" t="s">
        <v>365</v>
      </c>
      <c r="C133" t="s">
        <v>366</v>
      </c>
      <c r="D133" t="s">
        <v>272</v>
      </c>
      <c r="E133" t="s">
        <v>367</v>
      </c>
      <c r="F133" t="str">
        <f t="shared" si="0"/>
        <v>Обращения граждан МО Ногликский ГО</v>
      </c>
      <c r="G133" s="11" t="str">
        <f>HYPERLINK("https://sed.admsakhalin.ru/Docs/Citizen/_layouts/15/eos/edbtransfer.ashx?SiteId=84ddafa0031f409e9b1dd96f91351621&amp;WebId=b44a2e8f6bd940ffb8577ce52c7585e0&amp;ListId=fd8a59b5757749e6848a491ebc731a91&amp;ItemId=31962&amp;ItemGuid=38d03e1aed794efb83eff8a76f3ea9b3&amp;Data=24","https://sed.admsakhalin.ru/Docs/Citizen/_layouts/15/eos/edbtransfer.ashx?SiteId=84ddafa0031f409e9b1dd96f91351621&amp;WebId=b44a2e8f6bd940ffb8577ce52c7585e0&amp;ListId=fd8a59b5757749e6848a491ebc731a91&amp;ItemId=31962&amp;ItemGuid=38d03e1aed794efb83eff8a76f3ea9b3&amp;Data=24")</f>
        <v>https://sed.admsakhalin.ru/Docs/Citizen/_layouts/15/eos/edbtransfer.ashx?SiteId=84ddafa0031f409e9b1dd96f91351621&amp;WebId=b44a2e8f6bd940ffb8577ce52c7585e0&amp;ListId=fd8a59b5757749e6848a491ebc731a91&amp;ItemId=31962&amp;ItemGuid=38d03e1aed794efb83eff8a76f3ea9b3&amp;Data=24</v>
      </c>
    </row>
    <row r="134" spans="1:7" x14ac:dyDescent="0.25">
      <c r="D134" s="5"/>
    </row>
    <row r="135" spans="1:7" x14ac:dyDescent="0.25">
      <c r="D135" s="5"/>
    </row>
    <row r="136" spans="1:7" x14ac:dyDescent="0.25">
      <c r="D136" s="5"/>
    </row>
    <row r="137" spans="1:7" x14ac:dyDescent="0.25">
      <c r="D137" s="5"/>
    </row>
    <row r="138" spans="1:7" x14ac:dyDescent="0.25">
      <c r="D138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eos.ru/SP/Fields"/>
    <ds:schemaRef ds:uri="7C2CFB19-760E-4FD3-902D-BB846415C5BD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Елена П. Низова</cp:lastModifiedBy>
  <cp:lastPrinted>2015-11-06T05:32:21Z</cp:lastPrinted>
  <dcterms:created xsi:type="dcterms:W3CDTF">2015-10-06T10:12:55Z</dcterms:created>
  <dcterms:modified xsi:type="dcterms:W3CDTF">2021-07-21T22:27:20Z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