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golovko\Downloads\"/>
    </mc:Choice>
  </mc:AlternateContent>
  <bookViews>
    <workbookView xWindow="0" yWindow="60" windowWidth="28800" windowHeight="12375"/>
  </bookViews>
  <sheets>
    <sheet name="Лист1" sheetId="6" r:id="rId1"/>
    <sheet name="Результат" sheetId="5" r:id="rId2"/>
    <sheet name="Данные" sheetId="1" state="hidden" r:id="rId3"/>
  </sheets>
  <definedNames>
    <definedName name="BeginRegDate">Данные!$K$1</definedName>
    <definedName name="DataRow">#REF!</definedName>
    <definedName name="EndRegDate">Данные!$M$1</definedName>
    <definedName name="ReportDate">Данные!$O$1</definedName>
  </definedNames>
  <calcPr calcId="152511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 l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  <c r="B5" i="5"/>
  <c r="B3" i="5"/>
</calcChain>
</file>

<file path=xl/sharedStrings.xml><?xml version="1.0" encoding="utf-8"?>
<sst xmlns="http://schemas.openxmlformats.org/spreadsheetml/2006/main" count="803" uniqueCount="221">
  <si>
    <t>Группа документов</t>
  </si>
  <si>
    <t>Ссылка</t>
  </si>
  <si>
    <t>С</t>
  </si>
  <si>
    <t>По</t>
  </si>
  <si>
    <t>Дата отчета</t>
  </si>
  <si>
    <t/>
  </si>
  <si>
    <t>Тематика</t>
  </si>
  <si>
    <t>(пусто)</t>
  </si>
  <si>
    <t>Общий итог</t>
  </si>
  <si>
    <t>Подразделение</t>
  </si>
  <si>
    <t xml:space="preserve"> </t>
  </si>
  <si>
    <t>Управление по работе с обращениями граждан</t>
  </si>
  <si>
    <t>ОТЧЕТ ПО ТЕМАТИКАМ И КОЛИЧЕСТВУ ВОПРОСОВ, зарегистрированных</t>
  </si>
  <si>
    <t>Дата рег</t>
  </si>
  <si>
    <t>Рег №</t>
  </si>
  <si>
    <t>Заголовок</t>
  </si>
  <si>
    <t>01.01.2023</t>
  </si>
  <si>
    <t>31.03.2023</t>
  </si>
  <si>
    <t>13.04.2023 14:54:03</t>
  </si>
  <si>
    <t>Обращения граждан МО Ногликский ГО</t>
  </si>
  <si>
    <t>Нецелевое использование земельных участков</t>
  </si>
  <si>
    <t>ОГ-5.07-48/23-(0)</t>
  </si>
  <si>
    <t>22.02.2023</t>
  </si>
  <si>
    <t>О нарушении правил использования земельного участка</t>
  </si>
  <si>
    <t>Обращения, заявления и жалобы граждан</t>
  </si>
  <si>
    <t>ОГ-5.07-40/23-(0)</t>
  </si>
  <si>
    <t>14.02.2023</t>
  </si>
  <si>
    <t>О переносе остановки школьного автобуса, возле МБОУ СОШ № 1</t>
  </si>
  <si>
    <t>Переселение из подвалов, бараков, коммуналок, общежитий, аварийных домов, ветхого жилья, санитарно-защитной зоны</t>
  </si>
  <si>
    <t>ОГ-5.07-60/23-(0)</t>
  </si>
  <si>
    <t>22.03.2023</t>
  </si>
  <si>
    <t>Переселение из ветхого и аварийного жилья</t>
  </si>
  <si>
    <t>Приобретение права собственности. Прекращение права собственности</t>
  </si>
  <si>
    <t>ОГ-5.07-28/23-(0)</t>
  </si>
  <si>
    <t>31.01.2023</t>
  </si>
  <si>
    <t>О приобретении в собственность жилья по адресу:  пгт. Ноглики, мкр. ОГРЭ, д. 9, кв. 1</t>
  </si>
  <si>
    <t>Подключение индивидуальных жилых домов к централизованным сетям водо-, тепло - газо-, электроснабжения и водоотведения</t>
  </si>
  <si>
    <t>ОГ-5.07-65/23-(0)</t>
  </si>
  <si>
    <t>30.03.2023</t>
  </si>
  <si>
    <t>Строительство линии электропередач</t>
  </si>
  <si>
    <t>ОГ-5.07-21/23-(0)</t>
  </si>
  <si>
    <t>27.01.2023</t>
  </si>
  <si>
    <t>О жалобах на соседей</t>
  </si>
  <si>
    <t>Благоустройство и ремонт подъездных дорог, в том числе тротуаров</t>
  </si>
  <si>
    <t>ОГ-5.07-44/23-(0)</t>
  </si>
  <si>
    <t>16.02.2023</t>
  </si>
  <si>
    <t>Об обеспечении проезда к земельному участку. о внесении участка дороги в реестр содержания дорог муниципального образования</t>
  </si>
  <si>
    <t>Выделение земельных участков для индивидуального жилищного строительства</t>
  </si>
  <si>
    <t>ОГ-5.07-57/23-(0)</t>
  </si>
  <si>
    <t>15.03.2023</t>
  </si>
  <si>
    <t>О предварительном согласовании предоставления земельного участка для индивидуального жилищного строительства</t>
  </si>
  <si>
    <t>ОГ-5.07-21/23-(1)</t>
  </si>
  <si>
    <t>02.02.2023</t>
  </si>
  <si>
    <t>Защита информации, прав субъектов, участвующих в информационных процессах и информатизация. Персональные данные граждан</t>
  </si>
  <si>
    <t>ОГ-5.07-5/23-(0)</t>
  </si>
  <si>
    <t>13.01.2023</t>
  </si>
  <si>
    <t>О неразглашении персональных данных</t>
  </si>
  <si>
    <t>Организация условий и мест для детского отдыха и досуга (детских и спортивных площадок)</t>
  </si>
  <si>
    <t>ОГ-5.07-1/23-(0)</t>
  </si>
  <si>
    <t>09.01.2023</t>
  </si>
  <si>
    <t>Об обустройстве катков в детских садах</t>
  </si>
  <si>
    <t>ОГ-5.07-11/23-(0)</t>
  </si>
  <si>
    <t>17.01.2023</t>
  </si>
  <si>
    <t>Об изменении маршрута автобуса</t>
  </si>
  <si>
    <t>Выплаты за участие в боевых действиях, выдача удостоверения ветерана боевых действий</t>
  </si>
  <si>
    <t>ОГ-5.07-66/23-(0)</t>
  </si>
  <si>
    <t>Об отсутствии полагающихся выплат участнику СВО</t>
  </si>
  <si>
    <t>Жилище</t>
  </si>
  <si>
    <t>ОГ-5.07-45/23-(0)</t>
  </si>
  <si>
    <t>17.02.2023</t>
  </si>
  <si>
    <t>О ремонте полов в квартире</t>
  </si>
  <si>
    <t>Истребование дополнительных документов и материалов, в том числе в электронной форме</t>
  </si>
  <si>
    <t>ОГ-5.07-20/23-(0)</t>
  </si>
  <si>
    <t>25.01.2023</t>
  </si>
  <si>
    <t>О предоставлении информации по жилищному вопросу</t>
  </si>
  <si>
    <t>Внеочередное обеспечение жилыми помещениями</t>
  </si>
  <si>
    <t>ОГ-5.07-27/23-(0)</t>
  </si>
  <si>
    <t>О предоставлении жилья</t>
  </si>
  <si>
    <t>Уборка снега, опавших листьев, мусора и посторонних предметов</t>
  </si>
  <si>
    <t>ОГ-5.07-23/23-(0)</t>
  </si>
  <si>
    <t>О расчистке дворов от снега</t>
  </si>
  <si>
    <t>Перебои в теплоснабжении</t>
  </si>
  <si>
    <t>ОГ-5.07-8/23-(0)</t>
  </si>
  <si>
    <t>О перемерзании трубы водоснабжения</t>
  </si>
  <si>
    <t>дошкольное образование</t>
  </si>
  <si>
    <t>ОГ-5.07-61/23-(0)</t>
  </si>
  <si>
    <t>27.03.2023</t>
  </si>
  <si>
    <t>О направлении анонимного обращения родителе воспитанников МБОУ д/с № 7 "Островок"</t>
  </si>
  <si>
    <t>ОГ-5.07-16/23-(0)</t>
  </si>
  <si>
    <t>О переселении из ветхого, аварийного жилья</t>
  </si>
  <si>
    <t>Предоставление служебного жилья</t>
  </si>
  <si>
    <t>ОГ-5.07-19/23-(0)</t>
  </si>
  <si>
    <t>О необходимости обеспечения служебным жильем сотрудников полиции</t>
  </si>
  <si>
    <t>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</t>
  </si>
  <si>
    <t>ОГ-5.07-42/23-(0)</t>
  </si>
  <si>
    <t>ОГ-5.07-43/23-(0)</t>
  </si>
  <si>
    <t>Капитальный ремонт общего имущества</t>
  </si>
  <si>
    <t>ОГ-5.07-22/23-(0)</t>
  </si>
  <si>
    <t>1. Об отсутствии обратной тяги в квартирах. 2. О ремонте дымоходов.</t>
  </si>
  <si>
    <t>ОГ-5.07-3/23-(0)</t>
  </si>
  <si>
    <t>11.01.2023</t>
  </si>
  <si>
    <t>О предоставлении информации о доме</t>
  </si>
  <si>
    <t>ОГ-5.07-37/23-(0)</t>
  </si>
  <si>
    <t>08.02.2023</t>
  </si>
  <si>
    <t>Об улучшении жилищных условий</t>
  </si>
  <si>
    <t>ОГ-5.07-14/23-(0)</t>
  </si>
  <si>
    <t>ОГ-5.07-24/23-(0)</t>
  </si>
  <si>
    <t>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</t>
  </si>
  <si>
    <t>ОГ-5.07-49/23-(0)</t>
  </si>
  <si>
    <t>28.02.2023</t>
  </si>
  <si>
    <t>О помощи семье мобилизованного в предоставлении пиломатериала</t>
  </si>
  <si>
    <t>ОГ-5.07-7/23-(0)</t>
  </si>
  <si>
    <t>О выдаче документа, подтверждающего аварийность дома</t>
  </si>
  <si>
    <t>Мобилизация</t>
  </si>
  <si>
    <t>ОГ-5.07-32/23-(0)</t>
  </si>
  <si>
    <t>О частичной мобилизации</t>
  </si>
  <si>
    <t>ОГ-5.07-39/23-(0)</t>
  </si>
  <si>
    <t>13.02.2023</t>
  </si>
  <si>
    <t>О предоставлении информации</t>
  </si>
  <si>
    <t>ОГ-5.07-25/23-(0)</t>
  </si>
  <si>
    <t>Личный прием должностными лицами органов местного самоуправления</t>
  </si>
  <si>
    <t>ОГ-5.07-17/23-(0)</t>
  </si>
  <si>
    <t>18.01.2023</t>
  </si>
  <si>
    <t>О записи на личный прием к мэру</t>
  </si>
  <si>
    <t>ОГ-5.07-33/23-(0)</t>
  </si>
  <si>
    <t>03.02.2023</t>
  </si>
  <si>
    <t>ОГ-5.07-29/23-(0)</t>
  </si>
  <si>
    <t>Об установке окон в муниципальном жилье</t>
  </si>
  <si>
    <t>ОГ-5.07-12/23-(0)</t>
  </si>
  <si>
    <t>О жалобе на работников магазинов "Вестник-2", "Квартал 8"</t>
  </si>
  <si>
    <t>ОГ-5.07-38/23-(0)</t>
  </si>
  <si>
    <t>09.02.2023</t>
  </si>
  <si>
    <t>О внеочередном предоставлении жилья</t>
  </si>
  <si>
    <t>Регистрация по месту жительства и пребывания</t>
  </si>
  <si>
    <t>ОГ-5.07-62/23-(0)</t>
  </si>
  <si>
    <t>28.03.2023</t>
  </si>
  <si>
    <t>О прописке новорожденного ребенка</t>
  </si>
  <si>
    <t>ОГ-5.07-59/23-(0)</t>
  </si>
  <si>
    <t>20.03.2023</t>
  </si>
  <si>
    <t>О предоставлении копии документов</t>
  </si>
  <si>
    <t>ОГ-5.07-9/23-(0)</t>
  </si>
  <si>
    <t>ОГ-5.07-15/23-(0)</t>
  </si>
  <si>
    <t>О ремонте крыши</t>
  </si>
  <si>
    <t>ОГ-5.07-21/23-(2)</t>
  </si>
  <si>
    <t>24.03.2023</t>
  </si>
  <si>
    <t>О жалобе на соседей</t>
  </si>
  <si>
    <t>ОГ-5.07-30/23-(0)</t>
  </si>
  <si>
    <t>Жилищно-коммунальная сфера</t>
  </si>
  <si>
    <t>ОГ-5.07-36/23-(0)</t>
  </si>
  <si>
    <t>07.02.2023</t>
  </si>
  <si>
    <t>О ремонте муниципальной квартиры</t>
  </si>
  <si>
    <t>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</t>
  </si>
  <si>
    <t>ОГ-5.07-63/23-(0)</t>
  </si>
  <si>
    <t>О помощи семье мобилизованного в ремонте кровли  и несущей стены</t>
  </si>
  <si>
    <t>ОГ-5.07-56/23-(0)</t>
  </si>
  <si>
    <t>14.03.2023</t>
  </si>
  <si>
    <t>ОГ-5.07-2/23-(0)</t>
  </si>
  <si>
    <t>О выдаче акта о сносе дома</t>
  </si>
  <si>
    <t>ОГ-5.07-55/23-(0)</t>
  </si>
  <si>
    <t>ОГ-5.07-41/23-(0)</t>
  </si>
  <si>
    <t>Устранение строительных недоделок</t>
  </si>
  <si>
    <t>ОГ-5.07-22/23-(1)</t>
  </si>
  <si>
    <t>О ремонте вентиляции</t>
  </si>
  <si>
    <t>ОГ-5.07-46/23-(0)</t>
  </si>
  <si>
    <t>20.02.2023</t>
  </si>
  <si>
    <t>Компенсационные выплаты за утраченное имущество, за ущерб от стихийных бедствий, в том числе жилье</t>
  </si>
  <si>
    <t>ОГ-5.07-67/23-(0)</t>
  </si>
  <si>
    <t>О предоставлении денежной компенсации за жилье</t>
  </si>
  <si>
    <t>Выселение из жилища</t>
  </si>
  <si>
    <t>ОГ-5.07-13/23-(0)</t>
  </si>
  <si>
    <t>О принятии мер по выселению из муниципальной квартиры по адресу: пгт. Ноглики, ул. Советская, д.51, кв. 2</t>
  </si>
  <si>
    <t>ОГ-5.07-31/23-(0)</t>
  </si>
  <si>
    <t>О ремонте окон в полученной квартире</t>
  </si>
  <si>
    <t>ОГ-5.07-66/23-(1)</t>
  </si>
  <si>
    <t>Образование земельных участков (образование, раздел, выдел, объединение земельных участков). Возникновение прав на землю</t>
  </si>
  <si>
    <t>ОГ-5.07-26/23-(0)</t>
  </si>
  <si>
    <t>О затруднениях в оформлении земельного участка</t>
  </si>
  <si>
    <t>Уличное освещение</t>
  </si>
  <si>
    <t>ОГ-5.07-6/23-(0)</t>
  </si>
  <si>
    <t>Об отсутствии уличного освещения</t>
  </si>
  <si>
    <t>ОГ-5.07-53/23-(0)</t>
  </si>
  <si>
    <t>09.03.2023</t>
  </si>
  <si>
    <t>Об оформлении земельного участка</t>
  </si>
  <si>
    <t>ОГ-5.07-4/23-(0)</t>
  </si>
  <si>
    <t>О внесении изменений в генеральный план земельного участка</t>
  </si>
  <si>
    <t>ОГ-5.07-34/23-(0)</t>
  </si>
  <si>
    <t>06.02.2023</t>
  </si>
  <si>
    <t>Водоснабжение поселений</t>
  </si>
  <si>
    <t>ОГ-5.07-64/23-(0)</t>
  </si>
  <si>
    <t>О некачественной питьевой воде</t>
  </si>
  <si>
    <t>Коммерческий найм жилого помещения</t>
  </si>
  <si>
    <t>ОГ-5.07-54/23-(0)</t>
  </si>
  <si>
    <t>О продлении договора найма</t>
  </si>
  <si>
    <t>Угроза жителям населенных пунктов со стороны животных</t>
  </si>
  <si>
    <t>ОГ-5.07-58/23-(0)</t>
  </si>
  <si>
    <t>17.03.2023</t>
  </si>
  <si>
    <t>О нападении собаки</t>
  </si>
  <si>
    <t>ОГ-5.07-51/23-(0)</t>
  </si>
  <si>
    <t>02.03.2023</t>
  </si>
  <si>
    <t>О ремонте крыши и замене окон</t>
  </si>
  <si>
    <t>ОГ-5.07-10/23-(0)</t>
  </si>
  <si>
    <t>О капитальном ремонте муниципальной квартиры</t>
  </si>
  <si>
    <t>ОГ-5.07-52/23-(0)</t>
  </si>
  <si>
    <t>06.03.2023</t>
  </si>
  <si>
    <t>О предварительном согласовании предоставления земельного участка</t>
  </si>
  <si>
    <t>ОГ-5.07-50/23-(0)</t>
  </si>
  <si>
    <t>О предоставлении жилого помещения</t>
  </si>
  <si>
    <t>ОГ-5.07-55/23-(1)</t>
  </si>
  <si>
    <t>29.03.2023</t>
  </si>
  <si>
    <t>Содержание газового оборудования. Опасность взрыва</t>
  </si>
  <si>
    <t>ОГ-5.07-18/23-(0)</t>
  </si>
  <si>
    <t>20.01.2023</t>
  </si>
  <si>
    <t>О неисправности газового оборудования</t>
  </si>
  <si>
    <t>ОГ-5.07-35/23-(0)</t>
  </si>
  <si>
    <t>ОГ-5.07-47/23-(0)</t>
  </si>
  <si>
    <t>21.02.2023</t>
  </si>
  <si>
    <t>ОГ-5.07-2/23-(1)</t>
  </si>
  <si>
    <t>О предоставлении документов</t>
  </si>
  <si>
    <t>Защита прав на землю и рассмотрение земельных споров</t>
  </si>
  <si>
    <t>ОГ-5.07-26/23-(1)</t>
  </si>
  <si>
    <t>Об изменении границ земельного участка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</si>
</sst>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6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/>
    <xf numFmtId="0" fontId="4" fillId="2" borderId="0" xfId="3" applyFont="1" applyFill="1" applyAlignment="1">
      <alignment horizontal="center" vertical="center"/>
    </xf>
    <xf numFmtId="0" fontId="0" fillId="0" borderId="0" xfId="0" pivotButton="1" applyBorder="1"/>
    <xf numFmtId="0" fontId="0" fillId="0" borderId="0" xfId="0" applyBorder="1"/>
    <xf numFmtId="0" fontId="0" fillId="0" borderId="0" xfId="0" applyNumberFormat="1" applyBorder="1" applyAlignment="1"/>
    <xf numFmtId="0" fontId="0" fillId="0" borderId="0" xfId="0" applyNumberFormat="1" applyBorder="1" applyAlignment="1">
      <alignment wrapText="1"/>
    </xf>
    <xf numFmtId="0" fontId="6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</cellXfs>
  <cellStyles count="4">
    <cellStyle name="60% — акцент1" xfId="3" builtinId="32"/>
    <cellStyle name="Обычный" xfId="0" builtinId="0"/>
    <cellStyle name="Обычный 2" xfId="1"/>
    <cellStyle name="Обычный 3" xfId="2"/>
  </cellStyles>
  <dxfs count="52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right style="thin">
          <color indexed="64"/>
        </right>
        <bottom style="thin">
          <color indexed="64"/>
        </bottom>
      </border>
    </dxf>
    <dxf>
      <border>
        <left/>
        <right/>
        <top/>
        <bottom/>
        <vertical/>
        <horizontal/>
      </border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alignment wrapText="1" readingOrder="0"/>
    </dxf>
    <dxf>
      <alignment wrapText="1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border>
        <left/>
        <right/>
        <top/>
        <bottom/>
        <vertical/>
        <horizontal/>
      </border>
    </dxf>
    <dxf>
      <border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horizontal="center" vertic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Вероника С. Тимофеева" refreshedDate="45029.620970023148" createdVersion="4" refreshedVersion="5" minRefreshableVersion="3" recordCount="80">
  <cacheSource type="worksheet">
    <worksheetSource ref="B1:F1048576" sheet="Данные"/>
  </cacheSource>
  <cacheFields count="5">
    <cacheField name="Тематика" numFmtId="0">
      <sharedItems containsBlank="1" count="119">
        <s v="Нецелевое использование земельных участков"/>
        <s v="Обращения, заявления и жалобы граждан"/>
        <s v="Переселение из подвалов, бараков, коммуналок, общежитий, аварийных домов, ветхого жилья, санитарно-защитной зоны"/>
        <s v="Приобретение права собственности. Прекращение права собственности"/>
        <s v="Подключение индивидуальных жилых домов к централизованным сетям водо-, тепло - газо-, электроснабжения и водоотведения"/>
        <s v="Благоустройство и ремонт подъездных дорог, в том числе тротуаров"/>
        <s v="Выделение земельных участков для индивидуального жилищного строительства"/>
        <s v="Защита информации, прав субъектов, участвующих в информационных процессах и информатизация. Персональные данные граждан"/>
        <s v="Организация условий и мест для детского отдыха и досуга (детских и спортивных площадок)"/>
        <s v="Выплаты за участие в боевых действиях, выдача удостоверения ветерана боевых действий"/>
        <s v="Жилище"/>
        <s v="Истребование дополнительных документов и материалов, в том числе в электронной форме"/>
        <s v="Внеочередное обеспечение жилыми помещениями"/>
        <s v="Уборка снега, опавших листьев, мусора и посторонних предметов"/>
        <s v="Перебои в теплоснабжении"/>
        <s v="дошкольное образование"/>
        <s v="Предоставление служебного жилья"/>
        <s v="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"/>
        <s v="Капитальный ремонт общего имущества"/>
        <s v="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"/>
        <s v="Мобилизация"/>
        <s v="Личный прием должностными лицами органов местного самоуправления"/>
        <s v="Регистрация по месту жительства и пребывания"/>
        <s v="Жилищно-коммунальная сфера"/>
        <s v="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"/>
        <s v="Устранение строительных недоделок"/>
        <s v="Компенсационные выплаты за утраченное имущество, за ущерб от стихийных бедствий, в том числе жилье"/>
        <s v="Выселение из жилища"/>
        <s v="Образование земельных участков (образование, раздел, выдел, объединение земельных участков). Возникновение прав на землю"/>
        <s v="Уличное освещение"/>
        <s v="Водоснабжение поселений"/>
        <s v="Коммерческий найм жилого помещения"/>
        <s v="Угроза жителям населенных пунктов со стороны животных"/>
        <s v="Содержание газового оборудования. Опасность взрыва"/>
        <s v="Защита прав на землю и рассмотрение земельных споров"/>
        <m/>
        <s v="Обустройство соотечественников переселенцев (жилье, работа, учеба, подъемные и т.д.)" u="1"/>
        <s v="Технологическое присоединение потребителей к системам электро-, тепло-, газо-, водоснабжения" u="1"/>
        <s v="Обеспечение мер социальной поддержки для лиц, награжденных знаком «Почетный донор СССР», «Почетный донор России»" u="1"/>
        <s v="Охрана общественного порядка" u="1"/>
        <s v="Полномочия государственных органов и органов местного самоуправления в области земельных отношений, в том числе связанные с &quot;дальневосточным гектаром&quot;" u="1"/>
        <s v="Медицинское обслуживание сельских жителей" u="1"/>
        <s v="Транспортное обслуживание населения, пассажирские перевозки" u="1"/>
        <s v="Административное судопроизводство" u="1"/>
        <s v="Предоставление коммунальных услуг ненадлежащего качества" u="1"/>
        <s v="Назначение пенсии" u="1"/>
        <s v="Градостроительство. Архитектура и проектирование" u="1"/>
        <s v="Молодежная политика" u="1"/>
        <s v="Курортное дело" u="1"/>
        <s v="среднее общее образование" u="1"/>
        <s v="Комплексное благоустройство" u="1"/>
        <s v="Индивидуальные программы реабилитации инвалидов (лиц с ограниченными физическими возможностями здоровья)" u="1"/>
        <s v="Психоневрологические диспансеры (ПНД). Помещение и лечение в ПНД. Снятие с учета в ПНД" u="1"/>
        <s v="Государственные и муниципальные контракты" u="1"/>
        <s v="Статус и меры социальной поддержки ветеранов боевых действий" u="1"/>
        <s v="Многодетные семьи. Малоимущие семьи. Неполные семьи. Молодые семьи" u="1"/>
        <s v="Постановка на учет в органе местного самоуправления и восстановление в очереди на получение жилья граждан, нуждающихся в жилых помещениях" u="1"/>
        <s v="Ипотечное кредитование" u="1"/>
        <s v="Оплата жилищно-коммунальных услуг (ЖКХ), взносов в Фонд капитального ремонта" u="1"/>
        <s v="Ежемесячная денежная выплата, дополнительное ежемесячное материальное обеспечение" u="1"/>
        <s v="Обеспечение жильем детей-сирот и детей, оставшихся без попечения родителей" u="1"/>
        <s v="Жилищное строительство" u="1"/>
        <s v="Арендные отношения" u="1"/>
        <s v="Оплата строительства, содержания и ремонта жилья (кредиты, компенсации, субсидии, льготы)" u="1"/>
        <s v="Обеспечение жильем инвалидов и семей, имеющих детей-инвалидов" u="1"/>
        <s v="Получение и использование материнского капитала на региональном уровне" u="1"/>
        <s v="Действие (бездействие) при рассмотрении обращения" u="1"/>
        <s v="Выделение жилья молодым семьям, специалистам" u="1"/>
        <s v="Государственный контроль и надзор в сфере сохранения культурного наследия" u="1"/>
        <s v="Субсидии, компенсации и иные меры социальной поддержки при оплате жилого помещения и коммунальных услуг" u="1"/>
        <s v="Лечение и оказание медицинской помощи" u="1"/>
        <s v="Личный прием высшими должностными лицами субъекта Российской Федерации (руководителями высших исполнительных органов государственной власти субъектов Российской Федерации), их заместителями, руководителями исполнительных органов государственной власти суб" u="1"/>
        <s v="Неполучение ответа на обращение" u="1"/>
        <s v="Лекарственное обеспечение" u="1"/>
        <s v="Коммунальное хозяйство" u="1"/>
        <s v="Наименование и переименование населенных пунктов, предприятий, учреждений и организаций, а также физико-географических объектов" u="1"/>
        <s v="Памятники воинам, воинские захоронения, мемориалы" u="1"/>
        <s v="Местное самоуправление" u="1"/>
        <s v="высшее образование" u="1"/>
        <s v="Переработка вторичного сырья и бытовых отходов. Полигоны бытовых отходов" u="1"/>
        <s v="Перебои в электроснабжении" u="1"/>
        <s v="Прокуратура" u="1"/>
        <s v="Врачебно-консультационная комиссия. О медицинском обслуживании, диагностике" u="1"/>
        <s v="Нехватка мест в дошкольных образовательных организациях" u="1"/>
        <s v="Здравоохранение. Физическая культура и спорт. Туризм" u="1"/>
        <s v="Деятельность спортивных школ" u="1"/>
        <s v="Трудоустройство. Безработица. Органы службы занятости. Государственные услуги в области содействия занятости населения" u="1"/>
        <s v="Коммунально-бытовое хозяйство и предоставление услуг в условиях рынка" u="1"/>
        <s v="Просьбы об оказании финансовой помощи" u="1"/>
        <s v="Строительство и реконструкция дорог" u="1"/>
        <s v="Преступления, правонарушения, имеющие широкий общественный резонанс" u="1"/>
        <s v="Пользование животным миром, охота, рыболовство, аквакультура" u="1"/>
        <s v="Оказание услуг почтовой связи" u="1"/>
        <s v="Строительство объектов социальной сферы (науки, культуры, спорта, народного образования, здравоохранения, торговли)" u="1"/>
        <s v="Обеспечение жильем выезжающих северян и жителей закрытых административно-территориальных образований" u="1"/>
        <s v="Газификация поселений" u="1"/>
        <s v="Деятельность субъектов торговли, торговые точки, организация торговли" u="1"/>
        <s v="Градостроительство и архитектура" u="1"/>
        <s v="Государственные и муниципальные услуги (многофункциональные центры)" u="1"/>
        <s v="Развитие предпринимательской деятельности" u="1"/>
        <s v="Борьба с аварийностью. Безопасность дорожного движения" u="1"/>
        <s v="Цены и ценообразование" u="1"/>
        <s v="Перебои в водоснабжении" u="1"/>
        <s v="Качество оказания медицинской помощи взрослым в амбулаторно-поликлинических условиях" u="1"/>
        <s v="Гостиничное хозяйство" u="1"/>
        <s v="Бюджеты субъектов Российской Федерации" u="1"/>
        <s v="Загрязнение окружающей среды, сбросы, выбросы, отходы" u="1"/>
        <s v="Доходы бюджета субъекта Российской Федерации" u="1"/>
        <s v="Определение в дома-интернаты для престарелых и инвалидов, психоневрологические интернаты. Деятельность названных учреждений" u="1"/>
        <s v="Государственный контроль и надзор в сфере здравоохранения" u="1"/>
        <s v="Сельское хозяйство" u="1"/>
        <s v="Предоставление дополнительных льгот отдельным категориям граждан, установленных законодательством субъекта Российской Федерации (в том числе предоставление земельных участков многодетным семьям и др.)" u="1"/>
        <s v="Признание участником ВОВ. Льготы и меры социальной поддержки ветеранов ВОВ" u="1"/>
        <s v="Торговля" u="1"/>
        <s v="Результаты рассмотрения обращения" u="1"/>
        <s v="Нарушение правил парковки автотранспорта, в том числе на внутридворовой территории и вне организованных автостоянок" u="1"/>
        <s v="Электроэнергетика. Топливно-энергетический комплекс. Работа АЭС, ТЭС и ГЭС. Переход ТЭС на газ. Долги энергетикам" u="1"/>
        <s v="Государственная служба в Российской Федерации (за исключением особенностей регулирования службы отдельных категорий работников, государственных служащих)" u="1"/>
        <s v="Управляющие организации, товарищества собственников жилья и иные формы управления собственностью" u="1"/>
      </sharedItems>
    </cacheField>
    <cacheField name="Рег №" numFmtId="0">
      <sharedItems containsBlank="1"/>
    </cacheField>
    <cacheField name="Дата рег" numFmtId="0">
      <sharedItems containsBlank="1"/>
    </cacheField>
    <cacheField name="Заголовок" numFmtId="0">
      <sharedItems containsBlank="1"/>
    </cacheField>
    <cacheField name="Подразделение" numFmtId="0">
      <sharedItems containsBlank="1" count="4">
        <s v="Обращения граждан МО Ногликский ГО"/>
        <m/>
        <s v="" u="1"/>
        <s v="Аппарат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0">
  <r>
    <x v="0"/>
    <s v="ОГ-5.07-48/23-(0)"/>
    <s v="22.02.2023"/>
    <s v="О нарушении правил использования земельного участка"/>
    <x v="0"/>
  </r>
  <r>
    <x v="1"/>
    <s v="ОГ-5.07-40/23-(0)"/>
    <s v="14.02.2023"/>
    <s v="О переносе остановки школьного автобуса, возле МБОУ СОШ № 1"/>
    <x v="0"/>
  </r>
  <r>
    <x v="2"/>
    <s v="ОГ-5.07-60/23-(0)"/>
    <s v="22.03.2023"/>
    <s v="Переселение из ветхого и аварийного жилья"/>
    <x v="0"/>
  </r>
  <r>
    <x v="3"/>
    <s v="ОГ-5.07-28/23-(0)"/>
    <s v="31.01.2023"/>
    <s v="О приобретении в собственность жилья по адресу:  пгт. Ноглики, мкр. ОГРЭ, д. 9, кв. 1"/>
    <x v="0"/>
  </r>
  <r>
    <x v="4"/>
    <s v="ОГ-5.07-65/23-(0)"/>
    <s v="30.03.2023"/>
    <s v="Строительство линии электропередач"/>
    <x v="0"/>
  </r>
  <r>
    <x v="1"/>
    <s v="ОГ-5.07-21/23-(0)"/>
    <s v="27.01.2023"/>
    <s v="О жалобах на соседей"/>
    <x v="0"/>
  </r>
  <r>
    <x v="5"/>
    <s v="ОГ-5.07-44/23-(0)"/>
    <s v="16.02.2023"/>
    <s v="Об обеспечении проезда к земельному участку. о внесении участка дороги в реестр содержания дорог муниципального образования"/>
    <x v="0"/>
  </r>
  <r>
    <x v="6"/>
    <s v="ОГ-5.07-57/23-(0)"/>
    <s v="15.03.2023"/>
    <s v="О предварительном согласовании предоставления земельного участка для индивидуального жилищного строительства"/>
    <x v="0"/>
  </r>
  <r>
    <x v="1"/>
    <s v="ОГ-5.07-21/23-(1)"/>
    <s v="02.02.2023"/>
    <s v="О жалобах на соседей"/>
    <x v="0"/>
  </r>
  <r>
    <x v="7"/>
    <s v="ОГ-5.07-5/23-(0)"/>
    <s v="13.01.2023"/>
    <s v="О неразглашении персональных данных"/>
    <x v="0"/>
  </r>
  <r>
    <x v="8"/>
    <s v="ОГ-5.07-1/23-(0)"/>
    <s v="09.01.2023"/>
    <s v="Об обустройстве катков в детских садах"/>
    <x v="0"/>
  </r>
  <r>
    <x v="1"/>
    <s v="ОГ-5.07-11/23-(0)"/>
    <s v="17.01.2023"/>
    <s v="Об изменении маршрута автобуса"/>
    <x v="0"/>
  </r>
  <r>
    <x v="9"/>
    <s v="ОГ-5.07-66/23-(0)"/>
    <s v="30.03.2023"/>
    <s v="Об отсутствии полагающихся выплат участнику СВО"/>
    <x v="0"/>
  </r>
  <r>
    <x v="10"/>
    <s v="ОГ-5.07-45/23-(0)"/>
    <s v="17.02.2023"/>
    <s v="О ремонте полов в квартире"/>
    <x v="0"/>
  </r>
  <r>
    <x v="11"/>
    <s v="ОГ-5.07-20/23-(0)"/>
    <s v="25.01.2023"/>
    <s v="О предоставлении информации по жилищному вопросу"/>
    <x v="0"/>
  </r>
  <r>
    <x v="12"/>
    <s v="ОГ-5.07-27/23-(0)"/>
    <s v="31.01.2023"/>
    <s v="О предоставлении жилья"/>
    <x v="0"/>
  </r>
  <r>
    <x v="13"/>
    <s v="ОГ-5.07-23/23-(0)"/>
    <s v="31.01.2023"/>
    <s v="О расчистке дворов от снега"/>
    <x v="0"/>
  </r>
  <r>
    <x v="14"/>
    <s v="ОГ-5.07-8/23-(0)"/>
    <s v="17.01.2023"/>
    <s v="О перемерзании трубы водоснабжения"/>
    <x v="0"/>
  </r>
  <r>
    <x v="15"/>
    <s v="ОГ-5.07-61/23-(0)"/>
    <s v="27.03.2023"/>
    <s v="О направлении анонимного обращения родителе воспитанников МБОУ д/с № 7 &quot;Островок&quot;"/>
    <x v="0"/>
  </r>
  <r>
    <x v="2"/>
    <s v="ОГ-5.07-16/23-(0)"/>
    <s v="17.01.2023"/>
    <s v="О переселении из ветхого, аварийного жилья"/>
    <x v="0"/>
  </r>
  <r>
    <x v="16"/>
    <s v="ОГ-5.07-19/23-(0)"/>
    <s v="25.01.2023"/>
    <s v="О необходимости обеспечения служебным жильем сотрудников полиции"/>
    <x v="0"/>
  </r>
  <r>
    <x v="17"/>
    <s v="ОГ-5.07-42/23-(0)"/>
    <s v="14.02.2023"/>
    <s v="О предоставлении жилья"/>
    <x v="0"/>
  </r>
  <r>
    <x v="17"/>
    <s v="ОГ-5.07-43/23-(0)"/>
    <s v="14.02.2023"/>
    <s v="О предоставлении жилья"/>
    <x v="0"/>
  </r>
  <r>
    <x v="18"/>
    <s v="ОГ-5.07-22/23-(0)"/>
    <s v="31.01.2023"/>
    <s v="1. Об отсутствии обратной тяги в квартирах. 2. О ремонте дымоходов."/>
    <x v="0"/>
  </r>
  <r>
    <x v="11"/>
    <s v="ОГ-5.07-3/23-(0)"/>
    <s v="11.01.2023"/>
    <s v="О предоставлении информации о доме"/>
    <x v="0"/>
  </r>
  <r>
    <x v="17"/>
    <s v="ОГ-5.07-37/23-(0)"/>
    <s v="08.02.2023"/>
    <s v="Об улучшении жилищных условий"/>
    <x v="0"/>
  </r>
  <r>
    <x v="2"/>
    <s v="ОГ-5.07-14/23-(0)"/>
    <s v="17.01.2023"/>
    <s v="О переселении из ветхого, аварийного жилья"/>
    <x v="0"/>
  </r>
  <r>
    <x v="12"/>
    <s v="ОГ-5.07-24/23-(0)"/>
    <s v="31.01.2023"/>
    <s v="О предоставлении жилья"/>
    <x v="0"/>
  </r>
  <r>
    <x v="19"/>
    <s v="ОГ-5.07-49/23-(0)"/>
    <s v="28.02.2023"/>
    <s v="О помощи семье мобилизованного в предоставлении пиломатериала"/>
    <x v="0"/>
  </r>
  <r>
    <x v="11"/>
    <s v="ОГ-5.07-7/23-(0)"/>
    <s v="17.01.2023"/>
    <s v="О выдаче документа, подтверждающего аварийность дома"/>
    <x v="0"/>
  </r>
  <r>
    <x v="20"/>
    <s v="ОГ-5.07-32/23-(0)"/>
    <s v="02.02.2023"/>
    <s v="О частичной мобилизации"/>
    <x v="0"/>
  </r>
  <r>
    <x v="11"/>
    <s v="ОГ-5.07-39/23-(0)"/>
    <s v="13.02.2023"/>
    <s v="О предоставлении информации"/>
    <x v="0"/>
  </r>
  <r>
    <x v="12"/>
    <s v="ОГ-5.07-25/23-(0)"/>
    <s v="31.01.2023"/>
    <s v="О предоставлении жилья"/>
    <x v="0"/>
  </r>
  <r>
    <x v="21"/>
    <s v="ОГ-5.07-17/23-(0)"/>
    <s v="18.01.2023"/>
    <s v="О записи на личный прием к мэру"/>
    <x v="0"/>
  </r>
  <r>
    <x v="2"/>
    <s v="ОГ-5.07-33/23-(0)"/>
    <s v="03.02.2023"/>
    <s v="О переселении из ветхого, аварийного жилья"/>
    <x v="0"/>
  </r>
  <r>
    <x v="18"/>
    <s v="ОГ-5.07-29/23-(0)"/>
    <s v="31.01.2023"/>
    <s v="Об установке окон в муниципальном жилье"/>
    <x v="0"/>
  </r>
  <r>
    <x v="1"/>
    <s v="ОГ-5.07-12/23-(0)"/>
    <s v="17.01.2023"/>
    <s v="О жалобе на работников магазинов &quot;Вестник-2&quot;, &quot;Квартал 8&quot;"/>
    <x v="0"/>
  </r>
  <r>
    <x v="12"/>
    <s v="ОГ-5.07-38/23-(0)"/>
    <s v="09.02.2023"/>
    <s v="О внеочередном предоставлении жилья"/>
    <x v="0"/>
  </r>
  <r>
    <x v="22"/>
    <s v="ОГ-5.07-62/23-(0)"/>
    <s v="28.03.2023"/>
    <s v="О прописке новорожденного ребенка"/>
    <x v="0"/>
  </r>
  <r>
    <x v="11"/>
    <s v="ОГ-5.07-59/23-(0)"/>
    <s v="20.03.2023"/>
    <s v="О предоставлении копии документов"/>
    <x v="0"/>
  </r>
  <r>
    <x v="12"/>
    <s v="ОГ-5.07-9/23-(0)"/>
    <s v="17.01.2023"/>
    <s v="О предоставлении жилья"/>
    <x v="0"/>
  </r>
  <r>
    <x v="18"/>
    <s v="ОГ-5.07-15/23-(0)"/>
    <s v="17.01.2023"/>
    <s v="О ремонте крыши"/>
    <x v="0"/>
  </r>
  <r>
    <x v="10"/>
    <s v="ОГ-5.07-21/23-(2)"/>
    <s v="24.03.2023"/>
    <s v="О жалобе на соседей"/>
    <x v="0"/>
  </r>
  <r>
    <x v="12"/>
    <s v="ОГ-5.07-30/23-(0)"/>
    <s v="31.01.2023"/>
    <s v="О предоставлении жилья"/>
    <x v="0"/>
  </r>
  <r>
    <x v="23"/>
    <s v="ОГ-5.07-36/23-(0)"/>
    <s v="07.02.2023"/>
    <s v="О ремонте муниципальной квартиры"/>
    <x v="0"/>
  </r>
  <r>
    <x v="24"/>
    <s v="ОГ-5.07-63/23-(0)"/>
    <s v="28.03.2023"/>
    <s v="О помощи семье мобилизованного в ремонте кровли  и несущей стены"/>
    <x v="0"/>
  </r>
  <r>
    <x v="12"/>
    <s v="ОГ-5.07-56/23-(0)"/>
    <s v="14.03.2023"/>
    <s v="О предоставлении жилья"/>
    <x v="0"/>
  </r>
  <r>
    <x v="11"/>
    <s v="ОГ-5.07-2/23-(0)"/>
    <s v="09.01.2023"/>
    <s v="О выдаче акта о сносе дома"/>
    <x v="0"/>
  </r>
  <r>
    <x v="12"/>
    <s v="ОГ-5.07-55/23-(0)"/>
    <s v="14.03.2023"/>
    <s v="О предоставлении жилья"/>
    <x v="0"/>
  </r>
  <r>
    <x v="17"/>
    <s v="ОГ-5.07-41/23-(0)"/>
    <s v="14.02.2023"/>
    <s v="О предоставлении жилья"/>
    <x v="0"/>
  </r>
  <r>
    <x v="25"/>
    <s v="ОГ-5.07-22/23-(1)"/>
    <s v="15.03.2023"/>
    <s v="О ремонте вентиляции"/>
    <x v="0"/>
  </r>
  <r>
    <x v="2"/>
    <s v="ОГ-5.07-46/23-(0)"/>
    <s v="20.02.2023"/>
    <s v="О переселении из ветхого, аварийного жилья"/>
    <x v="0"/>
  </r>
  <r>
    <x v="26"/>
    <s v="ОГ-5.07-67/23-(0)"/>
    <s v="31.03.2023"/>
    <s v="О предоставлении денежной компенсации за жилье"/>
    <x v="0"/>
  </r>
  <r>
    <x v="27"/>
    <s v="ОГ-5.07-13/23-(0)"/>
    <s v="17.01.2023"/>
    <s v="О принятии мер по выселению из муниципальной квартиры по адресу: пгт. Ноглики, ул. Советская, д.51, кв. 2"/>
    <x v="0"/>
  </r>
  <r>
    <x v="25"/>
    <s v="ОГ-5.07-31/23-(0)"/>
    <s v="02.02.2023"/>
    <s v="О ремонте окон в полученной квартире"/>
    <x v="0"/>
  </r>
  <r>
    <x v="9"/>
    <s v="ОГ-5.07-66/23-(1)"/>
    <s v="30.03.2023"/>
    <s v="Об отсутствии полагающихся выплат участнику СВО"/>
    <x v="0"/>
  </r>
  <r>
    <x v="28"/>
    <s v="ОГ-5.07-26/23-(0)"/>
    <s v="31.01.2023"/>
    <s v="О затруднениях в оформлении земельного участка"/>
    <x v="0"/>
  </r>
  <r>
    <x v="29"/>
    <s v="ОГ-5.07-6/23-(0)"/>
    <s v="13.01.2023"/>
    <s v="Об отсутствии уличного освещения"/>
    <x v="0"/>
  </r>
  <r>
    <x v="28"/>
    <s v="ОГ-5.07-53/23-(0)"/>
    <s v="09.03.2023"/>
    <s v="Об оформлении земельного участка"/>
    <x v="0"/>
  </r>
  <r>
    <x v="28"/>
    <s v="ОГ-5.07-4/23-(0)"/>
    <s v="11.01.2023"/>
    <s v="О внесении изменений в генеральный план земельного участка"/>
    <x v="0"/>
  </r>
  <r>
    <x v="10"/>
    <s v="ОГ-5.07-34/23-(0)"/>
    <s v="06.02.2023"/>
    <s v="О жалобе на соседей"/>
    <x v="0"/>
  </r>
  <r>
    <x v="30"/>
    <s v="ОГ-5.07-64/23-(0)"/>
    <s v="28.03.2023"/>
    <s v="О некачественной питьевой воде"/>
    <x v="0"/>
  </r>
  <r>
    <x v="31"/>
    <s v="ОГ-5.07-54/23-(0)"/>
    <s v="14.03.2023"/>
    <s v="О продлении договора найма"/>
    <x v="0"/>
  </r>
  <r>
    <x v="32"/>
    <s v="ОГ-5.07-58/23-(0)"/>
    <s v="17.03.2023"/>
    <s v="О нападении собаки"/>
    <x v="0"/>
  </r>
  <r>
    <x v="18"/>
    <s v="ОГ-5.07-51/23-(0)"/>
    <s v="02.03.2023"/>
    <s v="О ремонте крыши и замене окон"/>
    <x v="0"/>
  </r>
  <r>
    <x v="18"/>
    <s v="ОГ-5.07-10/23-(0)"/>
    <s v="17.01.2023"/>
    <s v="О капитальном ремонте муниципальной квартиры"/>
    <x v="0"/>
  </r>
  <r>
    <x v="28"/>
    <s v="ОГ-5.07-52/23-(0)"/>
    <s v="06.03.2023"/>
    <s v="О предварительном согласовании предоставления земельного участка"/>
    <x v="0"/>
  </r>
  <r>
    <x v="12"/>
    <s v="ОГ-5.07-50/23-(0)"/>
    <s v="28.02.2023"/>
    <s v="О предоставлении жилого помещения"/>
    <x v="0"/>
  </r>
  <r>
    <x v="12"/>
    <s v="ОГ-5.07-55/23-(1)"/>
    <s v="29.03.2023"/>
    <s v="О предоставлении жилья"/>
    <x v="0"/>
  </r>
  <r>
    <x v="33"/>
    <s v="ОГ-5.07-18/23-(0)"/>
    <s v="20.01.2023"/>
    <s v="О неисправности газового оборудования"/>
    <x v="0"/>
  </r>
  <r>
    <x v="23"/>
    <s v="ОГ-5.07-35/23-(0)"/>
    <s v="07.02.2023"/>
    <s v="О ремонте муниципальной квартиры"/>
    <x v="0"/>
  </r>
  <r>
    <x v="10"/>
    <s v="ОГ-5.07-47/23-(0)"/>
    <s v="21.02.2023"/>
    <s v="О капитальном ремонте муниципальной квартиры"/>
    <x v="0"/>
  </r>
  <r>
    <x v="11"/>
    <s v="ОГ-5.07-2/23-(1)"/>
    <s v="09.02.2023"/>
    <s v="О предоставлении документов"/>
    <x v="0"/>
  </r>
  <r>
    <x v="34"/>
    <s v="ОГ-5.07-26/23-(1)"/>
    <s v="06.03.2023"/>
    <s v="Об изменении границ земельного участка"/>
    <x v="0"/>
  </r>
  <r>
    <x v="35"/>
    <m/>
    <m/>
    <m/>
    <x v="1"/>
  </r>
  <r>
    <x v="35"/>
    <m/>
    <m/>
    <m/>
    <x v="1"/>
  </r>
  <r>
    <x v="35"/>
    <m/>
    <m/>
    <m/>
    <x v="1"/>
  </r>
  <r>
    <x v="35"/>
    <m/>
    <m/>
    <m/>
    <x v="1"/>
  </r>
  <r>
    <x v="35"/>
    <m/>
    <m/>
    <m/>
    <x v="1"/>
  </r>
  <r>
    <x v="35"/>
    <m/>
    <m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4" applyNumberFormats="0" applyBorderFormats="0" applyFontFormats="0" applyPatternFormats="0" applyAlignmentFormats="0" applyWidthHeightFormats="1" dataCaption="Значения" updatedVersion="5" minRefreshableVersion="3" useAutoFormatting="1" itemPrintTitles="1" createdVersion="4" indent="0" outline="1" outlineData="1" multipleFieldFilters="0" rowHeaderCaption="Тематика" colHeaderCaption="">
  <location ref="B6:E44" firstHeaderRow="1" firstDataRow="2" firstDataCol="1"/>
  <pivotFields count="5">
    <pivotField axis="axisRow" showAll="0" sortType="ascending">
      <items count="120">
        <item m="1" x="43"/>
        <item m="1" x="62"/>
        <item x="5"/>
        <item m="1" x="100"/>
        <item m="1" x="105"/>
        <item x="12"/>
        <item x="30"/>
        <item m="1" x="82"/>
        <item m="1" x="67"/>
        <item x="6"/>
        <item x="9"/>
        <item x="27"/>
        <item m="1" x="78"/>
        <item m="1" x="95"/>
        <item m="1" x="104"/>
        <item m="1" x="117"/>
        <item m="1" x="53"/>
        <item m="1" x="98"/>
        <item m="1" x="109"/>
        <item m="1" x="68"/>
        <item m="1" x="97"/>
        <item m="1" x="46"/>
        <item m="1" x="66"/>
        <item m="1" x="85"/>
        <item m="1" x="96"/>
        <item m="1" x="107"/>
        <item x="15"/>
        <item m="1" x="59"/>
        <item x="10"/>
        <item m="1" x="61"/>
        <item x="23"/>
        <item m="1" x="106"/>
        <item x="7"/>
        <item x="34"/>
        <item m="1" x="84"/>
        <item m="1" x="51"/>
        <item m="1" x="57"/>
        <item x="11"/>
        <item x="18"/>
        <item m="1" x="103"/>
        <item x="31"/>
        <item m="1" x="87"/>
        <item m="1" x="74"/>
        <item x="26"/>
        <item m="1" x="50"/>
        <item m="1" x="48"/>
        <item m="1" x="73"/>
        <item m="1" x="70"/>
        <item m="1" x="71"/>
        <item x="21"/>
        <item m="1" x="41"/>
        <item m="1" x="77"/>
        <item m="1" x="55"/>
        <item x="20"/>
        <item m="1" x="47"/>
        <item m="1" x="45"/>
        <item m="1" x="75"/>
        <item m="1" x="115"/>
        <item m="1" x="72"/>
        <item m="1" x="83"/>
        <item x="0"/>
        <item m="1" x="94"/>
        <item m="1" x="60"/>
        <item m="1" x="64"/>
        <item m="1" x="38"/>
        <item x="28"/>
        <item x="1"/>
        <item m="1" x="36"/>
        <item m="1" x="92"/>
        <item m="1" x="58"/>
        <item m="1" x="63"/>
        <item m="1" x="108"/>
        <item x="8"/>
        <item m="1" x="39"/>
        <item m="1" x="76"/>
        <item m="1" x="102"/>
        <item x="14"/>
        <item m="1" x="80"/>
        <item m="1" x="79"/>
        <item x="2"/>
        <item x="4"/>
        <item m="1" x="40"/>
        <item m="1" x="65"/>
        <item m="1" x="91"/>
        <item m="1" x="56"/>
        <item m="1" x="111"/>
        <item m="1" x="44"/>
        <item x="16"/>
        <item m="1" x="90"/>
        <item m="1" x="112"/>
        <item x="3"/>
        <item m="1" x="81"/>
        <item m="1" x="88"/>
        <item m="1" x="52"/>
        <item m="1" x="99"/>
        <item x="22"/>
        <item m="1" x="114"/>
        <item m="1" x="110"/>
        <item x="33"/>
        <item x="24"/>
        <item x="19"/>
        <item m="1" x="49"/>
        <item m="1" x="54"/>
        <item m="1" x="89"/>
        <item m="1" x="93"/>
        <item m="1" x="69"/>
        <item m="1" x="37"/>
        <item m="1" x="113"/>
        <item m="1" x="42"/>
        <item m="1" x="86"/>
        <item x="13"/>
        <item x="32"/>
        <item x="29"/>
        <item x="17"/>
        <item m="1" x="118"/>
        <item x="25"/>
        <item m="1" x="101"/>
        <item m="1" x="116"/>
        <item x="35"/>
        <item t="default"/>
      </items>
    </pivotField>
    <pivotField showAll="0" defaultSubtotal="0"/>
    <pivotField showAll="0" defaultSubtotal="0"/>
    <pivotField showAll="0" defaultSubtotal="0"/>
    <pivotField axis="axisCol" dataField="1" showAll="0" sortType="ascending" defaultSubtotal="0">
      <items count="4">
        <item m="1" x="2"/>
        <item m="1" x="3"/>
        <item x="0"/>
        <item x="1"/>
      </items>
    </pivotField>
  </pivotFields>
  <rowFields count="1">
    <field x="0"/>
  </rowFields>
  <rowItems count="37">
    <i>
      <x v="2"/>
    </i>
    <i>
      <x v="5"/>
    </i>
    <i>
      <x v="6"/>
    </i>
    <i>
      <x v="9"/>
    </i>
    <i>
      <x v="10"/>
    </i>
    <i>
      <x v="11"/>
    </i>
    <i>
      <x v="26"/>
    </i>
    <i>
      <x v="28"/>
    </i>
    <i>
      <x v="30"/>
    </i>
    <i>
      <x v="32"/>
    </i>
    <i>
      <x v="33"/>
    </i>
    <i>
      <x v="37"/>
    </i>
    <i>
      <x v="38"/>
    </i>
    <i>
      <x v="40"/>
    </i>
    <i>
      <x v="43"/>
    </i>
    <i>
      <x v="49"/>
    </i>
    <i>
      <x v="53"/>
    </i>
    <i>
      <x v="60"/>
    </i>
    <i>
      <x v="65"/>
    </i>
    <i>
      <x v="66"/>
    </i>
    <i>
      <x v="72"/>
    </i>
    <i>
      <x v="76"/>
    </i>
    <i>
      <x v="79"/>
    </i>
    <i>
      <x v="80"/>
    </i>
    <i>
      <x v="87"/>
    </i>
    <i>
      <x v="90"/>
    </i>
    <i>
      <x v="95"/>
    </i>
    <i>
      <x v="98"/>
    </i>
    <i>
      <x v="99"/>
    </i>
    <i>
      <x v="100"/>
    </i>
    <i>
      <x v="110"/>
    </i>
    <i>
      <x v="111"/>
    </i>
    <i>
      <x v="112"/>
    </i>
    <i>
      <x v="113"/>
    </i>
    <i>
      <x v="115"/>
    </i>
    <i>
      <x v="118"/>
    </i>
    <i t="grand">
      <x/>
    </i>
  </rowItems>
  <colFields count="1">
    <field x="4"/>
  </colFields>
  <colItems count="3">
    <i>
      <x v="2"/>
    </i>
    <i>
      <x v="3"/>
    </i>
    <i t="grand">
      <x/>
    </i>
  </colItems>
  <dataFields count="1">
    <dataField name=" " fld="4" subtotal="count" baseField="0" baseItem="0"/>
  </dataFields>
  <formats count="25">
    <format dxfId="51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50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49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48">
      <pivotArea grandRow="1" grandCol="1" outline="0" collapsedLevelsAreSubtotals="1" fieldPosition="0"/>
    </format>
    <format dxfId="47">
      <pivotArea grandRow="1" grandCol="1" outline="0" collapsedLevelsAreSubtotals="1" fieldPosition="0"/>
    </format>
    <format dxfId="46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45">
      <pivotArea dataOnly="0" labelOnly="1" fieldPosition="0">
        <references count="1">
          <reference field="0" count="0"/>
        </references>
      </pivotArea>
    </format>
    <format dxfId="44">
      <pivotArea dataOnly="0" labelOnly="1" grandRow="1" outline="0" fieldPosition="0"/>
    </format>
    <format dxfId="43">
      <pivotArea outline="0" collapsedLevelsAreSubtotals="1" fieldPosition="0">
        <references count="1">
          <reference field="4" count="0" selected="0"/>
        </references>
      </pivotArea>
    </format>
    <format dxfId="42">
      <pivotArea dataOnly="0" labelOnly="1" fieldPosition="0">
        <references count="1">
          <reference field="0" count="0"/>
        </references>
      </pivotArea>
    </format>
    <format dxfId="41">
      <pivotArea outline="0" collapsedLevelsAreSubtotals="1" fieldPosition="0"/>
    </format>
    <format dxfId="40">
      <pivotArea field="0" type="button" dataOnly="0" labelOnly="1" outline="0" axis="axisRow" fieldPosition="0"/>
    </format>
    <format dxfId="39">
      <pivotArea dataOnly="0" labelOnly="1" fieldPosition="0">
        <references count="1">
          <reference field="0" count="0"/>
        </references>
      </pivotArea>
    </format>
    <format dxfId="38">
      <pivotArea dataOnly="0" labelOnly="1" grandRow="1" outline="0" fieldPosition="0"/>
    </format>
    <format dxfId="37">
      <pivotArea dataOnly="0" labelOnly="1" fieldPosition="0">
        <references count="1">
          <reference field="4" count="0"/>
        </references>
      </pivotArea>
    </format>
    <format dxfId="36">
      <pivotArea dataOnly="0" labelOnly="1" grandCol="1" outline="0" fieldPosition="0"/>
    </format>
    <format dxfId="35">
      <pivotArea type="all" dataOnly="0" outline="0" fieldPosition="0"/>
    </format>
    <format dxfId="34">
      <pivotArea field="0" grandCol="1" collapsedLevelsAreSubtotals="1" axis="axisRow" fieldPosition="0">
        <references count="1">
          <reference field="0" count="0"/>
        </references>
      </pivotArea>
    </format>
    <format dxfId="33">
      <pivotArea type="all" dataOnly="0" outline="0" fieldPosition="0"/>
    </format>
    <format dxfId="32">
      <pivotArea type="all" dataOnly="0" outline="0" fieldPosition="0"/>
    </format>
    <format dxfId="31">
      <pivotArea type="all" dataOnly="0" outline="0" fieldPosition="0"/>
    </format>
    <format dxfId="30">
      <pivotArea outline="0" collapsedLevelsAreSubtotals="1" fieldPosition="0"/>
    </format>
    <format dxfId="29">
      <pivotArea dataOnly="0" labelOnly="1" fieldPosition="0">
        <references count="1">
          <reference field="0" count="0"/>
        </references>
      </pivotArea>
    </format>
    <format dxfId="28">
      <pivotArea dataOnly="0" labelOnly="1" grandRow="1" outline="0" fieldPosition="0"/>
    </format>
    <format dxfId="27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Таблица1" displayName="Таблица1" ref="A1:E81" totalsRowShown="0">
  <autoFilter ref="A1:E81"/>
  <tableColumns count="5">
    <tableColumn id="1" name="Тематика" dataDxfId="0"/>
    <tableColumn id="2" name="Рег №"/>
    <tableColumn id="3" name="Дата рег"/>
    <tableColumn id="4" name="Заголовок" dataDxfId="1"/>
    <tableColumn id="5" name="Подразделение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tabSelected="1" workbookViewId="0">
      <selection activeCell="D12" sqref="D12"/>
    </sheetView>
  </sheetViews>
  <sheetFormatPr defaultRowHeight="15" x14ac:dyDescent="0.25"/>
  <cols>
    <col min="1" max="1" width="28.85546875" style="14" customWidth="1"/>
    <col min="2" max="2" width="21.7109375" customWidth="1"/>
    <col min="3" max="3" width="26.28515625" customWidth="1"/>
    <col min="4" max="4" width="65.42578125" style="14" customWidth="1"/>
    <col min="5" max="5" width="37.5703125" customWidth="1"/>
  </cols>
  <sheetData>
    <row r="1" spans="1:5" x14ac:dyDescent="0.25">
      <c r="A1" s="14" t="s">
        <v>6</v>
      </c>
      <c r="B1" t="s">
        <v>14</v>
      </c>
      <c r="C1" t="s">
        <v>13</v>
      </c>
      <c r="D1" s="14" t="s">
        <v>15</v>
      </c>
      <c r="E1" t="s">
        <v>9</v>
      </c>
    </row>
    <row r="2" spans="1:5" ht="45" x14ac:dyDescent="0.25">
      <c r="A2" s="14" t="s">
        <v>43</v>
      </c>
      <c r="B2" t="s">
        <v>44</v>
      </c>
      <c r="C2" t="s">
        <v>45</v>
      </c>
      <c r="D2" s="14" t="s">
        <v>46</v>
      </c>
      <c r="E2" t="s">
        <v>19</v>
      </c>
    </row>
    <row r="3" spans="1:5" ht="30" x14ac:dyDescent="0.25">
      <c r="A3" s="14" t="s">
        <v>75</v>
      </c>
      <c r="B3" t="s">
        <v>76</v>
      </c>
      <c r="C3" t="s">
        <v>34</v>
      </c>
      <c r="D3" s="14" t="s">
        <v>77</v>
      </c>
      <c r="E3" t="s">
        <v>19</v>
      </c>
    </row>
    <row r="4" spans="1:5" ht="30" x14ac:dyDescent="0.25">
      <c r="A4" s="14" t="s">
        <v>75</v>
      </c>
      <c r="B4" t="s">
        <v>106</v>
      </c>
      <c r="C4" t="s">
        <v>34</v>
      </c>
      <c r="D4" s="14" t="s">
        <v>77</v>
      </c>
      <c r="E4" t="s">
        <v>19</v>
      </c>
    </row>
    <row r="5" spans="1:5" ht="30" x14ac:dyDescent="0.25">
      <c r="A5" s="14" t="s">
        <v>75</v>
      </c>
      <c r="B5" t="s">
        <v>119</v>
      </c>
      <c r="C5" t="s">
        <v>34</v>
      </c>
      <c r="D5" s="14" t="s">
        <v>77</v>
      </c>
      <c r="E5" t="s">
        <v>19</v>
      </c>
    </row>
    <row r="6" spans="1:5" ht="30" x14ac:dyDescent="0.25">
      <c r="A6" s="14" t="s">
        <v>75</v>
      </c>
      <c r="B6" t="s">
        <v>130</v>
      </c>
      <c r="C6" t="s">
        <v>131</v>
      </c>
      <c r="D6" s="14" t="s">
        <v>132</v>
      </c>
      <c r="E6" t="s">
        <v>19</v>
      </c>
    </row>
    <row r="7" spans="1:5" ht="30" x14ac:dyDescent="0.25">
      <c r="A7" s="14" t="s">
        <v>75</v>
      </c>
      <c r="B7" t="s">
        <v>140</v>
      </c>
      <c r="C7" t="s">
        <v>62</v>
      </c>
      <c r="D7" s="14" t="s">
        <v>77</v>
      </c>
      <c r="E7" t="s">
        <v>19</v>
      </c>
    </row>
    <row r="8" spans="1:5" ht="30" x14ac:dyDescent="0.25">
      <c r="A8" s="14" t="s">
        <v>75</v>
      </c>
      <c r="B8" t="s">
        <v>146</v>
      </c>
      <c r="C8" t="s">
        <v>34</v>
      </c>
      <c r="D8" s="14" t="s">
        <v>77</v>
      </c>
      <c r="E8" t="s">
        <v>19</v>
      </c>
    </row>
    <row r="9" spans="1:5" ht="30" x14ac:dyDescent="0.25">
      <c r="A9" s="14" t="s">
        <v>75</v>
      </c>
      <c r="B9" t="s">
        <v>154</v>
      </c>
      <c r="C9" t="s">
        <v>155</v>
      </c>
      <c r="D9" s="14" t="s">
        <v>77</v>
      </c>
      <c r="E9" t="s">
        <v>19</v>
      </c>
    </row>
    <row r="10" spans="1:5" ht="30" x14ac:dyDescent="0.25">
      <c r="A10" s="14" t="s">
        <v>75</v>
      </c>
      <c r="B10" t="s">
        <v>158</v>
      </c>
      <c r="C10" t="s">
        <v>155</v>
      </c>
      <c r="D10" s="14" t="s">
        <v>77</v>
      </c>
      <c r="E10" t="s">
        <v>19</v>
      </c>
    </row>
    <row r="11" spans="1:5" ht="30" x14ac:dyDescent="0.25">
      <c r="A11" s="14" t="s">
        <v>75</v>
      </c>
      <c r="B11" t="s">
        <v>205</v>
      </c>
      <c r="C11" t="s">
        <v>109</v>
      </c>
      <c r="D11" s="14" t="s">
        <v>206</v>
      </c>
      <c r="E11" t="s">
        <v>19</v>
      </c>
    </row>
    <row r="12" spans="1:5" ht="30" x14ac:dyDescent="0.25">
      <c r="A12" s="14" t="s">
        <v>75</v>
      </c>
      <c r="B12" t="s">
        <v>207</v>
      </c>
      <c r="C12" t="s">
        <v>208</v>
      </c>
      <c r="D12" s="14" t="s">
        <v>77</v>
      </c>
      <c r="E12" t="s">
        <v>19</v>
      </c>
    </row>
    <row r="13" spans="1:5" x14ac:dyDescent="0.25">
      <c r="A13" s="14" t="s">
        <v>187</v>
      </c>
      <c r="B13" t="s">
        <v>188</v>
      </c>
      <c r="C13" t="s">
        <v>135</v>
      </c>
      <c r="D13" s="14" t="s">
        <v>189</v>
      </c>
      <c r="E13" t="s">
        <v>19</v>
      </c>
    </row>
    <row r="14" spans="1:5" ht="60" x14ac:dyDescent="0.25">
      <c r="A14" s="14" t="s">
        <v>47</v>
      </c>
      <c r="B14" t="s">
        <v>48</v>
      </c>
      <c r="C14" t="s">
        <v>49</v>
      </c>
      <c r="D14" s="14" t="s">
        <v>50</v>
      </c>
      <c r="E14" t="s">
        <v>19</v>
      </c>
    </row>
    <row r="15" spans="1:5" ht="60" x14ac:dyDescent="0.25">
      <c r="A15" s="14" t="s">
        <v>64</v>
      </c>
      <c r="B15" t="s">
        <v>65</v>
      </c>
      <c r="C15" t="s">
        <v>38</v>
      </c>
      <c r="D15" s="14" t="s">
        <v>66</v>
      </c>
      <c r="E15" t="s">
        <v>19</v>
      </c>
    </row>
    <row r="16" spans="1:5" ht="60" x14ac:dyDescent="0.25">
      <c r="A16" s="14" t="s">
        <v>64</v>
      </c>
      <c r="B16" t="s">
        <v>173</v>
      </c>
      <c r="C16" t="s">
        <v>38</v>
      </c>
      <c r="D16" s="14" t="s">
        <v>66</v>
      </c>
      <c r="E16" t="s">
        <v>19</v>
      </c>
    </row>
    <row r="17" spans="1:5" ht="30" x14ac:dyDescent="0.25">
      <c r="A17" s="14" t="s">
        <v>168</v>
      </c>
      <c r="B17" t="s">
        <v>169</v>
      </c>
      <c r="C17" t="s">
        <v>62</v>
      </c>
      <c r="D17" s="14" t="s">
        <v>170</v>
      </c>
      <c r="E17" t="s">
        <v>19</v>
      </c>
    </row>
    <row r="18" spans="1:5" ht="30" x14ac:dyDescent="0.25">
      <c r="A18" s="14" t="s">
        <v>84</v>
      </c>
      <c r="B18" t="s">
        <v>85</v>
      </c>
      <c r="C18" t="s">
        <v>86</v>
      </c>
      <c r="D18" s="14" t="s">
        <v>87</v>
      </c>
      <c r="E18" t="s">
        <v>19</v>
      </c>
    </row>
    <row r="19" spans="1:5" x14ac:dyDescent="0.25">
      <c r="A19" s="14" t="s">
        <v>67</v>
      </c>
      <c r="B19" t="s">
        <v>68</v>
      </c>
      <c r="C19" t="s">
        <v>69</v>
      </c>
      <c r="D19" s="14" t="s">
        <v>70</v>
      </c>
      <c r="E19" t="s">
        <v>19</v>
      </c>
    </row>
    <row r="20" spans="1:5" x14ac:dyDescent="0.25">
      <c r="A20" s="14" t="s">
        <v>67</v>
      </c>
      <c r="B20" t="s">
        <v>143</v>
      </c>
      <c r="C20" t="s">
        <v>144</v>
      </c>
      <c r="D20" s="14" t="s">
        <v>145</v>
      </c>
      <c r="E20" t="s">
        <v>19</v>
      </c>
    </row>
    <row r="21" spans="1:5" x14ac:dyDescent="0.25">
      <c r="A21" s="14" t="s">
        <v>67</v>
      </c>
      <c r="B21" t="s">
        <v>185</v>
      </c>
      <c r="C21" t="s">
        <v>186</v>
      </c>
      <c r="D21" s="14" t="s">
        <v>145</v>
      </c>
      <c r="E21" t="s">
        <v>19</v>
      </c>
    </row>
    <row r="22" spans="1:5" x14ac:dyDescent="0.25">
      <c r="A22" s="14" t="s">
        <v>67</v>
      </c>
      <c r="B22" t="s">
        <v>214</v>
      </c>
      <c r="C22" t="s">
        <v>215</v>
      </c>
      <c r="D22" s="14" t="s">
        <v>201</v>
      </c>
      <c r="E22" t="s">
        <v>19</v>
      </c>
    </row>
    <row r="23" spans="1:5" ht="30" x14ac:dyDescent="0.25">
      <c r="A23" s="14" t="s">
        <v>147</v>
      </c>
      <c r="B23" t="s">
        <v>148</v>
      </c>
      <c r="C23" t="s">
        <v>149</v>
      </c>
      <c r="D23" s="14" t="s">
        <v>150</v>
      </c>
      <c r="E23" t="s">
        <v>19</v>
      </c>
    </row>
    <row r="24" spans="1:5" ht="30" x14ac:dyDescent="0.25">
      <c r="A24" s="14" t="s">
        <v>147</v>
      </c>
      <c r="B24" t="s">
        <v>213</v>
      </c>
      <c r="C24" t="s">
        <v>149</v>
      </c>
      <c r="D24" s="14" t="s">
        <v>150</v>
      </c>
      <c r="E24" t="s">
        <v>19</v>
      </c>
    </row>
    <row r="25" spans="1:5" ht="90" x14ac:dyDescent="0.25">
      <c r="A25" s="14" t="s">
        <v>53</v>
      </c>
      <c r="B25" t="s">
        <v>54</v>
      </c>
      <c r="C25" t="s">
        <v>55</v>
      </c>
      <c r="D25" s="14" t="s">
        <v>56</v>
      </c>
      <c r="E25" t="s">
        <v>19</v>
      </c>
    </row>
    <row r="26" spans="1:5" ht="45" x14ac:dyDescent="0.25">
      <c r="A26" s="14" t="s">
        <v>218</v>
      </c>
      <c r="B26" t="s">
        <v>219</v>
      </c>
      <c r="C26" t="s">
        <v>203</v>
      </c>
      <c r="D26" s="14" t="s">
        <v>220</v>
      </c>
      <c r="E26" t="s">
        <v>19</v>
      </c>
    </row>
    <row r="27" spans="1:5" ht="60" x14ac:dyDescent="0.25">
      <c r="A27" s="14" t="s">
        <v>71</v>
      </c>
      <c r="B27" t="s">
        <v>72</v>
      </c>
      <c r="C27" t="s">
        <v>73</v>
      </c>
      <c r="D27" s="14" t="s">
        <v>74</v>
      </c>
      <c r="E27" t="s">
        <v>19</v>
      </c>
    </row>
    <row r="28" spans="1:5" ht="60" x14ac:dyDescent="0.25">
      <c r="A28" s="14" t="s">
        <v>71</v>
      </c>
      <c r="B28" t="s">
        <v>99</v>
      </c>
      <c r="C28" t="s">
        <v>100</v>
      </c>
      <c r="D28" s="14" t="s">
        <v>101</v>
      </c>
      <c r="E28" t="s">
        <v>19</v>
      </c>
    </row>
    <row r="29" spans="1:5" ht="60" x14ac:dyDescent="0.25">
      <c r="A29" s="14" t="s">
        <v>71</v>
      </c>
      <c r="B29" t="s">
        <v>111</v>
      </c>
      <c r="C29" t="s">
        <v>62</v>
      </c>
      <c r="D29" s="14" t="s">
        <v>112</v>
      </c>
      <c r="E29" t="s">
        <v>19</v>
      </c>
    </row>
    <row r="30" spans="1:5" ht="60" x14ac:dyDescent="0.25">
      <c r="A30" s="14" t="s">
        <v>71</v>
      </c>
      <c r="B30" t="s">
        <v>116</v>
      </c>
      <c r="C30" t="s">
        <v>117</v>
      </c>
      <c r="D30" s="14" t="s">
        <v>118</v>
      </c>
      <c r="E30" t="s">
        <v>19</v>
      </c>
    </row>
    <row r="31" spans="1:5" ht="60" x14ac:dyDescent="0.25">
      <c r="A31" s="14" t="s">
        <v>71</v>
      </c>
      <c r="B31" t="s">
        <v>137</v>
      </c>
      <c r="C31" t="s">
        <v>138</v>
      </c>
      <c r="D31" s="14" t="s">
        <v>139</v>
      </c>
      <c r="E31" t="s">
        <v>19</v>
      </c>
    </row>
    <row r="32" spans="1:5" ht="60" x14ac:dyDescent="0.25">
      <c r="A32" s="14" t="s">
        <v>71</v>
      </c>
      <c r="B32" t="s">
        <v>156</v>
      </c>
      <c r="C32" t="s">
        <v>59</v>
      </c>
      <c r="D32" s="14" t="s">
        <v>157</v>
      </c>
      <c r="E32" t="s">
        <v>19</v>
      </c>
    </row>
    <row r="33" spans="1:5" ht="60" x14ac:dyDescent="0.25">
      <c r="A33" s="14" t="s">
        <v>71</v>
      </c>
      <c r="B33" t="s">
        <v>216</v>
      </c>
      <c r="C33" t="s">
        <v>131</v>
      </c>
      <c r="D33" s="14" t="s">
        <v>217</v>
      </c>
      <c r="E33" t="s">
        <v>19</v>
      </c>
    </row>
    <row r="34" spans="1:5" ht="30" x14ac:dyDescent="0.25">
      <c r="A34" s="14" t="s">
        <v>96</v>
      </c>
      <c r="B34" t="s">
        <v>97</v>
      </c>
      <c r="C34" t="s">
        <v>34</v>
      </c>
      <c r="D34" s="14" t="s">
        <v>98</v>
      </c>
      <c r="E34" t="s">
        <v>19</v>
      </c>
    </row>
    <row r="35" spans="1:5" ht="30" x14ac:dyDescent="0.25">
      <c r="A35" s="14" t="s">
        <v>96</v>
      </c>
      <c r="B35" t="s">
        <v>126</v>
      </c>
      <c r="C35" t="s">
        <v>34</v>
      </c>
      <c r="D35" s="14" t="s">
        <v>127</v>
      </c>
      <c r="E35" t="s">
        <v>19</v>
      </c>
    </row>
    <row r="36" spans="1:5" ht="30" x14ac:dyDescent="0.25">
      <c r="A36" s="14" t="s">
        <v>96</v>
      </c>
      <c r="B36" t="s">
        <v>141</v>
      </c>
      <c r="C36" t="s">
        <v>62</v>
      </c>
      <c r="D36" s="14" t="s">
        <v>142</v>
      </c>
      <c r="E36" t="s">
        <v>19</v>
      </c>
    </row>
    <row r="37" spans="1:5" ht="30" x14ac:dyDescent="0.25">
      <c r="A37" s="14" t="s">
        <v>96</v>
      </c>
      <c r="B37" t="s">
        <v>197</v>
      </c>
      <c r="C37" t="s">
        <v>198</v>
      </c>
      <c r="D37" s="14" t="s">
        <v>199</v>
      </c>
      <c r="E37" t="s">
        <v>19</v>
      </c>
    </row>
    <row r="38" spans="1:5" ht="30" x14ac:dyDescent="0.25">
      <c r="A38" s="14" t="s">
        <v>96</v>
      </c>
      <c r="B38" t="s">
        <v>200</v>
      </c>
      <c r="C38" t="s">
        <v>62</v>
      </c>
      <c r="D38" s="14" t="s">
        <v>201</v>
      </c>
      <c r="E38" t="s">
        <v>19</v>
      </c>
    </row>
    <row r="39" spans="1:5" ht="30" x14ac:dyDescent="0.25">
      <c r="A39" s="14" t="s">
        <v>190</v>
      </c>
      <c r="B39" t="s">
        <v>191</v>
      </c>
      <c r="C39" t="s">
        <v>155</v>
      </c>
      <c r="D39" s="14" t="s">
        <v>192</v>
      </c>
      <c r="E39" t="s">
        <v>19</v>
      </c>
    </row>
    <row r="40" spans="1:5" ht="60" x14ac:dyDescent="0.25">
      <c r="A40" s="14" t="s">
        <v>165</v>
      </c>
      <c r="B40" t="s">
        <v>166</v>
      </c>
      <c r="C40" t="s">
        <v>17</v>
      </c>
      <c r="D40" s="14" t="s">
        <v>167</v>
      </c>
      <c r="E40" t="s">
        <v>19</v>
      </c>
    </row>
    <row r="41" spans="1:5" ht="60" x14ac:dyDescent="0.25">
      <c r="A41" s="14" t="s">
        <v>120</v>
      </c>
      <c r="B41" t="s">
        <v>121</v>
      </c>
      <c r="C41" t="s">
        <v>122</v>
      </c>
      <c r="D41" s="14" t="s">
        <v>123</v>
      </c>
      <c r="E41" t="s">
        <v>19</v>
      </c>
    </row>
    <row r="42" spans="1:5" x14ac:dyDescent="0.25">
      <c r="A42" s="14" t="s">
        <v>113</v>
      </c>
      <c r="B42" t="s">
        <v>114</v>
      </c>
      <c r="C42" t="s">
        <v>52</v>
      </c>
      <c r="D42" s="14" t="s">
        <v>115</v>
      </c>
      <c r="E42" t="s">
        <v>19</v>
      </c>
    </row>
    <row r="43" spans="1:5" ht="30" x14ac:dyDescent="0.25">
      <c r="A43" s="14" t="s">
        <v>20</v>
      </c>
      <c r="B43" t="s">
        <v>21</v>
      </c>
      <c r="C43" t="s">
        <v>22</v>
      </c>
      <c r="D43" s="14" t="s">
        <v>23</v>
      </c>
      <c r="E43" t="s">
        <v>19</v>
      </c>
    </row>
    <row r="44" spans="1:5" ht="90" x14ac:dyDescent="0.25">
      <c r="A44" s="14" t="s">
        <v>174</v>
      </c>
      <c r="B44" t="s">
        <v>175</v>
      </c>
      <c r="C44" t="s">
        <v>34</v>
      </c>
      <c r="D44" s="14" t="s">
        <v>176</v>
      </c>
      <c r="E44" t="s">
        <v>19</v>
      </c>
    </row>
    <row r="45" spans="1:5" ht="90" x14ac:dyDescent="0.25">
      <c r="A45" s="14" t="s">
        <v>174</v>
      </c>
      <c r="B45" t="s">
        <v>180</v>
      </c>
      <c r="C45" t="s">
        <v>181</v>
      </c>
      <c r="D45" s="14" t="s">
        <v>182</v>
      </c>
      <c r="E45" t="s">
        <v>19</v>
      </c>
    </row>
    <row r="46" spans="1:5" ht="90" x14ac:dyDescent="0.25">
      <c r="A46" s="14" t="s">
        <v>174</v>
      </c>
      <c r="B46" t="s">
        <v>183</v>
      </c>
      <c r="C46" t="s">
        <v>100</v>
      </c>
      <c r="D46" s="14" t="s">
        <v>184</v>
      </c>
      <c r="E46" t="s">
        <v>19</v>
      </c>
    </row>
    <row r="47" spans="1:5" ht="90" x14ac:dyDescent="0.25">
      <c r="A47" s="14" t="s">
        <v>174</v>
      </c>
      <c r="B47" t="s">
        <v>202</v>
      </c>
      <c r="C47" t="s">
        <v>203</v>
      </c>
      <c r="D47" s="14" t="s">
        <v>204</v>
      </c>
      <c r="E47" t="s">
        <v>19</v>
      </c>
    </row>
    <row r="48" spans="1:5" ht="30" x14ac:dyDescent="0.25">
      <c r="A48" s="14" t="s">
        <v>24</v>
      </c>
      <c r="B48" t="s">
        <v>25</v>
      </c>
      <c r="C48" t="s">
        <v>26</v>
      </c>
      <c r="D48" s="14" t="s">
        <v>27</v>
      </c>
      <c r="E48" t="s">
        <v>19</v>
      </c>
    </row>
    <row r="49" spans="1:5" ht="30" x14ac:dyDescent="0.25">
      <c r="A49" s="14" t="s">
        <v>24</v>
      </c>
      <c r="B49" t="s">
        <v>40</v>
      </c>
      <c r="C49" t="s">
        <v>41</v>
      </c>
      <c r="D49" s="14" t="s">
        <v>42</v>
      </c>
      <c r="E49" t="s">
        <v>19</v>
      </c>
    </row>
    <row r="50" spans="1:5" ht="30" x14ac:dyDescent="0.25">
      <c r="A50" s="14" t="s">
        <v>24</v>
      </c>
      <c r="B50" t="s">
        <v>51</v>
      </c>
      <c r="C50" t="s">
        <v>52</v>
      </c>
      <c r="D50" s="14" t="s">
        <v>42</v>
      </c>
      <c r="E50" t="s">
        <v>19</v>
      </c>
    </row>
    <row r="51" spans="1:5" ht="30" x14ac:dyDescent="0.25">
      <c r="A51" s="14" t="s">
        <v>24</v>
      </c>
      <c r="B51" t="s">
        <v>61</v>
      </c>
      <c r="C51" t="s">
        <v>62</v>
      </c>
      <c r="D51" s="14" t="s">
        <v>63</v>
      </c>
      <c r="E51" t="s">
        <v>19</v>
      </c>
    </row>
    <row r="52" spans="1:5" ht="30" x14ac:dyDescent="0.25">
      <c r="A52" s="14" t="s">
        <v>24</v>
      </c>
      <c r="B52" t="s">
        <v>128</v>
      </c>
      <c r="C52" t="s">
        <v>62</v>
      </c>
      <c r="D52" s="14" t="s">
        <v>129</v>
      </c>
      <c r="E52" t="s">
        <v>19</v>
      </c>
    </row>
    <row r="53" spans="1:5" ht="60" x14ac:dyDescent="0.25">
      <c r="A53" s="14" t="s">
        <v>57</v>
      </c>
      <c r="B53" t="s">
        <v>58</v>
      </c>
      <c r="C53" t="s">
        <v>59</v>
      </c>
      <c r="D53" s="14" t="s">
        <v>60</v>
      </c>
      <c r="E53" t="s">
        <v>19</v>
      </c>
    </row>
    <row r="54" spans="1:5" x14ac:dyDescent="0.25">
      <c r="A54" s="14" t="s">
        <v>81</v>
      </c>
      <c r="B54" t="s">
        <v>82</v>
      </c>
      <c r="C54" t="s">
        <v>62</v>
      </c>
      <c r="D54" s="14" t="s">
        <v>83</v>
      </c>
      <c r="E54" t="s">
        <v>19</v>
      </c>
    </row>
    <row r="55" spans="1:5" ht="75" x14ac:dyDescent="0.25">
      <c r="A55" s="14" t="s">
        <v>28</v>
      </c>
      <c r="B55" t="s">
        <v>29</v>
      </c>
      <c r="C55" t="s">
        <v>30</v>
      </c>
      <c r="D55" s="14" t="s">
        <v>31</v>
      </c>
      <c r="E55" t="s">
        <v>19</v>
      </c>
    </row>
    <row r="56" spans="1:5" ht="75" x14ac:dyDescent="0.25">
      <c r="A56" s="14" t="s">
        <v>28</v>
      </c>
      <c r="B56" t="s">
        <v>88</v>
      </c>
      <c r="C56" t="s">
        <v>62</v>
      </c>
      <c r="D56" s="14" t="s">
        <v>89</v>
      </c>
      <c r="E56" t="s">
        <v>19</v>
      </c>
    </row>
    <row r="57" spans="1:5" ht="75" x14ac:dyDescent="0.25">
      <c r="A57" s="14" t="s">
        <v>28</v>
      </c>
      <c r="B57" t="s">
        <v>105</v>
      </c>
      <c r="C57" t="s">
        <v>62</v>
      </c>
      <c r="D57" s="14" t="s">
        <v>89</v>
      </c>
      <c r="E57" t="s">
        <v>19</v>
      </c>
    </row>
    <row r="58" spans="1:5" ht="75" x14ac:dyDescent="0.25">
      <c r="A58" s="14" t="s">
        <v>28</v>
      </c>
      <c r="B58" t="s">
        <v>124</v>
      </c>
      <c r="C58" t="s">
        <v>125</v>
      </c>
      <c r="D58" s="14" t="s">
        <v>89</v>
      </c>
      <c r="E58" t="s">
        <v>19</v>
      </c>
    </row>
    <row r="59" spans="1:5" ht="75" x14ac:dyDescent="0.25">
      <c r="A59" s="14" t="s">
        <v>28</v>
      </c>
      <c r="B59" t="s">
        <v>163</v>
      </c>
      <c r="C59" t="s">
        <v>164</v>
      </c>
      <c r="D59" s="14" t="s">
        <v>89</v>
      </c>
      <c r="E59" t="s">
        <v>19</v>
      </c>
    </row>
    <row r="60" spans="1:5" ht="90" x14ac:dyDescent="0.25">
      <c r="A60" s="14" t="s">
        <v>36</v>
      </c>
      <c r="B60" t="s">
        <v>37</v>
      </c>
      <c r="C60" t="s">
        <v>38</v>
      </c>
      <c r="D60" s="14" t="s">
        <v>39</v>
      </c>
      <c r="E60" t="s">
        <v>19</v>
      </c>
    </row>
    <row r="61" spans="1:5" ht="30" x14ac:dyDescent="0.25">
      <c r="A61" s="14" t="s">
        <v>90</v>
      </c>
      <c r="B61" t="s">
        <v>91</v>
      </c>
      <c r="C61" t="s">
        <v>73</v>
      </c>
      <c r="D61" s="14" t="s">
        <v>92</v>
      </c>
      <c r="E61" t="s">
        <v>19</v>
      </c>
    </row>
    <row r="62" spans="1:5" ht="45" x14ac:dyDescent="0.25">
      <c r="A62" s="14" t="s">
        <v>32</v>
      </c>
      <c r="B62" t="s">
        <v>33</v>
      </c>
      <c r="C62" t="s">
        <v>34</v>
      </c>
      <c r="D62" s="14" t="s">
        <v>35</v>
      </c>
      <c r="E62" t="s">
        <v>19</v>
      </c>
    </row>
    <row r="63" spans="1:5" ht="30" x14ac:dyDescent="0.25">
      <c r="A63" s="14" t="s">
        <v>133</v>
      </c>
      <c r="B63" t="s">
        <v>134</v>
      </c>
      <c r="C63" t="s">
        <v>135</v>
      </c>
      <c r="D63" s="14" t="s">
        <v>136</v>
      </c>
      <c r="E63" t="s">
        <v>19</v>
      </c>
    </row>
    <row r="64" spans="1:5" ht="45" x14ac:dyDescent="0.25">
      <c r="A64" s="14" t="s">
        <v>209</v>
      </c>
      <c r="B64" t="s">
        <v>210</v>
      </c>
      <c r="C64" t="s">
        <v>211</v>
      </c>
      <c r="D64" s="14" t="s">
        <v>212</v>
      </c>
      <c r="E64" t="s">
        <v>19</v>
      </c>
    </row>
    <row r="65" spans="1:5" ht="105" x14ac:dyDescent="0.25">
      <c r="A65" s="14" t="s">
        <v>151</v>
      </c>
      <c r="B65" t="s">
        <v>152</v>
      </c>
      <c r="C65" t="s">
        <v>135</v>
      </c>
      <c r="D65" s="14" t="s">
        <v>153</v>
      </c>
      <c r="E65" t="s">
        <v>19</v>
      </c>
    </row>
    <row r="66" spans="1:5" ht="165" x14ac:dyDescent="0.25">
      <c r="A66" s="14" t="s">
        <v>107</v>
      </c>
      <c r="B66" t="s">
        <v>108</v>
      </c>
      <c r="C66" t="s">
        <v>109</v>
      </c>
      <c r="D66" s="14" t="s">
        <v>110</v>
      </c>
      <c r="E66" t="s">
        <v>19</v>
      </c>
    </row>
    <row r="67" spans="1:5" ht="45" x14ac:dyDescent="0.25">
      <c r="A67" s="14" t="s">
        <v>78</v>
      </c>
      <c r="B67" t="s">
        <v>79</v>
      </c>
      <c r="C67" t="s">
        <v>34</v>
      </c>
      <c r="D67" s="14" t="s">
        <v>80</v>
      </c>
      <c r="E67" t="s">
        <v>19</v>
      </c>
    </row>
    <row r="68" spans="1:5" ht="45" x14ac:dyDescent="0.25">
      <c r="A68" s="14" t="s">
        <v>193</v>
      </c>
      <c r="B68" t="s">
        <v>194</v>
      </c>
      <c r="C68" t="s">
        <v>195</v>
      </c>
      <c r="D68" s="14" t="s">
        <v>196</v>
      </c>
      <c r="E68" t="s">
        <v>19</v>
      </c>
    </row>
    <row r="69" spans="1:5" x14ac:dyDescent="0.25">
      <c r="A69" s="14" t="s">
        <v>177</v>
      </c>
      <c r="B69" t="s">
        <v>178</v>
      </c>
      <c r="C69" t="s">
        <v>55</v>
      </c>
      <c r="D69" s="14" t="s">
        <v>179</v>
      </c>
      <c r="E69" t="s">
        <v>19</v>
      </c>
    </row>
    <row r="70" spans="1:5" ht="135" x14ac:dyDescent="0.25">
      <c r="A70" s="14" t="s">
        <v>93</v>
      </c>
      <c r="B70" t="s">
        <v>94</v>
      </c>
      <c r="C70" t="s">
        <v>26</v>
      </c>
      <c r="D70" s="14" t="s">
        <v>77</v>
      </c>
      <c r="E70" t="s">
        <v>19</v>
      </c>
    </row>
    <row r="71" spans="1:5" ht="135" x14ac:dyDescent="0.25">
      <c r="A71" s="14" t="s">
        <v>93</v>
      </c>
      <c r="B71" t="s">
        <v>95</v>
      </c>
      <c r="C71" t="s">
        <v>26</v>
      </c>
      <c r="D71" s="14" t="s">
        <v>77</v>
      </c>
      <c r="E71" t="s">
        <v>19</v>
      </c>
    </row>
    <row r="72" spans="1:5" ht="135" x14ac:dyDescent="0.25">
      <c r="A72" s="14" t="s">
        <v>93</v>
      </c>
      <c r="B72" t="s">
        <v>102</v>
      </c>
      <c r="C72" t="s">
        <v>103</v>
      </c>
      <c r="D72" s="14" t="s">
        <v>104</v>
      </c>
      <c r="E72" t="s">
        <v>19</v>
      </c>
    </row>
    <row r="73" spans="1:5" ht="135" x14ac:dyDescent="0.25">
      <c r="A73" s="14" t="s">
        <v>93</v>
      </c>
      <c r="B73" t="s">
        <v>159</v>
      </c>
      <c r="C73" t="s">
        <v>26</v>
      </c>
      <c r="D73" s="14" t="s">
        <v>77</v>
      </c>
      <c r="E73" t="s">
        <v>19</v>
      </c>
    </row>
    <row r="74" spans="1:5" ht="30" x14ac:dyDescent="0.25">
      <c r="A74" s="14" t="s">
        <v>160</v>
      </c>
      <c r="B74" t="s">
        <v>161</v>
      </c>
      <c r="C74" t="s">
        <v>49</v>
      </c>
      <c r="D74" s="14" t="s">
        <v>162</v>
      </c>
      <c r="E74" t="s">
        <v>19</v>
      </c>
    </row>
    <row r="75" spans="1:5" ht="30" x14ac:dyDescent="0.25">
      <c r="A75" s="14" t="s">
        <v>160</v>
      </c>
      <c r="B75" t="s">
        <v>171</v>
      </c>
      <c r="C75" t="s">
        <v>52</v>
      </c>
      <c r="D75" s="14" t="s">
        <v>172</v>
      </c>
      <c r="E75" t="s">
        <v>19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4"/>
  <sheetViews>
    <sheetView topLeftCell="A40" workbookViewId="0">
      <selection activeCell="E44" sqref="E44"/>
    </sheetView>
  </sheetViews>
  <sheetFormatPr defaultRowHeight="15" x14ac:dyDescent="0.25"/>
  <cols>
    <col min="1" max="1" width="2.5703125" customWidth="1"/>
    <col min="2" max="2" width="12.28515625" customWidth="1"/>
    <col min="3" max="3" width="38.5703125" customWidth="1"/>
    <col min="4" max="4" width="7.42578125" customWidth="1"/>
    <col min="5" max="5" width="11.85546875" customWidth="1"/>
    <col min="6" max="7" width="15.140625" bestFit="1" customWidth="1"/>
    <col min="8" max="10" width="14.140625" bestFit="1" customWidth="1"/>
    <col min="11" max="13" width="15.140625" bestFit="1" customWidth="1"/>
    <col min="14" max="15" width="14.140625" bestFit="1" customWidth="1"/>
    <col min="16" max="16" width="15.140625" bestFit="1" customWidth="1"/>
    <col min="17" max="221" width="14.140625" bestFit="1" customWidth="1"/>
    <col min="222" max="222" width="7.42578125" customWidth="1"/>
    <col min="223" max="223" width="11.85546875" bestFit="1" customWidth="1"/>
  </cols>
  <sheetData>
    <row r="1" spans="2:12" x14ac:dyDescent="0.25">
      <c r="B1" s="12" t="s">
        <v>11</v>
      </c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2:12" x14ac:dyDescent="0.25">
      <c r="B2" s="13" t="s">
        <v>12</v>
      </c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2:12" ht="14.45" x14ac:dyDescent="0.3">
      <c r="B3" s="13" t="str">
        <f>CONCATENATE("с ", BeginRegDate, " по ", EndRegDate)</f>
        <v>с 01.01.2023 по 31.03.2023</v>
      </c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2:12" x14ac:dyDescent="0.25">
      <c r="B4" s="1"/>
      <c r="C4" s="1"/>
      <c r="D4" s="1"/>
      <c r="E4" s="1"/>
      <c r="F4" s="1"/>
      <c r="G4" s="1"/>
      <c r="H4" s="1"/>
      <c r="I4" s="1"/>
      <c r="J4" s="1"/>
      <c r="K4" s="1"/>
    </row>
    <row r="5" spans="2:12" ht="14.45" x14ac:dyDescent="0.3">
      <c r="B5" s="1" t="str">
        <f>CONCATENATE("на дату: ", ReportDate)</f>
        <v>на дату: 13.04.2023 14:54:03</v>
      </c>
      <c r="C5" s="1"/>
      <c r="D5" s="1"/>
      <c r="E5" s="1"/>
      <c r="F5" s="1"/>
      <c r="G5" s="1"/>
      <c r="H5" s="1"/>
      <c r="I5" s="1"/>
      <c r="J5" s="1"/>
      <c r="K5" s="1"/>
      <c r="L5" s="1"/>
    </row>
    <row r="6" spans="2:12" ht="14.45" x14ac:dyDescent="0.3">
      <c r="B6" s="7" t="s">
        <v>10</v>
      </c>
      <c r="C6" s="7" t="s">
        <v>5</v>
      </c>
      <c r="D6" s="8"/>
      <c r="E6" s="8"/>
    </row>
    <row r="7" spans="2:12" x14ac:dyDescent="0.25">
      <c r="B7" s="7" t="s">
        <v>6</v>
      </c>
      <c r="C7" s="8" t="s">
        <v>19</v>
      </c>
      <c r="D7" s="8" t="s">
        <v>7</v>
      </c>
      <c r="E7" s="8" t="s">
        <v>8</v>
      </c>
    </row>
    <row r="8" spans="2:12" ht="105" x14ac:dyDescent="0.25">
      <c r="B8" s="10" t="s">
        <v>43</v>
      </c>
      <c r="C8" s="9">
        <v>1</v>
      </c>
      <c r="D8" s="9"/>
      <c r="E8" s="9">
        <v>1</v>
      </c>
    </row>
    <row r="9" spans="2:12" ht="90" x14ac:dyDescent="0.25">
      <c r="B9" s="10" t="s">
        <v>75</v>
      </c>
      <c r="C9" s="9">
        <v>10</v>
      </c>
      <c r="D9" s="9"/>
      <c r="E9" s="9">
        <v>10</v>
      </c>
    </row>
    <row r="10" spans="2:12" ht="45" x14ac:dyDescent="0.25">
      <c r="B10" s="10" t="s">
        <v>187</v>
      </c>
      <c r="C10" s="9">
        <v>1</v>
      </c>
      <c r="D10" s="9"/>
      <c r="E10" s="9">
        <v>1</v>
      </c>
    </row>
    <row r="11" spans="2:12" ht="135" x14ac:dyDescent="0.25">
      <c r="B11" s="10" t="s">
        <v>47</v>
      </c>
      <c r="C11" s="9">
        <v>1</v>
      </c>
      <c r="D11" s="9"/>
      <c r="E11" s="9">
        <v>1</v>
      </c>
    </row>
    <row r="12" spans="2:12" ht="150" x14ac:dyDescent="0.25">
      <c r="B12" s="10" t="s">
        <v>64</v>
      </c>
      <c r="C12" s="9">
        <v>2</v>
      </c>
      <c r="D12" s="9"/>
      <c r="E12" s="9">
        <v>2</v>
      </c>
    </row>
    <row r="13" spans="2:12" ht="30" x14ac:dyDescent="0.25">
      <c r="B13" s="10" t="s">
        <v>168</v>
      </c>
      <c r="C13" s="9">
        <v>1</v>
      </c>
      <c r="D13" s="9"/>
      <c r="E13" s="9">
        <v>1</v>
      </c>
    </row>
    <row r="14" spans="2:12" ht="60" x14ac:dyDescent="0.25">
      <c r="B14" s="10" t="s">
        <v>84</v>
      </c>
      <c r="C14" s="9">
        <v>1</v>
      </c>
      <c r="D14" s="9"/>
      <c r="E14" s="9">
        <v>1</v>
      </c>
    </row>
    <row r="15" spans="2:12" x14ac:dyDescent="0.25">
      <c r="B15" s="10" t="s">
        <v>67</v>
      </c>
      <c r="C15" s="9">
        <v>4</v>
      </c>
      <c r="D15" s="9"/>
      <c r="E15" s="9">
        <v>4</v>
      </c>
    </row>
    <row r="16" spans="2:12" ht="45" x14ac:dyDescent="0.25">
      <c r="B16" s="10" t="s">
        <v>147</v>
      </c>
      <c r="C16" s="9">
        <v>2</v>
      </c>
      <c r="D16" s="9"/>
      <c r="E16" s="9">
        <v>2</v>
      </c>
    </row>
    <row r="17" spans="2:5" ht="210" x14ac:dyDescent="0.25">
      <c r="B17" s="10" t="s">
        <v>53</v>
      </c>
      <c r="C17" s="9">
        <v>1</v>
      </c>
      <c r="D17" s="9"/>
      <c r="E17" s="9">
        <v>1</v>
      </c>
    </row>
    <row r="18" spans="2:5" ht="105" x14ac:dyDescent="0.25">
      <c r="B18" s="10" t="s">
        <v>218</v>
      </c>
      <c r="C18" s="9">
        <v>1</v>
      </c>
      <c r="D18" s="9"/>
      <c r="E18" s="9">
        <v>1</v>
      </c>
    </row>
    <row r="19" spans="2:5" ht="165" x14ac:dyDescent="0.25">
      <c r="B19" s="10" t="s">
        <v>71</v>
      </c>
      <c r="C19" s="9">
        <v>7</v>
      </c>
      <c r="D19" s="9"/>
      <c r="E19" s="9">
        <v>7</v>
      </c>
    </row>
    <row r="20" spans="2:5" ht="60" x14ac:dyDescent="0.25">
      <c r="B20" s="10" t="s">
        <v>96</v>
      </c>
      <c r="C20" s="9">
        <v>5</v>
      </c>
      <c r="D20" s="9"/>
      <c r="E20" s="9">
        <v>5</v>
      </c>
    </row>
    <row r="21" spans="2:5" ht="60" x14ac:dyDescent="0.25">
      <c r="B21" s="10" t="s">
        <v>190</v>
      </c>
      <c r="C21" s="9">
        <v>1</v>
      </c>
      <c r="D21" s="9"/>
      <c r="E21" s="9">
        <v>1</v>
      </c>
    </row>
    <row r="22" spans="2:5" ht="150" x14ac:dyDescent="0.25">
      <c r="B22" s="10" t="s">
        <v>165</v>
      </c>
      <c r="C22" s="9">
        <v>1</v>
      </c>
      <c r="D22" s="9"/>
      <c r="E22" s="9">
        <v>1</v>
      </c>
    </row>
    <row r="23" spans="2:5" ht="135" x14ac:dyDescent="0.25">
      <c r="B23" s="10" t="s">
        <v>120</v>
      </c>
      <c r="C23" s="9">
        <v>1</v>
      </c>
      <c r="D23" s="9"/>
      <c r="E23" s="9">
        <v>1</v>
      </c>
    </row>
    <row r="24" spans="2:5" ht="30" x14ac:dyDescent="0.25">
      <c r="B24" s="10" t="s">
        <v>113</v>
      </c>
      <c r="C24" s="9">
        <v>1</v>
      </c>
      <c r="D24" s="9"/>
      <c r="E24" s="9">
        <v>1</v>
      </c>
    </row>
    <row r="25" spans="2:5" ht="75" x14ac:dyDescent="0.25">
      <c r="B25" s="10" t="s">
        <v>20</v>
      </c>
      <c r="C25" s="9">
        <v>1</v>
      </c>
      <c r="D25" s="9"/>
      <c r="E25" s="9">
        <v>1</v>
      </c>
    </row>
    <row r="26" spans="2:5" ht="210" x14ac:dyDescent="0.25">
      <c r="B26" s="10" t="s">
        <v>174</v>
      </c>
      <c r="C26" s="9">
        <v>4</v>
      </c>
      <c r="D26" s="9"/>
      <c r="E26" s="9">
        <v>4</v>
      </c>
    </row>
    <row r="27" spans="2:5" ht="60" x14ac:dyDescent="0.25">
      <c r="B27" s="10" t="s">
        <v>24</v>
      </c>
      <c r="C27" s="9">
        <v>5</v>
      </c>
      <c r="D27" s="9"/>
      <c r="E27" s="9">
        <v>5</v>
      </c>
    </row>
    <row r="28" spans="2:5" ht="135" x14ac:dyDescent="0.25">
      <c r="B28" s="10" t="s">
        <v>57</v>
      </c>
      <c r="C28" s="9">
        <v>1</v>
      </c>
      <c r="D28" s="9"/>
      <c r="E28" s="9">
        <v>1</v>
      </c>
    </row>
    <row r="29" spans="2:5" ht="45" x14ac:dyDescent="0.25">
      <c r="B29" s="10" t="s">
        <v>81</v>
      </c>
      <c r="C29" s="9">
        <v>1</v>
      </c>
      <c r="D29" s="9"/>
      <c r="E29" s="9">
        <v>1</v>
      </c>
    </row>
    <row r="30" spans="2:5" ht="210" x14ac:dyDescent="0.25">
      <c r="B30" s="10" t="s">
        <v>28</v>
      </c>
      <c r="C30" s="9">
        <v>5</v>
      </c>
      <c r="D30" s="9"/>
      <c r="E30" s="9">
        <v>5</v>
      </c>
    </row>
    <row r="31" spans="2:5" ht="225" x14ac:dyDescent="0.25">
      <c r="B31" s="10" t="s">
        <v>36</v>
      </c>
      <c r="C31" s="9">
        <v>1</v>
      </c>
      <c r="D31" s="9"/>
      <c r="E31" s="9">
        <v>1</v>
      </c>
    </row>
    <row r="32" spans="2:5" ht="60" x14ac:dyDescent="0.25">
      <c r="B32" s="10" t="s">
        <v>90</v>
      </c>
      <c r="C32" s="9">
        <v>1</v>
      </c>
      <c r="D32" s="9"/>
      <c r="E32" s="9">
        <v>1</v>
      </c>
    </row>
    <row r="33" spans="2:5" ht="120" x14ac:dyDescent="0.25">
      <c r="B33" s="10" t="s">
        <v>32</v>
      </c>
      <c r="C33" s="9">
        <v>1</v>
      </c>
      <c r="D33" s="9"/>
      <c r="E33" s="9">
        <v>1</v>
      </c>
    </row>
    <row r="34" spans="2:5" ht="90" x14ac:dyDescent="0.25">
      <c r="B34" s="10" t="s">
        <v>133</v>
      </c>
      <c r="C34" s="9">
        <v>1</v>
      </c>
      <c r="D34" s="9"/>
      <c r="E34" s="9">
        <v>1</v>
      </c>
    </row>
    <row r="35" spans="2:5" ht="90" x14ac:dyDescent="0.25">
      <c r="B35" s="10" t="s">
        <v>209</v>
      </c>
      <c r="C35" s="9">
        <v>1</v>
      </c>
      <c r="D35" s="9"/>
      <c r="E35" s="9">
        <v>1</v>
      </c>
    </row>
    <row r="36" spans="2:5" ht="330" x14ac:dyDescent="0.25">
      <c r="B36" s="10" t="s">
        <v>151</v>
      </c>
      <c r="C36" s="9">
        <v>1</v>
      </c>
      <c r="D36" s="9"/>
      <c r="E36" s="9">
        <v>1</v>
      </c>
    </row>
    <row r="37" spans="2:5" ht="409.5" x14ac:dyDescent="0.25">
      <c r="B37" s="10" t="s">
        <v>107</v>
      </c>
      <c r="C37" s="9">
        <v>1</v>
      </c>
      <c r="D37" s="9"/>
      <c r="E37" s="9">
        <v>1</v>
      </c>
    </row>
    <row r="38" spans="2:5" ht="120" x14ac:dyDescent="0.25">
      <c r="B38" s="10" t="s">
        <v>78</v>
      </c>
      <c r="C38" s="9">
        <v>1</v>
      </c>
      <c r="D38" s="9"/>
      <c r="E38" s="9">
        <v>1</v>
      </c>
    </row>
    <row r="39" spans="2:5" ht="90" x14ac:dyDescent="0.25">
      <c r="B39" s="10" t="s">
        <v>193</v>
      </c>
      <c r="C39" s="9">
        <v>1</v>
      </c>
      <c r="D39" s="9"/>
      <c r="E39" s="9">
        <v>1</v>
      </c>
    </row>
    <row r="40" spans="2:5" ht="30" x14ac:dyDescent="0.25">
      <c r="B40" s="10" t="s">
        <v>177</v>
      </c>
      <c r="C40" s="9">
        <v>1</v>
      </c>
      <c r="D40" s="9"/>
      <c r="E40" s="9">
        <v>1</v>
      </c>
    </row>
    <row r="41" spans="2:5" ht="345" x14ac:dyDescent="0.25">
      <c r="B41" s="10" t="s">
        <v>93</v>
      </c>
      <c r="C41" s="9">
        <v>4</v>
      </c>
      <c r="D41" s="9"/>
      <c r="E41" s="9">
        <v>4</v>
      </c>
    </row>
    <row r="42" spans="2:5" ht="60" x14ac:dyDescent="0.25">
      <c r="B42" s="10" t="s">
        <v>160</v>
      </c>
      <c r="C42" s="9">
        <v>2</v>
      </c>
      <c r="D42" s="9"/>
      <c r="E42" s="9">
        <v>2</v>
      </c>
    </row>
    <row r="43" spans="2:5" x14ac:dyDescent="0.25">
      <c r="B43" s="10" t="s">
        <v>7</v>
      </c>
      <c r="C43" s="9"/>
      <c r="D43" s="9"/>
      <c r="E43" s="9"/>
    </row>
    <row r="44" spans="2:5" x14ac:dyDescent="0.25">
      <c r="B44" s="9" t="s">
        <v>8</v>
      </c>
      <c r="C44" s="9">
        <v>74</v>
      </c>
      <c r="D44" s="9"/>
      <c r="E44" s="9">
        <v>74</v>
      </c>
    </row>
  </sheetData>
  <mergeCells count="5">
    <mergeCell ref="B5:L5"/>
    <mergeCell ref="B4:K4"/>
    <mergeCell ref="B1:L1"/>
    <mergeCell ref="B2:L2"/>
    <mergeCell ref="B3:L3"/>
  </mergeCell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workbookViewId="0">
      <selection activeCell="A3" sqref="A3"/>
    </sheetView>
  </sheetViews>
  <sheetFormatPr defaultRowHeight="15" x14ac:dyDescent="0.25"/>
  <cols>
    <col min="1" max="1" width="48.42578125" customWidth="1"/>
    <col min="2" max="3" width="23.140625" customWidth="1"/>
    <col min="6" max="6" width="23" customWidth="1"/>
    <col min="10" max="10" width="12.140625" customWidth="1"/>
  </cols>
  <sheetData>
    <row r="1" spans="1:15" ht="26.25" customHeight="1" x14ac:dyDescent="0.25">
      <c r="A1" s="6" t="s">
        <v>0</v>
      </c>
      <c r="B1" s="6" t="s">
        <v>6</v>
      </c>
      <c r="C1" s="6" t="s">
        <v>14</v>
      </c>
      <c r="D1" s="6" t="s">
        <v>13</v>
      </c>
      <c r="E1" s="6" t="s">
        <v>15</v>
      </c>
      <c r="F1" s="6" t="s">
        <v>9</v>
      </c>
      <c r="G1" s="6" t="s">
        <v>1</v>
      </c>
      <c r="J1" s="3" t="s">
        <v>2</v>
      </c>
      <c r="K1" s="4" t="s">
        <v>16</v>
      </c>
      <c r="L1" s="2" t="s">
        <v>3</v>
      </c>
      <c r="M1" s="2" t="s">
        <v>17</v>
      </c>
      <c r="N1" s="2" t="s">
        <v>4</v>
      </c>
      <c r="O1" s="2" t="s">
        <v>18</v>
      </c>
    </row>
    <row r="2" spans="1:15" x14ac:dyDescent="0.25">
      <c r="A2" t="s">
        <v>19</v>
      </c>
      <c r="B2" t="s">
        <v>20</v>
      </c>
      <c r="C2" t="s">
        <v>21</v>
      </c>
      <c r="D2" t="s">
        <v>22</v>
      </c>
      <c r="E2" t="s">
        <v>23</v>
      </c>
      <c r="F2" t="str">
        <f t="shared" ref="F2:F75" si="0">IF(ISERROR(FIND("Входящие документы ", A2))=FALSE,SUBSTITUTE(A2,"Входящие документы ",""), SUBSTITUTE(A2,"ОГ Губернатору, в Правительство, в аппарат Губернатора и Правительства","Аппарат"))</f>
        <v>Обращения граждан МО Ногликский ГО</v>
      </c>
      <c r="G2" s="11" t="str">
        <f>HYPERLINK("https://sed.admsakhalin.ru/Docs/Citizen/_layouts/15/eos/edbtransfer.ashx?SiteId=84ddafa0031f409e9b1dd96f91351621&amp;WebId=b44a2e8f6bd940ffb8577ce52c7585e0&amp;ListId=fd8a59b5757749e6848a491ebc731a91&amp;ItemId=53229&amp;ItemGuid=ca8889f87a604f058bba10dff0f6a53b&amp;Data=24","https://sed.admsakhalin.ru/Docs/Citizen/_layouts/15/eos/edbtransfer.ashx?SiteId=84ddafa0031f409e9b1dd96f91351621&amp;WebId=b44a2e8f6bd940ffb8577ce52c7585e0&amp;ListId=fd8a59b5757749e6848a491ebc731a91&amp;ItemId=53229&amp;ItemGuid=ca8889f87a604f058bba10dff0f6a53b&amp;Data=24")</f>
        <v>https://sed.admsakhalin.ru/Docs/Citizen/_layouts/15/eos/edbtransfer.ashx?SiteId=84ddafa0031f409e9b1dd96f91351621&amp;WebId=b44a2e8f6bd940ffb8577ce52c7585e0&amp;ListId=fd8a59b5757749e6848a491ebc731a91&amp;ItemId=53229&amp;ItemGuid=ca8889f87a604f058bba10dff0f6a53b&amp;Data=24</v>
      </c>
    </row>
    <row r="3" spans="1:15" x14ac:dyDescent="0.25">
      <c r="A3" t="s">
        <v>19</v>
      </c>
      <c r="B3" t="s">
        <v>24</v>
      </c>
      <c r="C3" t="s">
        <v>25</v>
      </c>
      <c r="D3" t="s">
        <v>26</v>
      </c>
      <c r="E3" t="s">
        <v>27</v>
      </c>
      <c r="F3" t="str">
        <f t="shared" si="0"/>
        <v>Обращения граждан МО Ногликский ГО</v>
      </c>
      <c r="G3" s="11" t="str">
        <f>HYPERLINK("https://sed.admsakhalin.ru/Docs/Citizen/_layouts/15/eos/edbtransfer.ashx?SiteId=84ddafa0031f409e9b1dd96f91351621&amp;WebId=b44a2e8f6bd940ffb8577ce52c7585e0&amp;ListId=fd8a59b5757749e6848a491ebc731a91&amp;ItemId=52962&amp;ItemGuid=b9a7a7010d1d4dbc9d6b10f215843c35&amp;Data=24","https://sed.admsakhalin.ru/Docs/Citizen/_layouts/15/eos/edbtransfer.ashx?SiteId=84ddafa0031f409e9b1dd96f91351621&amp;WebId=b44a2e8f6bd940ffb8577ce52c7585e0&amp;ListId=fd8a59b5757749e6848a491ebc731a91&amp;ItemId=52962&amp;ItemGuid=b9a7a7010d1d4dbc9d6b10f215843c35&amp;Data=24")</f>
        <v>https://sed.admsakhalin.ru/Docs/Citizen/_layouts/15/eos/edbtransfer.ashx?SiteId=84ddafa0031f409e9b1dd96f91351621&amp;WebId=b44a2e8f6bd940ffb8577ce52c7585e0&amp;ListId=fd8a59b5757749e6848a491ebc731a91&amp;ItemId=52962&amp;ItemGuid=b9a7a7010d1d4dbc9d6b10f215843c35&amp;Data=24</v>
      </c>
    </row>
    <row r="4" spans="1:15" x14ac:dyDescent="0.25">
      <c r="A4" t="s">
        <v>19</v>
      </c>
      <c r="B4" t="s">
        <v>28</v>
      </c>
      <c r="C4" t="s">
        <v>29</v>
      </c>
      <c r="D4" t="s">
        <v>30</v>
      </c>
      <c r="E4" t="s">
        <v>31</v>
      </c>
      <c r="F4" t="str">
        <f t="shared" si="0"/>
        <v>Обращения граждан МО Ногликский ГО</v>
      </c>
      <c r="G4" s="11" t="str">
        <f>HYPERLINK("https://sed.admsakhalin.ru/Docs/Citizen/_layouts/15/eos/edbtransfer.ashx?SiteId=84ddafa0031f409e9b1dd96f91351621&amp;WebId=b44a2e8f6bd940ffb8577ce52c7585e0&amp;ListId=fd8a59b5757749e6848a491ebc731a91&amp;ItemId=54112&amp;ItemGuid=5812709e918a483f878611d9ef65eb4b&amp;Data=24","https://sed.admsakhalin.ru/Docs/Citizen/_layouts/15/eos/edbtransfer.ashx?SiteId=84ddafa0031f409e9b1dd96f91351621&amp;WebId=b44a2e8f6bd940ffb8577ce52c7585e0&amp;ListId=fd8a59b5757749e6848a491ebc731a91&amp;ItemId=54112&amp;ItemGuid=5812709e918a483f878611d9ef65eb4b&amp;Data=24")</f>
        <v>https://sed.admsakhalin.ru/Docs/Citizen/_layouts/15/eos/edbtransfer.ashx?SiteId=84ddafa0031f409e9b1dd96f91351621&amp;WebId=b44a2e8f6bd940ffb8577ce52c7585e0&amp;ListId=fd8a59b5757749e6848a491ebc731a91&amp;ItemId=54112&amp;ItemGuid=5812709e918a483f878611d9ef65eb4b&amp;Data=24</v>
      </c>
    </row>
    <row r="5" spans="1:15" x14ac:dyDescent="0.25">
      <c r="A5" t="s">
        <v>19</v>
      </c>
      <c r="B5" t="s">
        <v>32</v>
      </c>
      <c r="C5" t="s">
        <v>33</v>
      </c>
      <c r="D5" t="s">
        <v>34</v>
      </c>
      <c r="E5" t="s">
        <v>35</v>
      </c>
      <c r="F5" t="str">
        <f t="shared" si="0"/>
        <v>Обращения граждан МО Ногликский ГО</v>
      </c>
      <c r="G5" s="11" t="str">
        <f>HYPERLINK("https://sed.admsakhalin.ru/Docs/Citizen/_layouts/15/eos/edbtransfer.ashx?SiteId=84ddafa0031f409e9b1dd96f91351621&amp;WebId=b44a2e8f6bd940ffb8577ce52c7585e0&amp;ListId=fd8a59b5757749e6848a491ebc731a91&amp;ItemId=52462&amp;ItemGuid=455d8cef4215426e81b71213cd45dc4b&amp;Data=24","https://sed.admsakhalin.ru/Docs/Citizen/_layouts/15/eos/edbtransfer.ashx?SiteId=84ddafa0031f409e9b1dd96f91351621&amp;WebId=b44a2e8f6bd940ffb8577ce52c7585e0&amp;ListId=fd8a59b5757749e6848a491ebc731a91&amp;ItemId=52462&amp;ItemGuid=455d8cef4215426e81b71213cd45dc4b&amp;Data=24")</f>
        <v>https://sed.admsakhalin.ru/Docs/Citizen/_layouts/15/eos/edbtransfer.ashx?SiteId=84ddafa0031f409e9b1dd96f91351621&amp;WebId=b44a2e8f6bd940ffb8577ce52c7585e0&amp;ListId=fd8a59b5757749e6848a491ebc731a91&amp;ItemId=52462&amp;ItemGuid=455d8cef4215426e81b71213cd45dc4b&amp;Data=24</v>
      </c>
    </row>
    <row r="6" spans="1:15" x14ac:dyDescent="0.25">
      <c r="A6" t="s">
        <v>19</v>
      </c>
      <c r="B6" t="s">
        <v>36</v>
      </c>
      <c r="C6" t="s">
        <v>37</v>
      </c>
      <c r="D6" t="s">
        <v>38</v>
      </c>
      <c r="E6" t="s">
        <v>39</v>
      </c>
      <c r="F6" t="str">
        <f t="shared" si="0"/>
        <v>Обращения граждан МО Ногликский ГО</v>
      </c>
      <c r="G6" s="11" t="str">
        <f>HYPERLINK("https://sed.admsakhalin.ru/Docs/Citizen/_layouts/15/eos/edbtransfer.ashx?SiteId=84ddafa0031f409e9b1dd96f91351621&amp;WebId=b44a2e8f6bd940ffb8577ce52c7585e0&amp;ListId=fd8a59b5757749e6848a491ebc731a91&amp;ItemId=54410&amp;ItemGuid=29730a4a97a24c3d911814cbc28014d8&amp;Data=24","https://sed.admsakhalin.ru/Docs/Citizen/_layouts/15/eos/edbtransfer.ashx?SiteId=84ddafa0031f409e9b1dd96f91351621&amp;WebId=b44a2e8f6bd940ffb8577ce52c7585e0&amp;ListId=fd8a59b5757749e6848a491ebc731a91&amp;ItemId=54410&amp;ItemGuid=29730a4a97a24c3d911814cbc28014d8&amp;Data=24")</f>
        <v>https://sed.admsakhalin.ru/Docs/Citizen/_layouts/15/eos/edbtransfer.ashx?SiteId=84ddafa0031f409e9b1dd96f91351621&amp;WebId=b44a2e8f6bd940ffb8577ce52c7585e0&amp;ListId=fd8a59b5757749e6848a491ebc731a91&amp;ItemId=54410&amp;ItemGuid=29730a4a97a24c3d911814cbc28014d8&amp;Data=24</v>
      </c>
    </row>
    <row r="7" spans="1:15" x14ac:dyDescent="0.25">
      <c r="A7" t="s">
        <v>19</v>
      </c>
      <c r="B7" t="s">
        <v>24</v>
      </c>
      <c r="C7" t="s">
        <v>40</v>
      </c>
      <c r="D7" t="s">
        <v>41</v>
      </c>
      <c r="E7" t="s">
        <v>42</v>
      </c>
      <c r="F7" t="str">
        <f t="shared" si="0"/>
        <v>Обращения граждан МО Ногликский ГО</v>
      </c>
      <c r="G7" s="11" t="str">
        <f>HYPERLINK("https://sed.admsakhalin.ru/Docs/Citizen/_layouts/15/eos/edbtransfer.ashx?SiteId=84ddafa0031f409e9b1dd96f91351621&amp;WebId=b44a2e8f6bd940ffb8577ce52c7585e0&amp;ListId=fd8a59b5757749e6848a491ebc731a91&amp;ItemId=52345&amp;ItemGuid=edc56cc32d2b4c3f89d51a85978aba4f&amp;Data=24","https://sed.admsakhalin.ru/Docs/Citizen/_layouts/15/eos/edbtransfer.ashx?SiteId=84ddafa0031f409e9b1dd96f91351621&amp;WebId=b44a2e8f6bd940ffb8577ce52c7585e0&amp;ListId=fd8a59b5757749e6848a491ebc731a91&amp;ItemId=52345&amp;ItemGuid=edc56cc32d2b4c3f89d51a85978aba4f&amp;Data=24")</f>
        <v>https://sed.admsakhalin.ru/Docs/Citizen/_layouts/15/eos/edbtransfer.ashx?SiteId=84ddafa0031f409e9b1dd96f91351621&amp;WebId=b44a2e8f6bd940ffb8577ce52c7585e0&amp;ListId=fd8a59b5757749e6848a491ebc731a91&amp;ItemId=52345&amp;ItemGuid=edc56cc32d2b4c3f89d51a85978aba4f&amp;Data=24</v>
      </c>
    </row>
    <row r="8" spans="1:15" x14ac:dyDescent="0.25">
      <c r="A8" t="s">
        <v>19</v>
      </c>
      <c r="B8" t="s">
        <v>43</v>
      </c>
      <c r="C8" t="s">
        <v>44</v>
      </c>
      <c r="D8" t="s">
        <v>45</v>
      </c>
      <c r="E8" t="s">
        <v>46</v>
      </c>
      <c r="F8" t="str">
        <f t="shared" si="0"/>
        <v>Обращения граждан МО Ногликский ГО</v>
      </c>
      <c r="G8" s="11" t="str">
        <f>HYPERLINK("https://sed.admsakhalin.ru/Docs/Citizen/_layouts/15/eos/edbtransfer.ashx?SiteId=84ddafa0031f409e9b1dd96f91351621&amp;WebId=b44a2e8f6bd940ffb8577ce52c7585e0&amp;ListId=fd8a59b5757749e6848a491ebc731a91&amp;ItemId=53038&amp;ItemGuid=48b87a8146dc4ff2a1a41b8ce95816bd&amp;Data=24","https://sed.admsakhalin.ru/Docs/Citizen/_layouts/15/eos/edbtransfer.ashx?SiteId=84ddafa0031f409e9b1dd96f91351621&amp;WebId=b44a2e8f6bd940ffb8577ce52c7585e0&amp;ListId=fd8a59b5757749e6848a491ebc731a91&amp;ItemId=53038&amp;ItemGuid=48b87a8146dc4ff2a1a41b8ce95816bd&amp;Data=24")</f>
        <v>https://sed.admsakhalin.ru/Docs/Citizen/_layouts/15/eos/edbtransfer.ashx?SiteId=84ddafa0031f409e9b1dd96f91351621&amp;WebId=b44a2e8f6bd940ffb8577ce52c7585e0&amp;ListId=fd8a59b5757749e6848a491ebc731a91&amp;ItemId=53038&amp;ItemGuid=48b87a8146dc4ff2a1a41b8ce95816bd&amp;Data=24</v>
      </c>
    </row>
    <row r="9" spans="1:15" x14ac:dyDescent="0.25">
      <c r="A9" t="s">
        <v>19</v>
      </c>
      <c r="B9" t="s">
        <v>47</v>
      </c>
      <c r="C9" t="s">
        <v>48</v>
      </c>
      <c r="D9" t="s">
        <v>49</v>
      </c>
      <c r="E9" t="s">
        <v>50</v>
      </c>
      <c r="F9" t="str">
        <f t="shared" si="0"/>
        <v>Обращения граждан МО Ногликский ГО</v>
      </c>
      <c r="G9" s="11" t="str">
        <f>HYPERLINK("https://sed.admsakhalin.ru/Docs/Citizen/_layouts/15/eos/edbtransfer.ashx?SiteId=84ddafa0031f409e9b1dd96f91351621&amp;WebId=b44a2e8f6bd940ffb8577ce52c7585e0&amp;ListId=fd8a59b5757749e6848a491ebc731a91&amp;ItemId=53905&amp;ItemGuid=0818fa649db14aeea1b61e3d82f2bc51&amp;Data=24","https://sed.admsakhalin.ru/Docs/Citizen/_layouts/15/eos/edbtransfer.ashx?SiteId=84ddafa0031f409e9b1dd96f91351621&amp;WebId=b44a2e8f6bd940ffb8577ce52c7585e0&amp;ListId=fd8a59b5757749e6848a491ebc731a91&amp;ItemId=53905&amp;ItemGuid=0818fa649db14aeea1b61e3d82f2bc51&amp;Data=24")</f>
        <v>https://sed.admsakhalin.ru/Docs/Citizen/_layouts/15/eos/edbtransfer.ashx?SiteId=84ddafa0031f409e9b1dd96f91351621&amp;WebId=b44a2e8f6bd940ffb8577ce52c7585e0&amp;ListId=fd8a59b5757749e6848a491ebc731a91&amp;ItemId=53905&amp;ItemGuid=0818fa649db14aeea1b61e3d82f2bc51&amp;Data=24</v>
      </c>
    </row>
    <row r="10" spans="1:15" x14ac:dyDescent="0.25">
      <c r="A10" t="s">
        <v>19</v>
      </c>
      <c r="B10" t="s">
        <v>24</v>
      </c>
      <c r="C10" t="s">
        <v>51</v>
      </c>
      <c r="D10" t="s">
        <v>52</v>
      </c>
      <c r="E10" t="s">
        <v>42</v>
      </c>
      <c r="F10" t="str">
        <f t="shared" si="0"/>
        <v>Обращения граждан МО Ногликский ГО</v>
      </c>
      <c r="G10" s="11" t="str">
        <f>HYPERLINK("https://sed.admsakhalin.ru/Docs/Citizen/_layouts/15/eos/edbtransfer.ashx?SiteId=84ddafa0031f409e9b1dd96f91351621&amp;WebId=b44a2e8f6bd940ffb8577ce52c7585e0&amp;ListId=fd8a59b5757749e6848a491ebc731a91&amp;ItemId=52547&amp;ItemGuid=4383ecdc988c451bba8b2f4683d5a95f&amp;Data=24","https://sed.admsakhalin.ru/Docs/Citizen/_layouts/15/eos/edbtransfer.ashx?SiteId=84ddafa0031f409e9b1dd96f91351621&amp;WebId=b44a2e8f6bd940ffb8577ce52c7585e0&amp;ListId=fd8a59b5757749e6848a491ebc731a91&amp;ItemId=52547&amp;ItemGuid=4383ecdc988c451bba8b2f4683d5a95f&amp;Data=24")</f>
        <v>https://sed.admsakhalin.ru/Docs/Citizen/_layouts/15/eos/edbtransfer.ashx?SiteId=84ddafa0031f409e9b1dd96f91351621&amp;WebId=b44a2e8f6bd940ffb8577ce52c7585e0&amp;ListId=fd8a59b5757749e6848a491ebc731a91&amp;ItemId=52547&amp;ItemGuid=4383ecdc988c451bba8b2f4683d5a95f&amp;Data=24</v>
      </c>
    </row>
    <row r="11" spans="1:15" x14ac:dyDescent="0.25">
      <c r="A11" t="s">
        <v>19</v>
      </c>
      <c r="B11" t="s">
        <v>53</v>
      </c>
      <c r="C11" t="s">
        <v>54</v>
      </c>
      <c r="D11" t="s">
        <v>55</v>
      </c>
      <c r="E11" t="s">
        <v>56</v>
      </c>
      <c r="F11" t="str">
        <f t="shared" si="0"/>
        <v>Обращения граждан МО Ногликский ГО</v>
      </c>
      <c r="G11" s="11" t="str">
        <f>HYPERLINK("https://sed.admsakhalin.ru/Docs/Citizen/_layouts/15/eos/edbtransfer.ashx?SiteId=84ddafa0031f409e9b1dd96f91351621&amp;WebId=b44a2e8f6bd940ffb8577ce52c7585e0&amp;ListId=fd8a59b5757749e6848a491ebc731a91&amp;ItemId=51772&amp;ItemGuid=6f7340c060514178b9732ffa486bcf99&amp;Data=24","https://sed.admsakhalin.ru/Docs/Citizen/_layouts/15/eos/edbtransfer.ashx?SiteId=84ddafa0031f409e9b1dd96f91351621&amp;WebId=b44a2e8f6bd940ffb8577ce52c7585e0&amp;ListId=fd8a59b5757749e6848a491ebc731a91&amp;ItemId=51772&amp;ItemGuid=6f7340c060514178b9732ffa486bcf99&amp;Data=24")</f>
        <v>https://sed.admsakhalin.ru/Docs/Citizen/_layouts/15/eos/edbtransfer.ashx?SiteId=84ddafa0031f409e9b1dd96f91351621&amp;WebId=b44a2e8f6bd940ffb8577ce52c7585e0&amp;ListId=fd8a59b5757749e6848a491ebc731a91&amp;ItemId=51772&amp;ItemGuid=6f7340c060514178b9732ffa486bcf99&amp;Data=24</v>
      </c>
    </row>
    <row r="12" spans="1:15" x14ac:dyDescent="0.25">
      <c r="A12" t="s">
        <v>19</v>
      </c>
      <c r="B12" t="s">
        <v>57</v>
      </c>
      <c r="C12" t="s">
        <v>58</v>
      </c>
      <c r="D12" t="s">
        <v>59</v>
      </c>
      <c r="E12" t="s">
        <v>60</v>
      </c>
      <c r="F12" t="str">
        <f t="shared" si="0"/>
        <v>Обращения граждан МО Ногликский ГО</v>
      </c>
      <c r="G12" s="11" t="str">
        <f>HYPERLINK("https://sed.admsakhalin.ru/Docs/Citizen/_layouts/15/eos/edbtransfer.ashx?SiteId=84ddafa0031f409e9b1dd96f91351621&amp;WebId=b44a2e8f6bd940ffb8577ce52c7585e0&amp;ListId=fd8a59b5757749e6848a491ebc731a91&amp;ItemId=51602&amp;ItemGuid=e89744bc592848e9af0637711e453fdc&amp;Data=24","https://sed.admsakhalin.ru/Docs/Citizen/_layouts/15/eos/edbtransfer.ashx?SiteId=84ddafa0031f409e9b1dd96f91351621&amp;WebId=b44a2e8f6bd940ffb8577ce52c7585e0&amp;ListId=fd8a59b5757749e6848a491ebc731a91&amp;ItemId=51602&amp;ItemGuid=e89744bc592848e9af0637711e453fdc&amp;Data=24")</f>
        <v>https://sed.admsakhalin.ru/Docs/Citizen/_layouts/15/eos/edbtransfer.ashx?SiteId=84ddafa0031f409e9b1dd96f91351621&amp;WebId=b44a2e8f6bd940ffb8577ce52c7585e0&amp;ListId=fd8a59b5757749e6848a491ebc731a91&amp;ItemId=51602&amp;ItemGuid=e89744bc592848e9af0637711e453fdc&amp;Data=24</v>
      </c>
    </row>
    <row r="13" spans="1:15" x14ac:dyDescent="0.25">
      <c r="A13" t="s">
        <v>19</v>
      </c>
      <c r="B13" t="s">
        <v>24</v>
      </c>
      <c r="C13" t="s">
        <v>61</v>
      </c>
      <c r="D13" t="s">
        <v>62</v>
      </c>
      <c r="E13" t="s">
        <v>63</v>
      </c>
      <c r="F13" t="str">
        <f t="shared" si="0"/>
        <v>Обращения граждан МО Ногликский ГО</v>
      </c>
      <c r="G13" s="11" t="str">
        <f>HYPERLINK("https://sed.admsakhalin.ru/Docs/Citizen/_layouts/15/eos/edbtransfer.ashx?SiteId=84ddafa0031f409e9b1dd96f91351621&amp;WebId=b44a2e8f6bd940ffb8577ce52c7585e0&amp;ListId=fd8a59b5757749e6848a491ebc731a91&amp;ItemId=51907&amp;ItemGuid=88694ccf205b45818fd94c4c54bb659f&amp;Data=24","https://sed.admsakhalin.ru/Docs/Citizen/_layouts/15/eos/edbtransfer.ashx?SiteId=84ddafa0031f409e9b1dd96f91351621&amp;WebId=b44a2e8f6bd940ffb8577ce52c7585e0&amp;ListId=fd8a59b5757749e6848a491ebc731a91&amp;ItemId=51907&amp;ItemGuid=88694ccf205b45818fd94c4c54bb659f&amp;Data=24")</f>
        <v>https://sed.admsakhalin.ru/Docs/Citizen/_layouts/15/eos/edbtransfer.ashx?SiteId=84ddafa0031f409e9b1dd96f91351621&amp;WebId=b44a2e8f6bd940ffb8577ce52c7585e0&amp;ListId=fd8a59b5757749e6848a491ebc731a91&amp;ItemId=51907&amp;ItemGuid=88694ccf205b45818fd94c4c54bb659f&amp;Data=24</v>
      </c>
    </row>
    <row r="14" spans="1:15" x14ac:dyDescent="0.25">
      <c r="A14" t="s">
        <v>19</v>
      </c>
      <c r="B14" t="s">
        <v>64</v>
      </c>
      <c r="C14" t="s">
        <v>65</v>
      </c>
      <c r="D14" t="s">
        <v>38</v>
      </c>
      <c r="E14" t="s">
        <v>66</v>
      </c>
      <c r="F14" t="str">
        <f t="shared" si="0"/>
        <v>Обращения граждан МО Ногликский ГО</v>
      </c>
      <c r="G14" s="11" t="str">
        <f>HYPERLINK("https://sed.admsakhalin.ru/Docs/Citizen/_layouts/15/eos/edbtransfer.ashx?SiteId=84ddafa0031f409e9b1dd96f91351621&amp;WebId=b44a2e8f6bd940ffb8577ce52c7585e0&amp;ListId=fd8a59b5757749e6848a491ebc731a91&amp;ItemId=54432&amp;ItemGuid=fc0e9877f47242229d7d4e0db0710ee7&amp;Data=24","https://sed.admsakhalin.ru/Docs/Citizen/_layouts/15/eos/edbtransfer.ashx?SiteId=84ddafa0031f409e9b1dd96f91351621&amp;WebId=b44a2e8f6bd940ffb8577ce52c7585e0&amp;ListId=fd8a59b5757749e6848a491ebc731a91&amp;ItemId=54432&amp;ItemGuid=fc0e9877f47242229d7d4e0db0710ee7&amp;Data=24")</f>
        <v>https://sed.admsakhalin.ru/Docs/Citizen/_layouts/15/eos/edbtransfer.ashx?SiteId=84ddafa0031f409e9b1dd96f91351621&amp;WebId=b44a2e8f6bd940ffb8577ce52c7585e0&amp;ListId=fd8a59b5757749e6848a491ebc731a91&amp;ItemId=54432&amp;ItemGuid=fc0e9877f47242229d7d4e0db0710ee7&amp;Data=24</v>
      </c>
    </row>
    <row r="15" spans="1:15" x14ac:dyDescent="0.25">
      <c r="A15" t="s">
        <v>19</v>
      </c>
      <c r="B15" t="s">
        <v>67</v>
      </c>
      <c r="C15" t="s">
        <v>68</v>
      </c>
      <c r="D15" t="s">
        <v>69</v>
      </c>
      <c r="E15" t="s">
        <v>70</v>
      </c>
      <c r="F15" t="str">
        <f t="shared" si="0"/>
        <v>Обращения граждан МО Ногликский ГО</v>
      </c>
      <c r="G15" s="11" t="str">
        <f>HYPERLINK("https://sed.admsakhalin.ru/Docs/Citizen/_layouts/15/eos/edbtransfer.ashx?SiteId=84ddafa0031f409e9b1dd96f91351621&amp;WebId=b44a2e8f6bd940ffb8577ce52c7585e0&amp;ListId=fd8a59b5757749e6848a491ebc731a91&amp;ItemId=53063&amp;ItemGuid=8ec6928092c246cdb8664e13cde82236&amp;Data=24","https://sed.admsakhalin.ru/Docs/Citizen/_layouts/15/eos/edbtransfer.ashx?SiteId=84ddafa0031f409e9b1dd96f91351621&amp;WebId=b44a2e8f6bd940ffb8577ce52c7585e0&amp;ListId=fd8a59b5757749e6848a491ebc731a91&amp;ItemId=53063&amp;ItemGuid=8ec6928092c246cdb8664e13cde82236&amp;Data=24")</f>
        <v>https://sed.admsakhalin.ru/Docs/Citizen/_layouts/15/eos/edbtransfer.ashx?SiteId=84ddafa0031f409e9b1dd96f91351621&amp;WebId=b44a2e8f6bd940ffb8577ce52c7585e0&amp;ListId=fd8a59b5757749e6848a491ebc731a91&amp;ItemId=53063&amp;ItemGuid=8ec6928092c246cdb8664e13cde82236&amp;Data=24</v>
      </c>
    </row>
    <row r="16" spans="1:15" x14ac:dyDescent="0.25">
      <c r="A16" t="s">
        <v>19</v>
      </c>
      <c r="B16" t="s">
        <v>71</v>
      </c>
      <c r="C16" t="s">
        <v>72</v>
      </c>
      <c r="D16" t="s">
        <v>73</v>
      </c>
      <c r="E16" t="s">
        <v>74</v>
      </c>
      <c r="F16" t="str">
        <f t="shared" si="0"/>
        <v>Обращения граждан МО Ногликский ГО</v>
      </c>
      <c r="G16" s="11" t="str">
        <f>HYPERLINK("https://sed.admsakhalin.ru/Docs/Citizen/_layouts/15/eos/edbtransfer.ashx?SiteId=84ddafa0031f409e9b1dd96f91351621&amp;WebId=b44a2e8f6bd940ffb8577ce52c7585e0&amp;ListId=fd8a59b5757749e6848a491ebc731a91&amp;ItemId=52339&amp;ItemGuid=3127df0d346f49d29a204f008da79b3c&amp;Data=24","https://sed.admsakhalin.ru/Docs/Citizen/_layouts/15/eos/edbtransfer.ashx?SiteId=84ddafa0031f409e9b1dd96f91351621&amp;WebId=b44a2e8f6bd940ffb8577ce52c7585e0&amp;ListId=fd8a59b5757749e6848a491ebc731a91&amp;ItemId=52339&amp;ItemGuid=3127df0d346f49d29a204f008da79b3c&amp;Data=24")</f>
        <v>https://sed.admsakhalin.ru/Docs/Citizen/_layouts/15/eos/edbtransfer.ashx?SiteId=84ddafa0031f409e9b1dd96f91351621&amp;WebId=b44a2e8f6bd940ffb8577ce52c7585e0&amp;ListId=fd8a59b5757749e6848a491ebc731a91&amp;ItemId=52339&amp;ItemGuid=3127df0d346f49d29a204f008da79b3c&amp;Data=24</v>
      </c>
    </row>
    <row r="17" spans="1:7" x14ac:dyDescent="0.25">
      <c r="A17" t="s">
        <v>19</v>
      </c>
      <c r="B17" t="s">
        <v>75</v>
      </c>
      <c r="C17" t="s">
        <v>76</v>
      </c>
      <c r="D17" t="s">
        <v>34</v>
      </c>
      <c r="E17" t="s">
        <v>77</v>
      </c>
      <c r="F17" t="str">
        <f t="shared" si="0"/>
        <v>Обращения граждан МО Ногликский ГО</v>
      </c>
      <c r="G17" s="11" t="str">
        <f>HYPERLINK("https://sed.admsakhalin.ru/Docs/Citizen/_layouts/15/eos/edbtransfer.ashx?SiteId=84ddafa0031f409e9b1dd96f91351621&amp;WebId=b44a2e8f6bd940ffb8577ce52c7585e0&amp;ListId=fd8a59b5757749e6848a491ebc731a91&amp;ItemId=52461&amp;ItemGuid=524ef236f4484808a394554008cf09e1&amp;Data=24","https://sed.admsakhalin.ru/Docs/Citizen/_layouts/15/eos/edbtransfer.ashx?SiteId=84ddafa0031f409e9b1dd96f91351621&amp;WebId=b44a2e8f6bd940ffb8577ce52c7585e0&amp;ListId=fd8a59b5757749e6848a491ebc731a91&amp;ItemId=52461&amp;ItemGuid=524ef236f4484808a394554008cf09e1&amp;Data=24")</f>
        <v>https://sed.admsakhalin.ru/Docs/Citizen/_layouts/15/eos/edbtransfer.ashx?SiteId=84ddafa0031f409e9b1dd96f91351621&amp;WebId=b44a2e8f6bd940ffb8577ce52c7585e0&amp;ListId=fd8a59b5757749e6848a491ebc731a91&amp;ItemId=52461&amp;ItemGuid=524ef236f4484808a394554008cf09e1&amp;Data=24</v>
      </c>
    </row>
    <row r="18" spans="1:7" x14ac:dyDescent="0.25">
      <c r="A18" t="s">
        <v>19</v>
      </c>
      <c r="B18" t="s">
        <v>78</v>
      </c>
      <c r="C18" t="s">
        <v>79</v>
      </c>
      <c r="D18" t="s">
        <v>34</v>
      </c>
      <c r="E18" t="s">
        <v>80</v>
      </c>
      <c r="F18" t="str">
        <f t="shared" si="0"/>
        <v>Обращения граждан МО Ногликский ГО</v>
      </c>
      <c r="G18" s="11" t="str">
        <f>HYPERLINK("https://sed.admsakhalin.ru/Docs/Citizen/_layouts/15/eos/edbtransfer.ashx?SiteId=84ddafa0031f409e9b1dd96f91351621&amp;WebId=b44a2e8f6bd940ffb8577ce52c7585e0&amp;ListId=fd8a59b5757749e6848a491ebc731a91&amp;ItemId=52443&amp;ItemGuid=5272ac296b524666aa1359f2016450e1&amp;Data=24","https://sed.admsakhalin.ru/Docs/Citizen/_layouts/15/eos/edbtransfer.ashx?SiteId=84ddafa0031f409e9b1dd96f91351621&amp;WebId=b44a2e8f6bd940ffb8577ce52c7585e0&amp;ListId=fd8a59b5757749e6848a491ebc731a91&amp;ItemId=52443&amp;ItemGuid=5272ac296b524666aa1359f2016450e1&amp;Data=24")</f>
        <v>https://sed.admsakhalin.ru/Docs/Citizen/_layouts/15/eos/edbtransfer.ashx?SiteId=84ddafa0031f409e9b1dd96f91351621&amp;WebId=b44a2e8f6bd940ffb8577ce52c7585e0&amp;ListId=fd8a59b5757749e6848a491ebc731a91&amp;ItemId=52443&amp;ItemGuid=5272ac296b524666aa1359f2016450e1&amp;Data=24</v>
      </c>
    </row>
    <row r="19" spans="1:7" x14ac:dyDescent="0.25">
      <c r="A19" t="s">
        <v>19</v>
      </c>
      <c r="B19" t="s">
        <v>81</v>
      </c>
      <c r="C19" t="s">
        <v>82</v>
      </c>
      <c r="D19" t="s">
        <v>62</v>
      </c>
      <c r="E19" t="s">
        <v>83</v>
      </c>
      <c r="F19" t="str">
        <f t="shared" si="0"/>
        <v>Обращения граждан МО Ногликский ГО</v>
      </c>
      <c r="G19" s="11" t="str">
        <f>HYPERLINK("https://sed.admsakhalin.ru/Docs/Citizen/_layouts/15/eos/edbtransfer.ashx?SiteId=84ddafa0031f409e9b1dd96f91351621&amp;WebId=b44a2e8f6bd940ffb8577ce52c7585e0&amp;ListId=fd8a59b5757749e6848a491ebc731a91&amp;ItemId=51895&amp;ItemGuid=0b8117fd46cd4ecbacd15a38a476c0a2&amp;Data=24","https://sed.admsakhalin.ru/Docs/Citizen/_layouts/15/eos/edbtransfer.ashx?SiteId=84ddafa0031f409e9b1dd96f91351621&amp;WebId=b44a2e8f6bd940ffb8577ce52c7585e0&amp;ListId=fd8a59b5757749e6848a491ebc731a91&amp;ItemId=51895&amp;ItemGuid=0b8117fd46cd4ecbacd15a38a476c0a2&amp;Data=24")</f>
        <v>https://sed.admsakhalin.ru/Docs/Citizen/_layouts/15/eos/edbtransfer.ashx?SiteId=84ddafa0031f409e9b1dd96f91351621&amp;WebId=b44a2e8f6bd940ffb8577ce52c7585e0&amp;ListId=fd8a59b5757749e6848a491ebc731a91&amp;ItemId=51895&amp;ItemGuid=0b8117fd46cd4ecbacd15a38a476c0a2&amp;Data=24</v>
      </c>
    </row>
    <row r="20" spans="1:7" x14ac:dyDescent="0.25">
      <c r="A20" t="s">
        <v>19</v>
      </c>
      <c r="B20" t="s">
        <v>84</v>
      </c>
      <c r="C20" t="s">
        <v>85</v>
      </c>
      <c r="D20" t="s">
        <v>86</v>
      </c>
      <c r="E20" t="s">
        <v>87</v>
      </c>
      <c r="F20" t="str">
        <f t="shared" si="0"/>
        <v>Обращения граждан МО Ногликский ГО</v>
      </c>
      <c r="G20" s="11" t="str">
        <f>HYPERLINK("https://sed.admsakhalin.ru/Docs/Citizen/_layouts/15/eos/edbtransfer.ashx?SiteId=84ddafa0031f409e9b1dd96f91351621&amp;WebId=b44a2e8f6bd940ffb8577ce52c7585e0&amp;ListId=fd8a59b5757749e6848a491ebc731a91&amp;ItemId=54311&amp;ItemGuid=0d0ad3ccc6124c9cab47697ee7f325f4&amp;Data=24","https://sed.admsakhalin.ru/Docs/Citizen/_layouts/15/eos/edbtransfer.ashx?SiteId=84ddafa0031f409e9b1dd96f91351621&amp;WebId=b44a2e8f6bd940ffb8577ce52c7585e0&amp;ListId=fd8a59b5757749e6848a491ebc731a91&amp;ItemId=54311&amp;ItemGuid=0d0ad3ccc6124c9cab47697ee7f325f4&amp;Data=24")</f>
        <v>https://sed.admsakhalin.ru/Docs/Citizen/_layouts/15/eos/edbtransfer.ashx?SiteId=84ddafa0031f409e9b1dd96f91351621&amp;WebId=b44a2e8f6bd940ffb8577ce52c7585e0&amp;ListId=fd8a59b5757749e6848a491ebc731a91&amp;ItemId=54311&amp;ItemGuid=0d0ad3ccc6124c9cab47697ee7f325f4&amp;Data=24</v>
      </c>
    </row>
    <row r="21" spans="1:7" x14ac:dyDescent="0.25">
      <c r="A21" t="s">
        <v>19</v>
      </c>
      <c r="B21" t="s">
        <v>28</v>
      </c>
      <c r="C21" t="s">
        <v>88</v>
      </c>
      <c r="D21" t="s">
        <v>62</v>
      </c>
      <c r="E21" t="s">
        <v>89</v>
      </c>
      <c r="F21" t="str">
        <f t="shared" si="0"/>
        <v>Обращения граждан МО Ногликский ГО</v>
      </c>
      <c r="G21" s="11" t="str">
        <f>HYPERLINK("https://sed.admsakhalin.ru/Docs/Citizen/_layouts/15/eos/edbtransfer.ashx?SiteId=84ddafa0031f409e9b1dd96f91351621&amp;WebId=b44a2e8f6bd940ffb8577ce52c7585e0&amp;ListId=fd8a59b5757749e6848a491ebc731a91&amp;ItemId=51912&amp;ItemGuid=d66c462947654d5da3876aed656c8d73&amp;Data=24","https://sed.admsakhalin.ru/Docs/Citizen/_layouts/15/eos/edbtransfer.ashx?SiteId=84ddafa0031f409e9b1dd96f91351621&amp;WebId=b44a2e8f6bd940ffb8577ce52c7585e0&amp;ListId=fd8a59b5757749e6848a491ebc731a91&amp;ItemId=51912&amp;ItemGuid=d66c462947654d5da3876aed656c8d73&amp;Data=24")</f>
        <v>https://sed.admsakhalin.ru/Docs/Citizen/_layouts/15/eos/edbtransfer.ashx?SiteId=84ddafa0031f409e9b1dd96f91351621&amp;WebId=b44a2e8f6bd940ffb8577ce52c7585e0&amp;ListId=fd8a59b5757749e6848a491ebc731a91&amp;ItemId=51912&amp;ItemGuid=d66c462947654d5da3876aed656c8d73&amp;Data=24</v>
      </c>
    </row>
    <row r="22" spans="1:7" x14ac:dyDescent="0.25">
      <c r="A22" t="s">
        <v>19</v>
      </c>
      <c r="B22" t="s">
        <v>90</v>
      </c>
      <c r="C22" t="s">
        <v>91</v>
      </c>
      <c r="D22" t="s">
        <v>73</v>
      </c>
      <c r="E22" t="s">
        <v>92</v>
      </c>
      <c r="F22" t="str">
        <f t="shared" si="0"/>
        <v>Обращения граждан МО Ногликский ГО</v>
      </c>
      <c r="G22" s="11" t="str">
        <f>HYPERLINK("https://sed.admsakhalin.ru/Docs/Citizen/_layouts/15/eos/edbtransfer.ashx?SiteId=84ddafa0031f409e9b1dd96f91351621&amp;WebId=b44a2e8f6bd940ffb8577ce52c7585e0&amp;ListId=fd8a59b5757749e6848a491ebc731a91&amp;ItemId=52227&amp;ItemGuid=79f14d5df4bd4b03944e6b5c291c4bbd&amp;Data=24","https://sed.admsakhalin.ru/Docs/Citizen/_layouts/15/eos/edbtransfer.ashx?SiteId=84ddafa0031f409e9b1dd96f91351621&amp;WebId=b44a2e8f6bd940ffb8577ce52c7585e0&amp;ListId=fd8a59b5757749e6848a491ebc731a91&amp;ItemId=52227&amp;ItemGuid=79f14d5df4bd4b03944e6b5c291c4bbd&amp;Data=24")</f>
        <v>https://sed.admsakhalin.ru/Docs/Citizen/_layouts/15/eos/edbtransfer.ashx?SiteId=84ddafa0031f409e9b1dd96f91351621&amp;WebId=b44a2e8f6bd940ffb8577ce52c7585e0&amp;ListId=fd8a59b5757749e6848a491ebc731a91&amp;ItemId=52227&amp;ItemGuid=79f14d5df4bd4b03944e6b5c291c4bbd&amp;Data=24</v>
      </c>
    </row>
    <row r="23" spans="1:7" x14ac:dyDescent="0.25">
      <c r="A23" t="s">
        <v>19</v>
      </c>
      <c r="B23" t="s">
        <v>93</v>
      </c>
      <c r="C23" t="s">
        <v>94</v>
      </c>
      <c r="D23" t="s">
        <v>26</v>
      </c>
      <c r="E23" t="s">
        <v>77</v>
      </c>
      <c r="F23" t="str">
        <f t="shared" si="0"/>
        <v>Обращения граждан МО Ногликский ГО</v>
      </c>
      <c r="G23" s="11" t="str">
        <f>HYPERLINK("https://sed.admsakhalin.ru/Docs/Citizen/_layouts/15/eos/edbtransfer.ashx?SiteId=84ddafa0031f409e9b1dd96f91351621&amp;WebId=b44a2e8f6bd940ffb8577ce52c7585e0&amp;ListId=fd8a59b5757749e6848a491ebc731a91&amp;ItemId=52965&amp;ItemGuid=88a15c899c314672baca7261612f1228&amp;Data=24","https://sed.admsakhalin.ru/Docs/Citizen/_layouts/15/eos/edbtransfer.ashx?SiteId=84ddafa0031f409e9b1dd96f91351621&amp;WebId=b44a2e8f6bd940ffb8577ce52c7585e0&amp;ListId=fd8a59b5757749e6848a491ebc731a91&amp;ItemId=52965&amp;ItemGuid=88a15c899c314672baca7261612f1228&amp;Data=24")</f>
        <v>https://sed.admsakhalin.ru/Docs/Citizen/_layouts/15/eos/edbtransfer.ashx?SiteId=84ddafa0031f409e9b1dd96f91351621&amp;WebId=b44a2e8f6bd940ffb8577ce52c7585e0&amp;ListId=fd8a59b5757749e6848a491ebc731a91&amp;ItemId=52965&amp;ItemGuid=88a15c899c314672baca7261612f1228&amp;Data=24</v>
      </c>
    </row>
    <row r="24" spans="1:7" x14ac:dyDescent="0.25">
      <c r="A24" t="s">
        <v>19</v>
      </c>
      <c r="B24" t="s">
        <v>93</v>
      </c>
      <c r="C24" t="s">
        <v>95</v>
      </c>
      <c r="D24" t="s">
        <v>26</v>
      </c>
      <c r="E24" t="s">
        <v>77</v>
      </c>
      <c r="F24" t="str">
        <f t="shared" si="0"/>
        <v>Обращения граждан МО Ногликский ГО</v>
      </c>
      <c r="G24" s="11" t="str">
        <f>HYPERLINK("https://sed.admsakhalin.ru/Docs/Citizen/_layouts/15/eos/edbtransfer.ashx?SiteId=84ddafa0031f409e9b1dd96f91351621&amp;WebId=b44a2e8f6bd940ffb8577ce52c7585e0&amp;ListId=fd8a59b5757749e6848a491ebc731a91&amp;ItemId=52970&amp;ItemGuid=a983bc7d98cc49b28bfa764449b27978&amp;Data=24","https://sed.admsakhalin.ru/Docs/Citizen/_layouts/15/eos/edbtransfer.ashx?SiteId=84ddafa0031f409e9b1dd96f91351621&amp;WebId=b44a2e8f6bd940ffb8577ce52c7585e0&amp;ListId=fd8a59b5757749e6848a491ebc731a91&amp;ItemId=52970&amp;ItemGuid=a983bc7d98cc49b28bfa764449b27978&amp;Data=24")</f>
        <v>https://sed.admsakhalin.ru/Docs/Citizen/_layouts/15/eos/edbtransfer.ashx?SiteId=84ddafa0031f409e9b1dd96f91351621&amp;WebId=b44a2e8f6bd940ffb8577ce52c7585e0&amp;ListId=fd8a59b5757749e6848a491ebc731a91&amp;ItemId=52970&amp;ItemGuid=a983bc7d98cc49b28bfa764449b27978&amp;Data=24</v>
      </c>
    </row>
    <row r="25" spans="1:7" x14ac:dyDescent="0.25">
      <c r="A25" t="s">
        <v>19</v>
      </c>
      <c r="B25" t="s">
        <v>96</v>
      </c>
      <c r="C25" t="s">
        <v>97</v>
      </c>
      <c r="D25" t="s">
        <v>34</v>
      </c>
      <c r="E25" t="s">
        <v>98</v>
      </c>
      <c r="F25" t="str">
        <f t="shared" si="0"/>
        <v>Обращения граждан МО Ногликский ГО</v>
      </c>
      <c r="G25" s="11" t="str">
        <f>HYPERLINK("https://sed.admsakhalin.ru/Docs/Citizen/_layouts/15/eos/edbtransfer.ashx?SiteId=84ddafa0031f409e9b1dd96f91351621&amp;WebId=b44a2e8f6bd940ffb8577ce52c7585e0&amp;ListId=fd8a59b5757749e6848a491ebc731a91&amp;ItemId=52441&amp;ItemGuid=b7cc124235a4462a882076dfc744242f&amp;Data=24","https://sed.admsakhalin.ru/Docs/Citizen/_layouts/15/eos/edbtransfer.ashx?SiteId=84ddafa0031f409e9b1dd96f91351621&amp;WebId=b44a2e8f6bd940ffb8577ce52c7585e0&amp;ListId=fd8a59b5757749e6848a491ebc731a91&amp;ItemId=52441&amp;ItemGuid=b7cc124235a4462a882076dfc744242f&amp;Data=24")</f>
        <v>https://sed.admsakhalin.ru/Docs/Citizen/_layouts/15/eos/edbtransfer.ashx?SiteId=84ddafa0031f409e9b1dd96f91351621&amp;WebId=b44a2e8f6bd940ffb8577ce52c7585e0&amp;ListId=fd8a59b5757749e6848a491ebc731a91&amp;ItemId=52441&amp;ItemGuid=b7cc124235a4462a882076dfc744242f&amp;Data=24</v>
      </c>
    </row>
    <row r="26" spans="1:7" x14ac:dyDescent="0.25">
      <c r="A26" t="s">
        <v>19</v>
      </c>
      <c r="B26" t="s">
        <v>71</v>
      </c>
      <c r="C26" t="s">
        <v>99</v>
      </c>
      <c r="D26" t="s">
        <v>100</v>
      </c>
      <c r="E26" t="s">
        <v>101</v>
      </c>
      <c r="F26" t="str">
        <f t="shared" si="0"/>
        <v>Обращения граждан МО Ногликский ГО</v>
      </c>
      <c r="G26" s="11" t="str">
        <f>HYPERLINK("https://sed.admsakhalin.ru/Docs/Citizen/_layouts/15/eos/edbtransfer.ashx?SiteId=84ddafa0031f409e9b1dd96f91351621&amp;WebId=b44a2e8f6bd940ffb8577ce52c7585e0&amp;ListId=fd8a59b5757749e6848a491ebc731a91&amp;ItemId=51680&amp;ItemGuid=e72e5a9a739a4d969145794e2e80dd40&amp;Data=24","https://sed.admsakhalin.ru/Docs/Citizen/_layouts/15/eos/edbtransfer.ashx?SiteId=84ddafa0031f409e9b1dd96f91351621&amp;WebId=b44a2e8f6bd940ffb8577ce52c7585e0&amp;ListId=fd8a59b5757749e6848a491ebc731a91&amp;ItemId=51680&amp;ItemGuid=e72e5a9a739a4d969145794e2e80dd40&amp;Data=24")</f>
        <v>https://sed.admsakhalin.ru/Docs/Citizen/_layouts/15/eos/edbtransfer.ashx?SiteId=84ddafa0031f409e9b1dd96f91351621&amp;WebId=b44a2e8f6bd940ffb8577ce52c7585e0&amp;ListId=fd8a59b5757749e6848a491ebc731a91&amp;ItemId=51680&amp;ItemGuid=e72e5a9a739a4d969145794e2e80dd40&amp;Data=24</v>
      </c>
    </row>
    <row r="27" spans="1:7" x14ac:dyDescent="0.25">
      <c r="A27" t="s">
        <v>19</v>
      </c>
      <c r="B27" t="s">
        <v>93</v>
      </c>
      <c r="C27" t="s">
        <v>102</v>
      </c>
      <c r="D27" t="s">
        <v>103</v>
      </c>
      <c r="E27" t="s">
        <v>104</v>
      </c>
      <c r="F27" t="str">
        <f t="shared" si="0"/>
        <v>Обращения граждан МО Ногликский ГО</v>
      </c>
      <c r="G27" s="11" t="str">
        <f>HYPERLINK("https://sed.admsakhalin.ru/Docs/Citizen/_layouts/15/eos/edbtransfer.ashx?SiteId=84ddafa0031f409e9b1dd96f91351621&amp;WebId=b44a2e8f6bd940ffb8577ce52c7585e0&amp;ListId=fd8a59b5757749e6848a491ebc731a91&amp;ItemId=52756&amp;ItemGuid=c6905247c62e4fc69f3c8424da764ae6&amp;Data=24","https://sed.admsakhalin.ru/Docs/Citizen/_layouts/15/eos/edbtransfer.ashx?SiteId=84ddafa0031f409e9b1dd96f91351621&amp;WebId=b44a2e8f6bd940ffb8577ce52c7585e0&amp;ListId=fd8a59b5757749e6848a491ebc731a91&amp;ItemId=52756&amp;ItemGuid=c6905247c62e4fc69f3c8424da764ae6&amp;Data=24")</f>
        <v>https://sed.admsakhalin.ru/Docs/Citizen/_layouts/15/eos/edbtransfer.ashx?SiteId=84ddafa0031f409e9b1dd96f91351621&amp;WebId=b44a2e8f6bd940ffb8577ce52c7585e0&amp;ListId=fd8a59b5757749e6848a491ebc731a91&amp;ItemId=52756&amp;ItemGuid=c6905247c62e4fc69f3c8424da764ae6&amp;Data=24</v>
      </c>
    </row>
    <row r="28" spans="1:7" x14ac:dyDescent="0.25">
      <c r="A28" t="s">
        <v>19</v>
      </c>
      <c r="B28" t="s">
        <v>28</v>
      </c>
      <c r="C28" t="s">
        <v>105</v>
      </c>
      <c r="D28" t="s">
        <v>62</v>
      </c>
      <c r="E28" t="s">
        <v>89</v>
      </c>
      <c r="F28" t="str">
        <f t="shared" si="0"/>
        <v>Обращения граждан МО Ногликский ГО</v>
      </c>
      <c r="G28" s="11" t="str">
        <f>HYPERLINK("https://sed.admsakhalin.ru/Docs/Citizen/_layouts/15/eos/edbtransfer.ashx?SiteId=84ddafa0031f409e9b1dd96f91351621&amp;WebId=b44a2e8f6bd940ffb8577ce52c7585e0&amp;ListId=fd8a59b5757749e6848a491ebc731a91&amp;ItemId=51910&amp;ItemGuid=6e90b93b223a43089ffc8f6d0c1d5969&amp;Data=24","https://sed.admsakhalin.ru/Docs/Citizen/_layouts/15/eos/edbtransfer.ashx?SiteId=84ddafa0031f409e9b1dd96f91351621&amp;WebId=b44a2e8f6bd940ffb8577ce52c7585e0&amp;ListId=fd8a59b5757749e6848a491ebc731a91&amp;ItemId=51910&amp;ItemGuid=6e90b93b223a43089ffc8f6d0c1d5969&amp;Data=24")</f>
        <v>https://sed.admsakhalin.ru/Docs/Citizen/_layouts/15/eos/edbtransfer.ashx?SiteId=84ddafa0031f409e9b1dd96f91351621&amp;WebId=b44a2e8f6bd940ffb8577ce52c7585e0&amp;ListId=fd8a59b5757749e6848a491ebc731a91&amp;ItemId=51910&amp;ItemGuid=6e90b93b223a43089ffc8f6d0c1d5969&amp;Data=24</v>
      </c>
    </row>
    <row r="29" spans="1:7" x14ac:dyDescent="0.25">
      <c r="A29" t="s">
        <v>19</v>
      </c>
      <c r="B29" t="s">
        <v>75</v>
      </c>
      <c r="C29" t="s">
        <v>106</v>
      </c>
      <c r="D29" t="s">
        <v>34</v>
      </c>
      <c r="E29" t="s">
        <v>77</v>
      </c>
      <c r="F29" t="str">
        <f t="shared" si="0"/>
        <v>Обращения граждан МО Ногликский ГО</v>
      </c>
      <c r="G29" s="11" t="str">
        <f>HYPERLINK("https://sed.admsakhalin.ru/Docs/Citizen/_layouts/15/eos/edbtransfer.ashx?SiteId=84ddafa0031f409e9b1dd96f91351621&amp;WebId=b44a2e8f6bd940ffb8577ce52c7585e0&amp;ListId=fd8a59b5757749e6848a491ebc731a91&amp;ItemId=52457&amp;ItemGuid=9f44b15b8c4743c5b34d9e7663371abe&amp;Data=24","https://sed.admsakhalin.ru/Docs/Citizen/_layouts/15/eos/edbtransfer.ashx?SiteId=84ddafa0031f409e9b1dd96f91351621&amp;WebId=b44a2e8f6bd940ffb8577ce52c7585e0&amp;ListId=fd8a59b5757749e6848a491ebc731a91&amp;ItemId=52457&amp;ItemGuid=9f44b15b8c4743c5b34d9e7663371abe&amp;Data=24")</f>
        <v>https://sed.admsakhalin.ru/Docs/Citizen/_layouts/15/eos/edbtransfer.ashx?SiteId=84ddafa0031f409e9b1dd96f91351621&amp;WebId=b44a2e8f6bd940ffb8577ce52c7585e0&amp;ListId=fd8a59b5757749e6848a491ebc731a91&amp;ItemId=52457&amp;ItemGuid=9f44b15b8c4743c5b34d9e7663371abe&amp;Data=24</v>
      </c>
    </row>
    <row r="30" spans="1:7" x14ac:dyDescent="0.25">
      <c r="A30" t="s">
        <v>19</v>
      </c>
      <c r="B30" t="s">
        <v>107</v>
      </c>
      <c r="C30" t="s">
        <v>108</v>
      </c>
      <c r="D30" t="s">
        <v>109</v>
      </c>
      <c r="E30" t="s">
        <v>110</v>
      </c>
      <c r="F30" t="str">
        <f t="shared" si="0"/>
        <v>Обращения граждан МО Ногликский ГО</v>
      </c>
      <c r="G30" s="11" t="str">
        <f>HYPERLINK("https://sed.admsakhalin.ru/Docs/Citizen/_layouts/15/eos/edbtransfer.ashx?SiteId=84ddafa0031f409e9b1dd96f91351621&amp;WebId=b44a2e8f6bd940ffb8577ce52c7585e0&amp;ListId=fd8a59b5757749e6848a491ebc731a91&amp;ItemId=53349&amp;ItemGuid=ab0281dcc17f4a93a4f6a4099068a015&amp;Data=24","https://sed.admsakhalin.ru/Docs/Citizen/_layouts/15/eos/edbtransfer.ashx?SiteId=84ddafa0031f409e9b1dd96f91351621&amp;WebId=b44a2e8f6bd940ffb8577ce52c7585e0&amp;ListId=fd8a59b5757749e6848a491ebc731a91&amp;ItemId=53349&amp;ItemGuid=ab0281dcc17f4a93a4f6a4099068a015&amp;Data=24")</f>
        <v>https://sed.admsakhalin.ru/Docs/Citizen/_layouts/15/eos/edbtransfer.ashx?SiteId=84ddafa0031f409e9b1dd96f91351621&amp;WebId=b44a2e8f6bd940ffb8577ce52c7585e0&amp;ListId=fd8a59b5757749e6848a491ebc731a91&amp;ItemId=53349&amp;ItemGuid=ab0281dcc17f4a93a4f6a4099068a015&amp;Data=24</v>
      </c>
    </row>
    <row r="31" spans="1:7" x14ac:dyDescent="0.25">
      <c r="A31" t="s">
        <v>19</v>
      </c>
      <c r="B31" t="s">
        <v>71</v>
      </c>
      <c r="C31" t="s">
        <v>111</v>
      </c>
      <c r="D31" t="s">
        <v>62</v>
      </c>
      <c r="E31" t="s">
        <v>112</v>
      </c>
      <c r="F31" t="str">
        <f t="shared" si="0"/>
        <v>Обращения граждан МО Ногликский ГО</v>
      </c>
      <c r="G31" s="11" t="str">
        <f>HYPERLINK("https://sed.admsakhalin.ru/Docs/Citizen/_layouts/15/eos/edbtransfer.ashx?SiteId=84ddafa0031f409e9b1dd96f91351621&amp;WebId=b44a2e8f6bd940ffb8577ce52c7585e0&amp;ListId=fd8a59b5757749e6848a491ebc731a91&amp;ItemId=51887&amp;ItemGuid=fb4897f4858d40b7bfe2aad2e5bd94d1&amp;Data=24","https://sed.admsakhalin.ru/Docs/Citizen/_layouts/15/eos/edbtransfer.ashx?SiteId=84ddafa0031f409e9b1dd96f91351621&amp;WebId=b44a2e8f6bd940ffb8577ce52c7585e0&amp;ListId=fd8a59b5757749e6848a491ebc731a91&amp;ItemId=51887&amp;ItemGuid=fb4897f4858d40b7bfe2aad2e5bd94d1&amp;Data=24")</f>
        <v>https://sed.admsakhalin.ru/Docs/Citizen/_layouts/15/eos/edbtransfer.ashx?SiteId=84ddafa0031f409e9b1dd96f91351621&amp;WebId=b44a2e8f6bd940ffb8577ce52c7585e0&amp;ListId=fd8a59b5757749e6848a491ebc731a91&amp;ItemId=51887&amp;ItemGuid=fb4897f4858d40b7bfe2aad2e5bd94d1&amp;Data=24</v>
      </c>
    </row>
    <row r="32" spans="1:7" x14ac:dyDescent="0.25">
      <c r="A32" t="s">
        <v>19</v>
      </c>
      <c r="B32" t="s">
        <v>113</v>
      </c>
      <c r="C32" t="s">
        <v>114</v>
      </c>
      <c r="D32" t="s">
        <v>52</v>
      </c>
      <c r="E32" t="s">
        <v>115</v>
      </c>
      <c r="F32" t="str">
        <f t="shared" si="0"/>
        <v>Обращения граждан МО Ногликский ГО</v>
      </c>
      <c r="G32" s="11" t="str">
        <f>HYPERLINK("https://sed.admsakhalin.ru/Docs/Citizen/_layouts/15/eos/edbtransfer.ashx?SiteId=84ddafa0031f409e9b1dd96f91351621&amp;WebId=b44a2e8f6bd940ffb8577ce52c7585e0&amp;ListId=fd8a59b5757749e6848a491ebc731a91&amp;ItemId=52544&amp;ItemGuid=bac1e4f7af8342b387deab495c64d04f&amp;Data=24","https://sed.admsakhalin.ru/Docs/Citizen/_layouts/15/eos/edbtransfer.ashx?SiteId=84ddafa0031f409e9b1dd96f91351621&amp;WebId=b44a2e8f6bd940ffb8577ce52c7585e0&amp;ListId=fd8a59b5757749e6848a491ebc731a91&amp;ItemId=52544&amp;ItemGuid=bac1e4f7af8342b387deab495c64d04f&amp;Data=24")</f>
        <v>https://sed.admsakhalin.ru/Docs/Citizen/_layouts/15/eos/edbtransfer.ashx?SiteId=84ddafa0031f409e9b1dd96f91351621&amp;WebId=b44a2e8f6bd940ffb8577ce52c7585e0&amp;ListId=fd8a59b5757749e6848a491ebc731a91&amp;ItemId=52544&amp;ItemGuid=bac1e4f7af8342b387deab495c64d04f&amp;Data=24</v>
      </c>
    </row>
    <row r="33" spans="1:7" x14ac:dyDescent="0.25">
      <c r="A33" t="s">
        <v>19</v>
      </c>
      <c r="B33" t="s">
        <v>71</v>
      </c>
      <c r="C33" t="s">
        <v>116</v>
      </c>
      <c r="D33" t="s">
        <v>117</v>
      </c>
      <c r="E33" t="s">
        <v>118</v>
      </c>
      <c r="F33" t="str">
        <f t="shared" si="0"/>
        <v>Обращения граждан МО Ногликский ГО</v>
      </c>
      <c r="G33" s="11" t="str">
        <f>HYPERLINK("https://sed.admsakhalin.ru/Docs/Citizen/_layouts/15/eos/edbtransfer.ashx?SiteId=84ddafa0031f409e9b1dd96f91351621&amp;WebId=b44a2e8f6bd940ffb8577ce52c7585e0&amp;ListId=fd8a59b5757749e6848a491ebc731a91&amp;ItemId=52912&amp;ItemGuid=b112868d5760427cbe7faf39e285139a&amp;Data=24","https://sed.admsakhalin.ru/Docs/Citizen/_layouts/15/eos/edbtransfer.ashx?SiteId=84ddafa0031f409e9b1dd96f91351621&amp;WebId=b44a2e8f6bd940ffb8577ce52c7585e0&amp;ListId=fd8a59b5757749e6848a491ebc731a91&amp;ItemId=52912&amp;ItemGuid=b112868d5760427cbe7faf39e285139a&amp;Data=24")</f>
        <v>https://sed.admsakhalin.ru/Docs/Citizen/_layouts/15/eos/edbtransfer.ashx?SiteId=84ddafa0031f409e9b1dd96f91351621&amp;WebId=b44a2e8f6bd940ffb8577ce52c7585e0&amp;ListId=fd8a59b5757749e6848a491ebc731a91&amp;ItemId=52912&amp;ItemGuid=b112868d5760427cbe7faf39e285139a&amp;Data=24</v>
      </c>
    </row>
    <row r="34" spans="1:7" x14ac:dyDescent="0.25">
      <c r="A34" t="s">
        <v>19</v>
      </c>
      <c r="B34" t="s">
        <v>75</v>
      </c>
      <c r="C34" t="s">
        <v>119</v>
      </c>
      <c r="D34" t="s">
        <v>34</v>
      </c>
      <c r="E34" t="s">
        <v>77</v>
      </c>
      <c r="F34" t="str">
        <f t="shared" si="0"/>
        <v>Обращения граждан МО Ногликский ГО</v>
      </c>
      <c r="G34" s="11" t="str">
        <f>HYPERLINK("https://sed.admsakhalin.ru/Docs/Citizen/_layouts/15/eos/edbtransfer.ashx?SiteId=84ddafa0031f409e9b1dd96f91351621&amp;WebId=b44a2e8f6bd940ffb8577ce52c7585e0&amp;ListId=fd8a59b5757749e6848a491ebc731a91&amp;ItemId=52459&amp;ItemGuid=c4f22f7560f6406c8b3dbc59686c7a43&amp;Data=24","https://sed.admsakhalin.ru/Docs/Citizen/_layouts/15/eos/edbtransfer.ashx?SiteId=84ddafa0031f409e9b1dd96f91351621&amp;WebId=b44a2e8f6bd940ffb8577ce52c7585e0&amp;ListId=fd8a59b5757749e6848a491ebc731a91&amp;ItemId=52459&amp;ItemGuid=c4f22f7560f6406c8b3dbc59686c7a43&amp;Data=24")</f>
        <v>https://sed.admsakhalin.ru/Docs/Citizen/_layouts/15/eos/edbtransfer.ashx?SiteId=84ddafa0031f409e9b1dd96f91351621&amp;WebId=b44a2e8f6bd940ffb8577ce52c7585e0&amp;ListId=fd8a59b5757749e6848a491ebc731a91&amp;ItemId=52459&amp;ItemGuid=c4f22f7560f6406c8b3dbc59686c7a43&amp;Data=24</v>
      </c>
    </row>
    <row r="35" spans="1:7" x14ac:dyDescent="0.25">
      <c r="A35" t="s">
        <v>19</v>
      </c>
      <c r="B35" t="s">
        <v>120</v>
      </c>
      <c r="C35" t="s">
        <v>121</v>
      </c>
      <c r="D35" t="s">
        <v>122</v>
      </c>
      <c r="E35" t="s">
        <v>123</v>
      </c>
      <c r="F35" t="str">
        <f t="shared" si="0"/>
        <v>Обращения граждан МО Ногликский ГО</v>
      </c>
      <c r="G35" s="11" t="str">
        <f>HYPERLINK("https://sed.admsakhalin.ru/Docs/Citizen/_layouts/15/eos/edbtransfer.ashx?SiteId=84ddafa0031f409e9b1dd96f91351621&amp;WebId=b44a2e8f6bd940ffb8577ce52c7585e0&amp;ListId=fd8a59b5757749e6848a491ebc731a91&amp;ItemId=51938&amp;ItemGuid=3ee2910733bf4cdbb9a9c2f6047e21b9&amp;Data=24","https://sed.admsakhalin.ru/Docs/Citizen/_layouts/15/eos/edbtransfer.ashx?SiteId=84ddafa0031f409e9b1dd96f91351621&amp;WebId=b44a2e8f6bd940ffb8577ce52c7585e0&amp;ListId=fd8a59b5757749e6848a491ebc731a91&amp;ItemId=51938&amp;ItemGuid=3ee2910733bf4cdbb9a9c2f6047e21b9&amp;Data=24")</f>
        <v>https://sed.admsakhalin.ru/Docs/Citizen/_layouts/15/eos/edbtransfer.ashx?SiteId=84ddafa0031f409e9b1dd96f91351621&amp;WebId=b44a2e8f6bd940ffb8577ce52c7585e0&amp;ListId=fd8a59b5757749e6848a491ebc731a91&amp;ItemId=51938&amp;ItemGuid=3ee2910733bf4cdbb9a9c2f6047e21b9&amp;Data=24</v>
      </c>
    </row>
    <row r="36" spans="1:7" x14ac:dyDescent="0.25">
      <c r="A36" t="s">
        <v>19</v>
      </c>
      <c r="B36" t="s">
        <v>28</v>
      </c>
      <c r="C36" t="s">
        <v>124</v>
      </c>
      <c r="D36" t="s">
        <v>125</v>
      </c>
      <c r="E36" t="s">
        <v>89</v>
      </c>
      <c r="F36" t="str">
        <f t="shared" si="0"/>
        <v>Обращения граждан МО Ногликский ГО</v>
      </c>
      <c r="G36" s="11" t="str">
        <f>HYPERLINK("https://sed.admsakhalin.ru/Docs/Citizen/_layouts/15/eos/edbtransfer.ashx?SiteId=84ddafa0031f409e9b1dd96f91351621&amp;WebId=b44a2e8f6bd940ffb8577ce52c7585e0&amp;ListId=fd8a59b5757749e6848a491ebc731a91&amp;ItemId=52635&amp;ItemGuid=dd164914808c4591a2ddd197f14f40b3&amp;Data=24","https://sed.admsakhalin.ru/Docs/Citizen/_layouts/15/eos/edbtransfer.ashx?SiteId=84ddafa0031f409e9b1dd96f91351621&amp;WebId=b44a2e8f6bd940ffb8577ce52c7585e0&amp;ListId=fd8a59b5757749e6848a491ebc731a91&amp;ItemId=52635&amp;ItemGuid=dd164914808c4591a2ddd197f14f40b3&amp;Data=24")</f>
        <v>https://sed.admsakhalin.ru/Docs/Citizen/_layouts/15/eos/edbtransfer.ashx?SiteId=84ddafa0031f409e9b1dd96f91351621&amp;WebId=b44a2e8f6bd940ffb8577ce52c7585e0&amp;ListId=fd8a59b5757749e6848a491ebc731a91&amp;ItemId=52635&amp;ItemGuid=dd164914808c4591a2ddd197f14f40b3&amp;Data=24</v>
      </c>
    </row>
    <row r="37" spans="1:7" x14ac:dyDescent="0.25">
      <c r="A37" t="s">
        <v>19</v>
      </c>
      <c r="B37" t="s">
        <v>96</v>
      </c>
      <c r="C37" t="s">
        <v>126</v>
      </c>
      <c r="D37" t="s">
        <v>34</v>
      </c>
      <c r="E37" t="s">
        <v>127</v>
      </c>
      <c r="F37" t="str">
        <f t="shared" si="0"/>
        <v>Обращения граждан МО Ногликский ГО</v>
      </c>
      <c r="G37" s="11" t="str">
        <f>HYPERLINK("https://sed.admsakhalin.ru/Docs/Citizen/_layouts/15/eos/edbtransfer.ashx?SiteId=84ddafa0031f409e9b1dd96f91351621&amp;WebId=b44a2e8f6bd940ffb8577ce52c7585e0&amp;ListId=fd8a59b5757749e6848a491ebc731a91&amp;ItemId=52463&amp;ItemGuid=fa2d1268a3924bfebdeeddee0bb747a2&amp;Data=24","https://sed.admsakhalin.ru/Docs/Citizen/_layouts/15/eos/edbtransfer.ashx?SiteId=84ddafa0031f409e9b1dd96f91351621&amp;WebId=b44a2e8f6bd940ffb8577ce52c7585e0&amp;ListId=fd8a59b5757749e6848a491ebc731a91&amp;ItemId=52463&amp;ItemGuid=fa2d1268a3924bfebdeeddee0bb747a2&amp;Data=24")</f>
        <v>https://sed.admsakhalin.ru/Docs/Citizen/_layouts/15/eos/edbtransfer.ashx?SiteId=84ddafa0031f409e9b1dd96f91351621&amp;WebId=b44a2e8f6bd940ffb8577ce52c7585e0&amp;ListId=fd8a59b5757749e6848a491ebc731a91&amp;ItemId=52463&amp;ItemGuid=fa2d1268a3924bfebdeeddee0bb747a2&amp;Data=24</v>
      </c>
    </row>
    <row r="38" spans="1:7" x14ac:dyDescent="0.25">
      <c r="A38" t="s">
        <v>19</v>
      </c>
      <c r="B38" t="s">
        <v>24</v>
      </c>
      <c r="C38" t="s">
        <v>128</v>
      </c>
      <c r="D38" t="s">
        <v>62</v>
      </c>
      <c r="E38" t="s">
        <v>129</v>
      </c>
      <c r="F38" t="str">
        <f t="shared" si="0"/>
        <v>Обращения граждан МО Ногликский ГО</v>
      </c>
      <c r="G38" s="11" t="str">
        <f>HYPERLINK("https://sed.admsakhalin.ru/Docs/Citizen/_layouts/15/eos/edbtransfer.ashx?SiteId=84ddafa0031f409e9b1dd96f91351621&amp;WebId=b44a2e8f6bd940ffb8577ce52c7585e0&amp;ListId=fd8a59b5757749e6848a491ebc731a91&amp;ItemId=51908&amp;ItemGuid=6e60e49f72b747359968de9dd5448c3a&amp;Data=24","https://sed.admsakhalin.ru/Docs/Citizen/_layouts/15/eos/edbtransfer.ashx?SiteId=84ddafa0031f409e9b1dd96f91351621&amp;WebId=b44a2e8f6bd940ffb8577ce52c7585e0&amp;ListId=fd8a59b5757749e6848a491ebc731a91&amp;ItemId=51908&amp;ItemGuid=6e60e49f72b747359968de9dd5448c3a&amp;Data=24")</f>
        <v>https://sed.admsakhalin.ru/Docs/Citizen/_layouts/15/eos/edbtransfer.ashx?SiteId=84ddafa0031f409e9b1dd96f91351621&amp;WebId=b44a2e8f6bd940ffb8577ce52c7585e0&amp;ListId=fd8a59b5757749e6848a491ebc731a91&amp;ItemId=51908&amp;ItemGuid=6e60e49f72b747359968de9dd5448c3a&amp;Data=24</v>
      </c>
    </row>
    <row r="39" spans="1:7" x14ac:dyDescent="0.25">
      <c r="A39" t="s">
        <v>19</v>
      </c>
      <c r="B39" t="s">
        <v>75</v>
      </c>
      <c r="C39" t="s">
        <v>130</v>
      </c>
      <c r="D39" t="s">
        <v>131</v>
      </c>
      <c r="E39" t="s">
        <v>132</v>
      </c>
      <c r="F39" t="str">
        <f t="shared" si="0"/>
        <v>Обращения граждан МО Ногликский ГО</v>
      </c>
      <c r="G39" s="11" t="str">
        <f>HYPERLINK("https://sed.admsakhalin.ru/Docs/Citizen/_layouts/15/eos/edbtransfer.ashx?SiteId=84ddafa0031f409e9b1dd96f91351621&amp;WebId=b44a2e8f6bd940ffb8577ce52c7585e0&amp;ListId=fd8a59b5757749e6848a491ebc731a91&amp;ItemId=52782&amp;ItemGuid=23f602b1ca4143c1bf46e1e7e3cb57ff&amp;Data=24","https://sed.admsakhalin.ru/Docs/Citizen/_layouts/15/eos/edbtransfer.ashx?SiteId=84ddafa0031f409e9b1dd96f91351621&amp;WebId=b44a2e8f6bd940ffb8577ce52c7585e0&amp;ListId=fd8a59b5757749e6848a491ebc731a91&amp;ItemId=52782&amp;ItemGuid=23f602b1ca4143c1bf46e1e7e3cb57ff&amp;Data=24")</f>
        <v>https://sed.admsakhalin.ru/Docs/Citizen/_layouts/15/eos/edbtransfer.ashx?SiteId=84ddafa0031f409e9b1dd96f91351621&amp;WebId=b44a2e8f6bd940ffb8577ce52c7585e0&amp;ListId=fd8a59b5757749e6848a491ebc731a91&amp;ItemId=52782&amp;ItemGuid=23f602b1ca4143c1bf46e1e7e3cb57ff&amp;Data=24</v>
      </c>
    </row>
    <row r="40" spans="1:7" x14ac:dyDescent="0.25">
      <c r="A40" t="s">
        <v>19</v>
      </c>
      <c r="B40" t="s">
        <v>133</v>
      </c>
      <c r="C40" t="s">
        <v>134</v>
      </c>
      <c r="D40" t="s">
        <v>135</v>
      </c>
      <c r="E40" t="s">
        <v>136</v>
      </c>
      <c r="F40" t="str">
        <f t="shared" si="0"/>
        <v>Обращения граждан МО Ногликский ГО</v>
      </c>
      <c r="G40" s="11" t="str">
        <f>HYPERLINK("https://sed.admsakhalin.ru/Docs/Citizen/_layouts/15/eos/edbtransfer.ashx?SiteId=84ddafa0031f409e9b1dd96f91351621&amp;WebId=b44a2e8f6bd940ffb8577ce52c7585e0&amp;ListId=fd8a59b5757749e6848a491ebc731a91&amp;ItemId=54341&amp;ItemGuid=a65b09267cda4a1b8b31e8ed10648468&amp;Data=24","https://sed.admsakhalin.ru/Docs/Citizen/_layouts/15/eos/edbtransfer.ashx?SiteId=84ddafa0031f409e9b1dd96f91351621&amp;WebId=b44a2e8f6bd940ffb8577ce52c7585e0&amp;ListId=fd8a59b5757749e6848a491ebc731a91&amp;ItemId=54341&amp;ItemGuid=a65b09267cda4a1b8b31e8ed10648468&amp;Data=24")</f>
        <v>https://sed.admsakhalin.ru/Docs/Citizen/_layouts/15/eos/edbtransfer.ashx?SiteId=84ddafa0031f409e9b1dd96f91351621&amp;WebId=b44a2e8f6bd940ffb8577ce52c7585e0&amp;ListId=fd8a59b5757749e6848a491ebc731a91&amp;ItemId=54341&amp;ItemGuid=a65b09267cda4a1b8b31e8ed10648468&amp;Data=24</v>
      </c>
    </row>
    <row r="41" spans="1:7" x14ac:dyDescent="0.25">
      <c r="A41" t="s">
        <v>19</v>
      </c>
      <c r="B41" t="s">
        <v>71</v>
      </c>
      <c r="C41" t="s">
        <v>137</v>
      </c>
      <c r="D41" t="s">
        <v>138</v>
      </c>
      <c r="E41" t="s">
        <v>139</v>
      </c>
      <c r="F41" t="str">
        <f t="shared" si="0"/>
        <v>Обращения граждан МО Ногликский ГО</v>
      </c>
      <c r="G41" s="11" t="str">
        <f>HYPERLINK("https://sed.admsakhalin.ru/Docs/Citizen/_layouts/15/eos/edbtransfer.ashx?SiteId=84ddafa0031f409e9b1dd96f91351621&amp;WebId=b44a2e8f6bd940ffb8577ce52c7585e0&amp;ListId=fd8a59b5757749e6848a491ebc731a91&amp;ItemId=54029&amp;ItemGuid=0169052d4d3a406e9b85f07d2b92e370&amp;Data=24","https://sed.admsakhalin.ru/Docs/Citizen/_layouts/15/eos/edbtransfer.ashx?SiteId=84ddafa0031f409e9b1dd96f91351621&amp;WebId=b44a2e8f6bd940ffb8577ce52c7585e0&amp;ListId=fd8a59b5757749e6848a491ebc731a91&amp;ItemId=54029&amp;ItemGuid=0169052d4d3a406e9b85f07d2b92e370&amp;Data=24")</f>
        <v>https://sed.admsakhalin.ru/Docs/Citizen/_layouts/15/eos/edbtransfer.ashx?SiteId=84ddafa0031f409e9b1dd96f91351621&amp;WebId=b44a2e8f6bd940ffb8577ce52c7585e0&amp;ListId=fd8a59b5757749e6848a491ebc731a91&amp;ItemId=54029&amp;ItemGuid=0169052d4d3a406e9b85f07d2b92e370&amp;Data=24</v>
      </c>
    </row>
    <row r="42" spans="1:7" x14ac:dyDescent="0.25">
      <c r="A42" t="s">
        <v>19</v>
      </c>
      <c r="B42" t="s">
        <v>75</v>
      </c>
      <c r="C42" t="s">
        <v>140</v>
      </c>
      <c r="D42" t="s">
        <v>62</v>
      </c>
      <c r="E42" t="s">
        <v>77</v>
      </c>
      <c r="F42" t="str">
        <f t="shared" si="0"/>
        <v>Обращения граждан МО Ногликский ГО</v>
      </c>
      <c r="G42" s="11" t="str">
        <f>HYPERLINK("https://sed.admsakhalin.ru/Docs/Citizen/_layouts/15/eos/edbtransfer.ashx?SiteId=84ddafa0031f409e9b1dd96f91351621&amp;WebId=b44a2e8f6bd940ffb8577ce52c7585e0&amp;ListId=fd8a59b5757749e6848a491ebc731a91&amp;ItemId=51900&amp;ItemGuid=92c826fdac0541c9b970ef3d12410ca3&amp;Data=24","https://sed.admsakhalin.ru/Docs/Citizen/_layouts/15/eos/edbtransfer.ashx?SiteId=84ddafa0031f409e9b1dd96f91351621&amp;WebId=b44a2e8f6bd940ffb8577ce52c7585e0&amp;ListId=fd8a59b5757749e6848a491ebc731a91&amp;ItemId=51900&amp;ItemGuid=92c826fdac0541c9b970ef3d12410ca3&amp;Data=24")</f>
        <v>https://sed.admsakhalin.ru/Docs/Citizen/_layouts/15/eos/edbtransfer.ashx?SiteId=84ddafa0031f409e9b1dd96f91351621&amp;WebId=b44a2e8f6bd940ffb8577ce52c7585e0&amp;ListId=fd8a59b5757749e6848a491ebc731a91&amp;ItemId=51900&amp;ItemGuid=92c826fdac0541c9b970ef3d12410ca3&amp;Data=24</v>
      </c>
    </row>
    <row r="43" spans="1:7" x14ac:dyDescent="0.25">
      <c r="A43" t="s">
        <v>19</v>
      </c>
      <c r="B43" t="s">
        <v>96</v>
      </c>
      <c r="C43" t="s">
        <v>141</v>
      </c>
      <c r="D43" t="s">
        <v>62</v>
      </c>
      <c r="E43" t="s">
        <v>142</v>
      </c>
      <c r="F43" t="str">
        <f t="shared" si="0"/>
        <v>Обращения граждан МО Ногликский ГО</v>
      </c>
      <c r="G43" s="11" t="str">
        <f>HYPERLINK("https://sed.admsakhalin.ru/Docs/Citizen/_layouts/15/eos/edbtransfer.ashx?SiteId=84ddafa0031f409e9b1dd96f91351621&amp;WebId=b44a2e8f6bd940ffb8577ce52c7585e0&amp;ListId=fd8a59b5757749e6848a491ebc731a91&amp;ItemId=51911&amp;ItemGuid=15a79863c3474dc49328df230dfad04f&amp;Data=24","https://sed.admsakhalin.ru/Docs/Citizen/_layouts/15/eos/edbtransfer.ashx?SiteId=84ddafa0031f409e9b1dd96f91351621&amp;WebId=b44a2e8f6bd940ffb8577ce52c7585e0&amp;ListId=fd8a59b5757749e6848a491ebc731a91&amp;ItemId=51911&amp;ItemGuid=15a79863c3474dc49328df230dfad04f&amp;Data=24")</f>
        <v>https://sed.admsakhalin.ru/Docs/Citizen/_layouts/15/eos/edbtransfer.ashx?SiteId=84ddafa0031f409e9b1dd96f91351621&amp;WebId=b44a2e8f6bd940ffb8577ce52c7585e0&amp;ListId=fd8a59b5757749e6848a491ebc731a91&amp;ItemId=51911&amp;ItemGuid=15a79863c3474dc49328df230dfad04f&amp;Data=24</v>
      </c>
    </row>
    <row r="44" spans="1:7" x14ac:dyDescent="0.25">
      <c r="A44" t="s">
        <v>19</v>
      </c>
      <c r="B44" t="s">
        <v>67</v>
      </c>
      <c r="C44" t="s">
        <v>143</v>
      </c>
      <c r="D44" t="s">
        <v>144</v>
      </c>
      <c r="E44" t="s">
        <v>145</v>
      </c>
      <c r="F44" t="str">
        <f t="shared" si="0"/>
        <v>Обращения граждан МО Ногликский ГО</v>
      </c>
      <c r="G44" s="11" t="str">
        <f>HYPERLINK("https://sed.admsakhalin.ru/Docs/Citizen/_layouts/15/eos/edbtransfer.ashx?SiteId=84ddafa0031f409e9b1dd96f91351621&amp;WebId=b44a2e8f6bd940ffb8577ce52c7585e0&amp;ListId=fd8a59b5757749e6848a491ebc731a91&amp;ItemId=54211&amp;ItemGuid=fc4e4240bd76478d8b20deb7c4854067&amp;Data=24","https://sed.admsakhalin.ru/Docs/Citizen/_layouts/15/eos/edbtransfer.ashx?SiteId=84ddafa0031f409e9b1dd96f91351621&amp;WebId=b44a2e8f6bd940ffb8577ce52c7585e0&amp;ListId=fd8a59b5757749e6848a491ebc731a91&amp;ItemId=54211&amp;ItemGuid=fc4e4240bd76478d8b20deb7c4854067&amp;Data=24")</f>
        <v>https://sed.admsakhalin.ru/Docs/Citizen/_layouts/15/eos/edbtransfer.ashx?SiteId=84ddafa0031f409e9b1dd96f91351621&amp;WebId=b44a2e8f6bd940ffb8577ce52c7585e0&amp;ListId=fd8a59b5757749e6848a491ebc731a91&amp;ItemId=54211&amp;ItemGuid=fc4e4240bd76478d8b20deb7c4854067&amp;Data=24</v>
      </c>
    </row>
    <row r="45" spans="1:7" x14ac:dyDescent="0.25">
      <c r="A45" t="s">
        <v>19</v>
      </c>
      <c r="B45" t="s">
        <v>75</v>
      </c>
      <c r="C45" t="s">
        <v>146</v>
      </c>
      <c r="D45" t="s">
        <v>34</v>
      </c>
      <c r="E45" t="s">
        <v>77</v>
      </c>
      <c r="F45" t="str">
        <f t="shared" si="0"/>
        <v>Обращения граждан МО Ногликский ГО</v>
      </c>
      <c r="G45" s="11" t="str">
        <f>HYPERLINK("https://sed.admsakhalin.ru/Docs/Citizen/_layouts/15/eos/edbtransfer.ashx?SiteId=84ddafa0031f409e9b1dd96f91351621&amp;WebId=b44a2e8f6bd940ffb8577ce52c7585e0&amp;ListId=fd8a59b5757749e6848a491ebc731a91&amp;ItemId=52464&amp;ItemGuid=8a01ccea48f140f29938d9fd96555e18&amp;Data=24","https://sed.admsakhalin.ru/Docs/Citizen/_layouts/15/eos/edbtransfer.ashx?SiteId=84ddafa0031f409e9b1dd96f91351621&amp;WebId=b44a2e8f6bd940ffb8577ce52c7585e0&amp;ListId=fd8a59b5757749e6848a491ebc731a91&amp;ItemId=52464&amp;ItemGuid=8a01ccea48f140f29938d9fd96555e18&amp;Data=24")</f>
        <v>https://sed.admsakhalin.ru/Docs/Citizen/_layouts/15/eos/edbtransfer.ashx?SiteId=84ddafa0031f409e9b1dd96f91351621&amp;WebId=b44a2e8f6bd940ffb8577ce52c7585e0&amp;ListId=fd8a59b5757749e6848a491ebc731a91&amp;ItemId=52464&amp;ItemGuid=8a01ccea48f140f29938d9fd96555e18&amp;Data=24</v>
      </c>
    </row>
    <row r="46" spans="1:7" x14ac:dyDescent="0.25">
      <c r="A46" t="s">
        <v>19</v>
      </c>
      <c r="B46" t="s">
        <v>147</v>
      </c>
      <c r="C46" t="s">
        <v>148</v>
      </c>
      <c r="D46" t="s">
        <v>149</v>
      </c>
      <c r="E46" t="s">
        <v>150</v>
      </c>
      <c r="F46" t="str">
        <f t="shared" si="0"/>
        <v>Обращения граждан МО Ногликский ГО</v>
      </c>
      <c r="G46" s="11" t="str">
        <f>HYPERLINK("https://sed.admsakhalin.ru/Docs/Citizen/_layouts/15/eos/edbtransfer.ashx?SiteId=84ddafa0031f409e9b1dd96f91351621&amp;WebId=b44a2e8f6bd940ffb8577ce52c7585e0&amp;ListId=fd8a59b5757749e6848a491ebc731a91&amp;ItemId=52710&amp;ItemGuid=7b64adeed13a4dc697b1d94728e29e06&amp;Data=24","https://sed.admsakhalin.ru/Docs/Citizen/_layouts/15/eos/edbtransfer.ashx?SiteId=84ddafa0031f409e9b1dd96f91351621&amp;WebId=b44a2e8f6bd940ffb8577ce52c7585e0&amp;ListId=fd8a59b5757749e6848a491ebc731a91&amp;ItemId=52710&amp;ItemGuid=7b64adeed13a4dc697b1d94728e29e06&amp;Data=24")</f>
        <v>https://sed.admsakhalin.ru/Docs/Citizen/_layouts/15/eos/edbtransfer.ashx?SiteId=84ddafa0031f409e9b1dd96f91351621&amp;WebId=b44a2e8f6bd940ffb8577ce52c7585e0&amp;ListId=fd8a59b5757749e6848a491ebc731a91&amp;ItemId=52710&amp;ItemGuid=7b64adeed13a4dc697b1d94728e29e06&amp;Data=24</v>
      </c>
    </row>
    <row r="47" spans="1:7" x14ac:dyDescent="0.25">
      <c r="A47" t="s">
        <v>19</v>
      </c>
      <c r="B47" t="s">
        <v>151</v>
      </c>
      <c r="C47" t="s">
        <v>152</v>
      </c>
      <c r="D47" t="s">
        <v>135</v>
      </c>
      <c r="E47" t="s">
        <v>153</v>
      </c>
      <c r="F47" t="str">
        <f t="shared" si="0"/>
        <v>Обращения граждан МО Ногликский ГО</v>
      </c>
      <c r="G47" s="11" t="str">
        <f>HYPERLINK("https://sed.admsakhalin.ru/Docs/Citizen/_layouts/15/eos/edbtransfer.ashx?SiteId=84ddafa0031f409e9b1dd96f91351621&amp;WebId=b44a2e8f6bd940ffb8577ce52c7585e0&amp;ListId=fd8a59b5757749e6848a491ebc731a91&amp;ItemId=54348&amp;ItemGuid=3f127580fca449d9abeacd7cd51ed8fe&amp;Data=24","https://sed.admsakhalin.ru/Docs/Citizen/_layouts/15/eos/edbtransfer.ashx?SiteId=84ddafa0031f409e9b1dd96f91351621&amp;WebId=b44a2e8f6bd940ffb8577ce52c7585e0&amp;ListId=fd8a59b5757749e6848a491ebc731a91&amp;ItemId=54348&amp;ItemGuid=3f127580fca449d9abeacd7cd51ed8fe&amp;Data=24")</f>
        <v>https://sed.admsakhalin.ru/Docs/Citizen/_layouts/15/eos/edbtransfer.ashx?SiteId=84ddafa0031f409e9b1dd96f91351621&amp;WebId=b44a2e8f6bd940ffb8577ce52c7585e0&amp;ListId=fd8a59b5757749e6848a491ebc731a91&amp;ItemId=54348&amp;ItemGuid=3f127580fca449d9abeacd7cd51ed8fe&amp;Data=24</v>
      </c>
    </row>
    <row r="48" spans="1:7" x14ac:dyDescent="0.25">
      <c r="A48" t="s">
        <v>19</v>
      </c>
      <c r="B48" t="s">
        <v>75</v>
      </c>
      <c r="C48" t="s">
        <v>154</v>
      </c>
      <c r="D48" t="s">
        <v>155</v>
      </c>
      <c r="E48" t="s">
        <v>77</v>
      </c>
      <c r="F48" t="str">
        <f t="shared" si="0"/>
        <v>Обращения граждан МО Ногликский ГО</v>
      </c>
      <c r="G48" s="11" t="str">
        <f>HYPERLINK("https://sed.admsakhalin.ru/Docs/Citizen/_layouts/15/eos/edbtransfer.ashx?SiteId=84ddafa0031f409e9b1dd96f91351621&amp;WebId=b44a2e8f6bd940ffb8577ce52c7585e0&amp;ListId=fd8a59b5757749e6848a491ebc731a91&amp;ItemId=53852&amp;ItemGuid=107c5a9faa024435ad85cc702070432d&amp;Data=24","https://sed.admsakhalin.ru/Docs/Citizen/_layouts/15/eos/edbtransfer.ashx?SiteId=84ddafa0031f409e9b1dd96f91351621&amp;WebId=b44a2e8f6bd940ffb8577ce52c7585e0&amp;ListId=fd8a59b5757749e6848a491ebc731a91&amp;ItemId=53852&amp;ItemGuid=107c5a9faa024435ad85cc702070432d&amp;Data=24")</f>
        <v>https://sed.admsakhalin.ru/Docs/Citizen/_layouts/15/eos/edbtransfer.ashx?SiteId=84ddafa0031f409e9b1dd96f91351621&amp;WebId=b44a2e8f6bd940ffb8577ce52c7585e0&amp;ListId=fd8a59b5757749e6848a491ebc731a91&amp;ItemId=53852&amp;ItemGuid=107c5a9faa024435ad85cc702070432d&amp;Data=24</v>
      </c>
    </row>
    <row r="49" spans="1:7" x14ac:dyDescent="0.25">
      <c r="A49" t="s">
        <v>19</v>
      </c>
      <c r="B49" t="s">
        <v>71</v>
      </c>
      <c r="C49" t="s">
        <v>156</v>
      </c>
      <c r="D49" t="s">
        <v>59</v>
      </c>
      <c r="E49" t="s">
        <v>157</v>
      </c>
      <c r="F49" t="str">
        <f t="shared" si="0"/>
        <v>Обращения граждан МО Ногликский ГО</v>
      </c>
      <c r="G49" s="11" t="str">
        <f>HYPERLINK("https://sed.admsakhalin.ru/Docs/Citizen/_layouts/15/eos/edbtransfer.ashx?SiteId=84ddafa0031f409e9b1dd96f91351621&amp;WebId=b44a2e8f6bd940ffb8577ce52c7585e0&amp;ListId=fd8a59b5757749e6848a491ebc731a91&amp;ItemId=51605&amp;ItemGuid=83a6b663f8244a0fa76bc9cd24628697&amp;Data=24","https://sed.admsakhalin.ru/Docs/Citizen/_layouts/15/eos/edbtransfer.ashx?SiteId=84ddafa0031f409e9b1dd96f91351621&amp;WebId=b44a2e8f6bd940ffb8577ce52c7585e0&amp;ListId=fd8a59b5757749e6848a491ebc731a91&amp;ItemId=51605&amp;ItemGuid=83a6b663f8244a0fa76bc9cd24628697&amp;Data=24")</f>
        <v>https://sed.admsakhalin.ru/Docs/Citizen/_layouts/15/eos/edbtransfer.ashx?SiteId=84ddafa0031f409e9b1dd96f91351621&amp;WebId=b44a2e8f6bd940ffb8577ce52c7585e0&amp;ListId=fd8a59b5757749e6848a491ebc731a91&amp;ItemId=51605&amp;ItemGuid=83a6b663f8244a0fa76bc9cd24628697&amp;Data=24</v>
      </c>
    </row>
    <row r="50" spans="1:7" x14ac:dyDescent="0.25">
      <c r="A50" t="s">
        <v>19</v>
      </c>
      <c r="B50" t="s">
        <v>75</v>
      </c>
      <c r="C50" t="s">
        <v>158</v>
      </c>
      <c r="D50" t="s">
        <v>155</v>
      </c>
      <c r="E50" t="s">
        <v>77</v>
      </c>
      <c r="F50" t="str">
        <f t="shared" si="0"/>
        <v>Обращения граждан МО Ногликский ГО</v>
      </c>
      <c r="G50" s="11" t="str">
        <f>HYPERLINK("https://sed.admsakhalin.ru/Docs/Citizen/_layouts/15/eos/edbtransfer.ashx?SiteId=84ddafa0031f409e9b1dd96f91351621&amp;WebId=b44a2e8f6bd940ffb8577ce52c7585e0&amp;ListId=fd8a59b5757749e6848a491ebc731a91&amp;ItemId=53841&amp;ItemGuid=992b1dfaaf33402ab509c84b592a74b0&amp;Data=24","https://sed.admsakhalin.ru/Docs/Citizen/_layouts/15/eos/edbtransfer.ashx?SiteId=84ddafa0031f409e9b1dd96f91351621&amp;WebId=b44a2e8f6bd940ffb8577ce52c7585e0&amp;ListId=fd8a59b5757749e6848a491ebc731a91&amp;ItemId=53841&amp;ItemGuid=992b1dfaaf33402ab509c84b592a74b0&amp;Data=24")</f>
        <v>https://sed.admsakhalin.ru/Docs/Citizen/_layouts/15/eos/edbtransfer.ashx?SiteId=84ddafa0031f409e9b1dd96f91351621&amp;WebId=b44a2e8f6bd940ffb8577ce52c7585e0&amp;ListId=fd8a59b5757749e6848a491ebc731a91&amp;ItemId=53841&amp;ItemGuid=992b1dfaaf33402ab509c84b592a74b0&amp;Data=24</v>
      </c>
    </row>
    <row r="51" spans="1:7" x14ac:dyDescent="0.25">
      <c r="A51" t="s">
        <v>19</v>
      </c>
      <c r="B51" t="s">
        <v>93</v>
      </c>
      <c r="C51" t="s">
        <v>159</v>
      </c>
      <c r="D51" t="s">
        <v>26</v>
      </c>
      <c r="E51" t="s">
        <v>77</v>
      </c>
      <c r="F51" t="str">
        <f t="shared" si="0"/>
        <v>Обращения граждан МО Ногликский ГО</v>
      </c>
      <c r="G51" s="11" t="str">
        <f>HYPERLINK("https://sed.admsakhalin.ru/Docs/Citizen/_layouts/15/eos/edbtransfer.ashx?SiteId=84ddafa0031f409e9b1dd96f91351621&amp;WebId=b44a2e8f6bd940ffb8577ce52c7585e0&amp;ListId=fd8a59b5757749e6848a491ebc731a91&amp;ItemId=52963&amp;ItemGuid=d104cf96a20e4014b816c513578a7f8f&amp;Data=24","https://sed.admsakhalin.ru/Docs/Citizen/_layouts/15/eos/edbtransfer.ashx?SiteId=84ddafa0031f409e9b1dd96f91351621&amp;WebId=b44a2e8f6bd940ffb8577ce52c7585e0&amp;ListId=fd8a59b5757749e6848a491ebc731a91&amp;ItemId=52963&amp;ItemGuid=d104cf96a20e4014b816c513578a7f8f&amp;Data=24")</f>
        <v>https://sed.admsakhalin.ru/Docs/Citizen/_layouts/15/eos/edbtransfer.ashx?SiteId=84ddafa0031f409e9b1dd96f91351621&amp;WebId=b44a2e8f6bd940ffb8577ce52c7585e0&amp;ListId=fd8a59b5757749e6848a491ebc731a91&amp;ItemId=52963&amp;ItemGuid=d104cf96a20e4014b816c513578a7f8f&amp;Data=24</v>
      </c>
    </row>
    <row r="52" spans="1:7" x14ac:dyDescent="0.25">
      <c r="A52" t="s">
        <v>19</v>
      </c>
      <c r="B52" t="s">
        <v>160</v>
      </c>
      <c r="C52" t="s">
        <v>161</v>
      </c>
      <c r="D52" t="s">
        <v>49</v>
      </c>
      <c r="E52" t="s">
        <v>162</v>
      </c>
      <c r="F52" t="str">
        <f t="shared" si="0"/>
        <v>Обращения граждан МО Ногликский ГО</v>
      </c>
      <c r="G52" s="11" t="str">
        <f>HYPERLINK("https://sed.admsakhalin.ru/Docs/Citizen/_layouts/15/eos/edbtransfer.ashx?SiteId=84ddafa0031f409e9b1dd96f91351621&amp;WebId=b44a2e8f6bd940ffb8577ce52c7585e0&amp;ListId=fd8a59b5757749e6848a491ebc731a91&amp;ItemId=53871&amp;ItemGuid=6a6a66c4a55f41449667c1d3877e7240&amp;Data=24","https://sed.admsakhalin.ru/Docs/Citizen/_layouts/15/eos/edbtransfer.ashx?SiteId=84ddafa0031f409e9b1dd96f91351621&amp;WebId=b44a2e8f6bd940ffb8577ce52c7585e0&amp;ListId=fd8a59b5757749e6848a491ebc731a91&amp;ItemId=53871&amp;ItemGuid=6a6a66c4a55f41449667c1d3877e7240&amp;Data=24")</f>
        <v>https://sed.admsakhalin.ru/Docs/Citizen/_layouts/15/eos/edbtransfer.ashx?SiteId=84ddafa0031f409e9b1dd96f91351621&amp;WebId=b44a2e8f6bd940ffb8577ce52c7585e0&amp;ListId=fd8a59b5757749e6848a491ebc731a91&amp;ItemId=53871&amp;ItemGuid=6a6a66c4a55f41449667c1d3877e7240&amp;Data=24</v>
      </c>
    </row>
    <row r="53" spans="1:7" x14ac:dyDescent="0.25">
      <c r="A53" t="s">
        <v>19</v>
      </c>
      <c r="B53" t="s">
        <v>28</v>
      </c>
      <c r="C53" t="s">
        <v>163</v>
      </c>
      <c r="D53" t="s">
        <v>164</v>
      </c>
      <c r="E53" t="s">
        <v>89</v>
      </c>
      <c r="F53" t="str">
        <f t="shared" si="0"/>
        <v>Обращения граждан МО Ногликский ГО</v>
      </c>
      <c r="G53" s="11" t="str">
        <f>HYPERLINK("https://sed.admsakhalin.ru/Docs/Citizen/_layouts/15/eos/edbtransfer.ashx?SiteId=84ddafa0031f409e9b1dd96f91351621&amp;WebId=b44a2e8f6bd940ffb8577ce52c7585e0&amp;ListId=fd8a59b5757749e6848a491ebc731a91&amp;ItemId=53161&amp;ItemGuid=a66f1f6fc7a942188dc2bd97cc847cf6&amp;Data=24","https://sed.admsakhalin.ru/Docs/Citizen/_layouts/15/eos/edbtransfer.ashx?SiteId=84ddafa0031f409e9b1dd96f91351621&amp;WebId=b44a2e8f6bd940ffb8577ce52c7585e0&amp;ListId=fd8a59b5757749e6848a491ebc731a91&amp;ItemId=53161&amp;ItemGuid=a66f1f6fc7a942188dc2bd97cc847cf6&amp;Data=24")</f>
        <v>https://sed.admsakhalin.ru/Docs/Citizen/_layouts/15/eos/edbtransfer.ashx?SiteId=84ddafa0031f409e9b1dd96f91351621&amp;WebId=b44a2e8f6bd940ffb8577ce52c7585e0&amp;ListId=fd8a59b5757749e6848a491ebc731a91&amp;ItemId=53161&amp;ItemGuid=a66f1f6fc7a942188dc2bd97cc847cf6&amp;Data=24</v>
      </c>
    </row>
    <row r="54" spans="1:7" x14ac:dyDescent="0.25">
      <c r="A54" t="s">
        <v>19</v>
      </c>
      <c r="B54" t="s">
        <v>165</v>
      </c>
      <c r="C54" t="s">
        <v>166</v>
      </c>
      <c r="D54" t="s">
        <v>17</v>
      </c>
      <c r="E54" t="s">
        <v>167</v>
      </c>
      <c r="F54" t="str">
        <f t="shared" si="0"/>
        <v>Обращения граждан МО Ногликский ГО</v>
      </c>
      <c r="G54" s="11" t="str">
        <f>HYPERLINK("https://sed.admsakhalin.ru/Docs/Citizen/_layouts/15/eos/edbtransfer.ashx?SiteId=84ddafa0031f409e9b1dd96f91351621&amp;WebId=b44a2e8f6bd940ffb8577ce52c7585e0&amp;ListId=fd8a59b5757749e6848a491ebc731a91&amp;ItemId=54501&amp;ItemGuid=523fbc16a1d941f0b0feac7691393710&amp;Data=24","https://sed.admsakhalin.ru/Docs/Citizen/_layouts/15/eos/edbtransfer.ashx?SiteId=84ddafa0031f409e9b1dd96f91351621&amp;WebId=b44a2e8f6bd940ffb8577ce52c7585e0&amp;ListId=fd8a59b5757749e6848a491ebc731a91&amp;ItemId=54501&amp;ItemGuid=523fbc16a1d941f0b0feac7691393710&amp;Data=24")</f>
        <v>https://sed.admsakhalin.ru/Docs/Citizen/_layouts/15/eos/edbtransfer.ashx?SiteId=84ddafa0031f409e9b1dd96f91351621&amp;WebId=b44a2e8f6bd940ffb8577ce52c7585e0&amp;ListId=fd8a59b5757749e6848a491ebc731a91&amp;ItemId=54501&amp;ItemGuid=523fbc16a1d941f0b0feac7691393710&amp;Data=24</v>
      </c>
    </row>
    <row r="55" spans="1:7" x14ac:dyDescent="0.25">
      <c r="A55" t="s">
        <v>19</v>
      </c>
      <c r="B55" t="s">
        <v>168</v>
      </c>
      <c r="C55" t="s">
        <v>169</v>
      </c>
      <c r="D55" t="s">
        <v>62</v>
      </c>
      <c r="E55" t="s">
        <v>170</v>
      </c>
      <c r="F55" t="str">
        <f t="shared" si="0"/>
        <v>Обращения граждан МО Ногликский ГО</v>
      </c>
      <c r="G55" s="11" t="str">
        <f>HYPERLINK("https://sed.admsakhalin.ru/Docs/Citizen/_layouts/15/eos/edbtransfer.ashx?SiteId=84ddafa0031f409e9b1dd96f91351621&amp;WebId=b44a2e8f6bd940ffb8577ce52c7585e0&amp;ListId=fd8a59b5757749e6848a491ebc731a91&amp;ItemId=51909&amp;ItemGuid=c29ab471e70d4d2a9e70ac3680e3097b&amp;Data=24","https://sed.admsakhalin.ru/Docs/Citizen/_layouts/15/eos/edbtransfer.ashx?SiteId=84ddafa0031f409e9b1dd96f91351621&amp;WebId=b44a2e8f6bd940ffb8577ce52c7585e0&amp;ListId=fd8a59b5757749e6848a491ebc731a91&amp;ItemId=51909&amp;ItemGuid=c29ab471e70d4d2a9e70ac3680e3097b&amp;Data=24")</f>
        <v>https://sed.admsakhalin.ru/Docs/Citizen/_layouts/15/eos/edbtransfer.ashx?SiteId=84ddafa0031f409e9b1dd96f91351621&amp;WebId=b44a2e8f6bd940ffb8577ce52c7585e0&amp;ListId=fd8a59b5757749e6848a491ebc731a91&amp;ItemId=51909&amp;ItemGuid=c29ab471e70d4d2a9e70ac3680e3097b&amp;Data=24</v>
      </c>
    </row>
    <row r="56" spans="1:7" x14ac:dyDescent="0.25">
      <c r="A56" t="s">
        <v>19</v>
      </c>
      <c r="B56" t="s">
        <v>160</v>
      </c>
      <c r="C56" t="s">
        <v>171</v>
      </c>
      <c r="D56" t="s">
        <v>52</v>
      </c>
      <c r="E56" t="s">
        <v>172</v>
      </c>
      <c r="F56" t="str">
        <f t="shared" si="0"/>
        <v>Обращения граждан МО Ногликский ГО</v>
      </c>
      <c r="G56" s="11" t="str">
        <f>HYPERLINK("https://sed.admsakhalin.ru/Docs/Citizen/_layouts/15/eos/edbtransfer.ashx?SiteId=84ddafa0031f409e9b1dd96f91351621&amp;WebId=b44a2e8f6bd940ffb8577ce52c7585e0&amp;ListId=fd8a59b5757749e6848a491ebc731a91&amp;ItemId=52537&amp;ItemGuid=838a41bdc3d8424e85a2a697f91b30c0&amp;Data=24","https://sed.admsakhalin.ru/Docs/Citizen/_layouts/15/eos/edbtransfer.ashx?SiteId=84ddafa0031f409e9b1dd96f91351621&amp;WebId=b44a2e8f6bd940ffb8577ce52c7585e0&amp;ListId=fd8a59b5757749e6848a491ebc731a91&amp;ItemId=52537&amp;ItemGuid=838a41bdc3d8424e85a2a697f91b30c0&amp;Data=24")</f>
        <v>https://sed.admsakhalin.ru/Docs/Citizen/_layouts/15/eos/edbtransfer.ashx?SiteId=84ddafa0031f409e9b1dd96f91351621&amp;WebId=b44a2e8f6bd940ffb8577ce52c7585e0&amp;ListId=fd8a59b5757749e6848a491ebc731a91&amp;ItemId=52537&amp;ItemGuid=838a41bdc3d8424e85a2a697f91b30c0&amp;Data=24</v>
      </c>
    </row>
    <row r="57" spans="1:7" x14ac:dyDescent="0.25">
      <c r="A57" t="s">
        <v>19</v>
      </c>
      <c r="B57" t="s">
        <v>64</v>
      </c>
      <c r="C57" t="s">
        <v>173</v>
      </c>
      <c r="D57" t="s">
        <v>38</v>
      </c>
      <c r="E57" t="s">
        <v>66</v>
      </c>
      <c r="F57" t="str">
        <f t="shared" si="0"/>
        <v>Обращения граждан МО Ногликский ГО</v>
      </c>
      <c r="G57" s="11" t="str">
        <f>HYPERLINK("https://sed.admsakhalin.ru/Docs/Citizen/_layouts/15/eos/edbtransfer.ashx?SiteId=84ddafa0031f409e9b1dd96f91351621&amp;WebId=b44a2e8f6bd940ffb8577ce52c7585e0&amp;ListId=fd8a59b5757749e6848a491ebc731a91&amp;ItemId=54434&amp;ItemGuid=6f7383a7eecc408980328fb05ec900c7&amp;Data=24","https://sed.admsakhalin.ru/Docs/Citizen/_layouts/15/eos/edbtransfer.ashx?SiteId=84ddafa0031f409e9b1dd96f91351621&amp;WebId=b44a2e8f6bd940ffb8577ce52c7585e0&amp;ListId=fd8a59b5757749e6848a491ebc731a91&amp;ItemId=54434&amp;ItemGuid=6f7383a7eecc408980328fb05ec900c7&amp;Data=24")</f>
        <v>https://sed.admsakhalin.ru/Docs/Citizen/_layouts/15/eos/edbtransfer.ashx?SiteId=84ddafa0031f409e9b1dd96f91351621&amp;WebId=b44a2e8f6bd940ffb8577ce52c7585e0&amp;ListId=fd8a59b5757749e6848a491ebc731a91&amp;ItemId=54434&amp;ItemGuid=6f7383a7eecc408980328fb05ec900c7&amp;Data=24</v>
      </c>
    </row>
    <row r="58" spans="1:7" x14ac:dyDescent="0.25">
      <c r="A58" t="s">
        <v>19</v>
      </c>
      <c r="B58" t="s">
        <v>174</v>
      </c>
      <c r="C58" t="s">
        <v>175</v>
      </c>
      <c r="D58" t="s">
        <v>34</v>
      </c>
      <c r="E58" t="s">
        <v>176</v>
      </c>
      <c r="F58" t="str">
        <f t="shared" si="0"/>
        <v>Обращения граждан МО Ногликский ГО</v>
      </c>
      <c r="G58" s="11" t="str">
        <f>HYPERLINK("https://sed.admsakhalin.ru/Docs/Citizen/_layouts/15/eos/edbtransfer.ashx?SiteId=84ddafa0031f409e9b1dd96f91351621&amp;WebId=b44a2e8f6bd940ffb8577ce52c7585e0&amp;ListId=fd8a59b5757749e6848a491ebc731a91&amp;ItemId=52460&amp;ItemGuid=46275e1de24f47fbb4d488da2296924f&amp;Data=24","https://sed.admsakhalin.ru/Docs/Citizen/_layouts/15/eos/edbtransfer.ashx?SiteId=84ddafa0031f409e9b1dd96f91351621&amp;WebId=b44a2e8f6bd940ffb8577ce52c7585e0&amp;ListId=fd8a59b5757749e6848a491ebc731a91&amp;ItemId=52460&amp;ItemGuid=46275e1de24f47fbb4d488da2296924f&amp;Data=24")</f>
        <v>https://sed.admsakhalin.ru/Docs/Citizen/_layouts/15/eos/edbtransfer.ashx?SiteId=84ddafa0031f409e9b1dd96f91351621&amp;WebId=b44a2e8f6bd940ffb8577ce52c7585e0&amp;ListId=fd8a59b5757749e6848a491ebc731a91&amp;ItemId=52460&amp;ItemGuid=46275e1de24f47fbb4d488da2296924f&amp;Data=24</v>
      </c>
    </row>
    <row r="59" spans="1:7" x14ac:dyDescent="0.25">
      <c r="A59" t="s">
        <v>19</v>
      </c>
      <c r="B59" t="s">
        <v>177</v>
      </c>
      <c r="C59" t="s">
        <v>178</v>
      </c>
      <c r="D59" t="s">
        <v>55</v>
      </c>
      <c r="E59" t="s">
        <v>179</v>
      </c>
      <c r="F59" t="str">
        <f t="shared" si="0"/>
        <v>Обращения граждан МО Ногликский ГО</v>
      </c>
      <c r="G59" s="11" t="str">
        <f>HYPERLINK("https://sed.admsakhalin.ru/Docs/Citizen/_layouts/15/eos/edbtransfer.ashx?SiteId=84ddafa0031f409e9b1dd96f91351621&amp;WebId=b44a2e8f6bd940ffb8577ce52c7585e0&amp;ListId=fd8a59b5757749e6848a491ebc731a91&amp;ItemId=51819&amp;ItemGuid=0a7e9ef5bc3943f0965079a775cea7fb&amp;Data=24","https://sed.admsakhalin.ru/Docs/Citizen/_layouts/15/eos/edbtransfer.ashx?SiteId=84ddafa0031f409e9b1dd96f91351621&amp;WebId=b44a2e8f6bd940ffb8577ce52c7585e0&amp;ListId=fd8a59b5757749e6848a491ebc731a91&amp;ItemId=51819&amp;ItemGuid=0a7e9ef5bc3943f0965079a775cea7fb&amp;Data=24")</f>
        <v>https://sed.admsakhalin.ru/Docs/Citizen/_layouts/15/eos/edbtransfer.ashx?SiteId=84ddafa0031f409e9b1dd96f91351621&amp;WebId=b44a2e8f6bd940ffb8577ce52c7585e0&amp;ListId=fd8a59b5757749e6848a491ebc731a91&amp;ItemId=51819&amp;ItemGuid=0a7e9ef5bc3943f0965079a775cea7fb&amp;Data=24</v>
      </c>
    </row>
    <row r="60" spans="1:7" x14ac:dyDescent="0.25">
      <c r="A60" t="s">
        <v>19</v>
      </c>
      <c r="B60" t="s">
        <v>174</v>
      </c>
      <c r="C60" t="s">
        <v>180</v>
      </c>
      <c r="D60" t="s">
        <v>181</v>
      </c>
      <c r="E60" t="s">
        <v>182</v>
      </c>
      <c r="F60" t="str">
        <f t="shared" si="0"/>
        <v>Обращения граждан МО Ногликский ГО</v>
      </c>
      <c r="G60" s="11" t="str">
        <f>HYPERLINK("https://sed.admsakhalin.ru/Docs/Citizen/_layouts/15/eos/edbtransfer.ashx?SiteId=84ddafa0031f409e9b1dd96f91351621&amp;WebId=b44a2e8f6bd940ffb8577ce52c7585e0&amp;ListId=fd8a59b5757749e6848a491ebc731a91&amp;ItemId=53636&amp;ItemGuid=dab1022092094c99b91d7064c44a6787&amp;Data=24","https://sed.admsakhalin.ru/Docs/Citizen/_layouts/15/eos/edbtransfer.ashx?SiteId=84ddafa0031f409e9b1dd96f91351621&amp;WebId=b44a2e8f6bd940ffb8577ce52c7585e0&amp;ListId=fd8a59b5757749e6848a491ebc731a91&amp;ItemId=53636&amp;ItemGuid=dab1022092094c99b91d7064c44a6787&amp;Data=24")</f>
        <v>https://sed.admsakhalin.ru/Docs/Citizen/_layouts/15/eos/edbtransfer.ashx?SiteId=84ddafa0031f409e9b1dd96f91351621&amp;WebId=b44a2e8f6bd940ffb8577ce52c7585e0&amp;ListId=fd8a59b5757749e6848a491ebc731a91&amp;ItemId=53636&amp;ItemGuid=dab1022092094c99b91d7064c44a6787&amp;Data=24</v>
      </c>
    </row>
    <row r="61" spans="1:7" x14ac:dyDescent="0.25">
      <c r="A61" t="s">
        <v>19</v>
      </c>
      <c r="B61" t="s">
        <v>174</v>
      </c>
      <c r="C61" t="s">
        <v>183</v>
      </c>
      <c r="D61" t="s">
        <v>100</v>
      </c>
      <c r="E61" t="s">
        <v>184</v>
      </c>
      <c r="F61" t="str">
        <f t="shared" si="0"/>
        <v>Обращения граждан МО Ногликский ГО</v>
      </c>
      <c r="G61" s="11" t="str">
        <f>HYPERLINK("https://sed.admsakhalin.ru/Docs/Citizen/_layouts/15/eos/edbtransfer.ashx?SiteId=84ddafa0031f409e9b1dd96f91351621&amp;WebId=b44a2e8f6bd940ffb8577ce52c7585e0&amp;ListId=fd8a59b5757749e6848a491ebc731a91&amp;ItemId=51682&amp;ItemGuid=76442cd53d7142a7a2876e595478ef2b&amp;Data=24","https://sed.admsakhalin.ru/Docs/Citizen/_layouts/15/eos/edbtransfer.ashx?SiteId=84ddafa0031f409e9b1dd96f91351621&amp;WebId=b44a2e8f6bd940ffb8577ce52c7585e0&amp;ListId=fd8a59b5757749e6848a491ebc731a91&amp;ItemId=51682&amp;ItemGuid=76442cd53d7142a7a2876e595478ef2b&amp;Data=24")</f>
        <v>https://sed.admsakhalin.ru/Docs/Citizen/_layouts/15/eos/edbtransfer.ashx?SiteId=84ddafa0031f409e9b1dd96f91351621&amp;WebId=b44a2e8f6bd940ffb8577ce52c7585e0&amp;ListId=fd8a59b5757749e6848a491ebc731a91&amp;ItemId=51682&amp;ItemGuid=76442cd53d7142a7a2876e595478ef2b&amp;Data=24</v>
      </c>
    </row>
    <row r="62" spans="1:7" x14ac:dyDescent="0.25">
      <c r="A62" t="s">
        <v>19</v>
      </c>
      <c r="B62" t="s">
        <v>67</v>
      </c>
      <c r="C62" t="s">
        <v>185</v>
      </c>
      <c r="D62" t="s">
        <v>186</v>
      </c>
      <c r="E62" t="s">
        <v>145</v>
      </c>
      <c r="F62" t="str">
        <f t="shared" si="0"/>
        <v>Обращения граждан МО Ногликский ГО</v>
      </c>
      <c r="G62" s="11" t="str">
        <f>HYPERLINK("https://sed.admsakhalin.ru/Docs/Citizen/_layouts/15/eos/edbtransfer.ashx?SiteId=84ddafa0031f409e9b1dd96f91351621&amp;WebId=b44a2e8f6bd940ffb8577ce52c7585e0&amp;ListId=fd8a59b5757749e6848a491ebc731a91&amp;ItemId=52691&amp;ItemGuid=2498effcfc0c483182d0569c7328179d&amp;Data=24","https://sed.admsakhalin.ru/Docs/Citizen/_layouts/15/eos/edbtransfer.ashx?SiteId=84ddafa0031f409e9b1dd96f91351621&amp;WebId=b44a2e8f6bd940ffb8577ce52c7585e0&amp;ListId=fd8a59b5757749e6848a491ebc731a91&amp;ItemId=52691&amp;ItemGuid=2498effcfc0c483182d0569c7328179d&amp;Data=24")</f>
        <v>https://sed.admsakhalin.ru/Docs/Citizen/_layouts/15/eos/edbtransfer.ashx?SiteId=84ddafa0031f409e9b1dd96f91351621&amp;WebId=b44a2e8f6bd940ffb8577ce52c7585e0&amp;ListId=fd8a59b5757749e6848a491ebc731a91&amp;ItemId=52691&amp;ItemGuid=2498effcfc0c483182d0569c7328179d&amp;Data=24</v>
      </c>
    </row>
    <row r="63" spans="1:7" x14ac:dyDescent="0.25">
      <c r="A63" t="s">
        <v>19</v>
      </c>
      <c r="B63" t="s">
        <v>187</v>
      </c>
      <c r="C63" t="s">
        <v>188</v>
      </c>
      <c r="D63" t="s">
        <v>135</v>
      </c>
      <c r="E63" t="s">
        <v>189</v>
      </c>
      <c r="F63" t="str">
        <f t="shared" si="0"/>
        <v>Обращения граждан МО Ногликский ГО</v>
      </c>
      <c r="G63" s="11" t="str">
        <f>HYPERLINK("https://sed.admsakhalin.ru/Docs/Citizen/_layouts/15/eos/edbtransfer.ashx?SiteId=84ddafa0031f409e9b1dd96f91351621&amp;WebId=b44a2e8f6bd940ffb8577ce52c7585e0&amp;ListId=fd8a59b5757749e6848a491ebc731a91&amp;ItemId=54349&amp;ItemGuid=504ce394ef8c47fc80d5543dec1133aa&amp;Data=24","https://sed.admsakhalin.ru/Docs/Citizen/_layouts/15/eos/edbtransfer.ashx?SiteId=84ddafa0031f409e9b1dd96f91351621&amp;WebId=b44a2e8f6bd940ffb8577ce52c7585e0&amp;ListId=fd8a59b5757749e6848a491ebc731a91&amp;ItemId=54349&amp;ItemGuid=504ce394ef8c47fc80d5543dec1133aa&amp;Data=24")</f>
        <v>https://sed.admsakhalin.ru/Docs/Citizen/_layouts/15/eos/edbtransfer.ashx?SiteId=84ddafa0031f409e9b1dd96f91351621&amp;WebId=b44a2e8f6bd940ffb8577ce52c7585e0&amp;ListId=fd8a59b5757749e6848a491ebc731a91&amp;ItemId=54349&amp;ItemGuid=504ce394ef8c47fc80d5543dec1133aa&amp;Data=24</v>
      </c>
    </row>
    <row r="64" spans="1:7" x14ac:dyDescent="0.25">
      <c r="A64" t="s">
        <v>19</v>
      </c>
      <c r="B64" t="s">
        <v>190</v>
      </c>
      <c r="C64" t="s">
        <v>191</v>
      </c>
      <c r="D64" t="s">
        <v>155</v>
      </c>
      <c r="E64" t="s">
        <v>192</v>
      </c>
      <c r="F64" t="str">
        <f t="shared" si="0"/>
        <v>Обращения граждан МО Ногликский ГО</v>
      </c>
      <c r="G64" s="11" t="str">
        <f>HYPERLINK("https://sed.admsakhalin.ru/Docs/Citizen/_layouts/15/eos/edbtransfer.ashx?SiteId=84ddafa0031f409e9b1dd96f91351621&amp;WebId=b44a2e8f6bd940ffb8577ce52c7585e0&amp;ListId=fd8a59b5757749e6848a491ebc731a91&amp;ItemId=53837&amp;ItemGuid=58a6841fb22d4537b0e150ae6fb0909d&amp;Data=24","https://sed.admsakhalin.ru/Docs/Citizen/_layouts/15/eos/edbtransfer.ashx?SiteId=84ddafa0031f409e9b1dd96f91351621&amp;WebId=b44a2e8f6bd940ffb8577ce52c7585e0&amp;ListId=fd8a59b5757749e6848a491ebc731a91&amp;ItemId=53837&amp;ItemGuid=58a6841fb22d4537b0e150ae6fb0909d&amp;Data=24")</f>
        <v>https://sed.admsakhalin.ru/Docs/Citizen/_layouts/15/eos/edbtransfer.ashx?SiteId=84ddafa0031f409e9b1dd96f91351621&amp;WebId=b44a2e8f6bd940ffb8577ce52c7585e0&amp;ListId=fd8a59b5757749e6848a491ebc731a91&amp;ItemId=53837&amp;ItemGuid=58a6841fb22d4537b0e150ae6fb0909d&amp;Data=24</v>
      </c>
    </row>
    <row r="65" spans="1:7" x14ac:dyDescent="0.25">
      <c r="A65" t="s">
        <v>19</v>
      </c>
      <c r="B65" t="s">
        <v>193</v>
      </c>
      <c r="C65" t="s">
        <v>194</v>
      </c>
      <c r="D65" t="s">
        <v>195</v>
      </c>
      <c r="E65" t="s">
        <v>196</v>
      </c>
      <c r="F65" t="str">
        <f t="shared" si="0"/>
        <v>Обращения граждан МО Ногликский ГО</v>
      </c>
      <c r="G65" s="11" t="str">
        <f>HYPERLINK("https://sed.admsakhalin.ru/Docs/Citizen/_layouts/15/eos/edbtransfer.ashx?SiteId=84ddafa0031f409e9b1dd96f91351621&amp;WebId=b44a2e8f6bd940ffb8577ce52c7585e0&amp;ListId=fd8a59b5757749e6848a491ebc731a91&amp;ItemId=53982&amp;ItemGuid=e9ee4090994c41cba72e4420df3bd9d7&amp;Data=24","https://sed.admsakhalin.ru/Docs/Citizen/_layouts/15/eos/edbtransfer.ashx?SiteId=84ddafa0031f409e9b1dd96f91351621&amp;WebId=b44a2e8f6bd940ffb8577ce52c7585e0&amp;ListId=fd8a59b5757749e6848a491ebc731a91&amp;ItemId=53982&amp;ItemGuid=e9ee4090994c41cba72e4420df3bd9d7&amp;Data=24")</f>
        <v>https://sed.admsakhalin.ru/Docs/Citizen/_layouts/15/eos/edbtransfer.ashx?SiteId=84ddafa0031f409e9b1dd96f91351621&amp;WebId=b44a2e8f6bd940ffb8577ce52c7585e0&amp;ListId=fd8a59b5757749e6848a491ebc731a91&amp;ItemId=53982&amp;ItemGuid=e9ee4090994c41cba72e4420df3bd9d7&amp;Data=24</v>
      </c>
    </row>
    <row r="66" spans="1:7" x14ac:dyDescent="0.25">
      <c r="A66" t="s">
        <v>19</v>
      </c>
      <c r="B66" t="s">
        <v>96</v>
      </c>
      <c r="C66" t="s">
        <v>197</v>
      </c>
      <c r="D66" t="s">
        <v>198</v>
      </c>
      <c r="E66" t="s">
        <v>199</v>
      </c>
      <c r="F66" t="str">
        <f t="shared" si="0"/>
        <v>Обращения граждан МО Ногликский ГО</v>
      </c>
      <c r="G66" s="11" t="str">
        <f>HYPERLINK("https://sed.admsakhalin.ru/Docs/Citizen/_layouts/15/eos/edbtransfer.ashx?SiteId=84ddafa0031f409e9b1dd96f91351621&amp;WebId=b44a2e8f6bd940ffb8577ce52c7585e0&amp;ListId=fd8a59b5757749e6848a491ebc731a91&amp;ItemId=53443&amp;ItemGuid=315946c7376943bbbb572e9fa67267f9&amp;Data=24","https://sed.admsakhalin.ru/Docs/Citizen/_layouts/15/eos/edbtransfer.ashx?SiteId=84ddafa0031f409e9b1dd96f91351621&amp;WebId=b44a2e8f6bd940ffb8577ce52c7585e0&amp;ListId=fd8a59b5757749e6848a491ebc731a91&amp;ItemId=53443&amp;ItemGuid=315946c7376943bbbb572e9fa67267f9&amp;Data=24")</f>
        <v>https://sed.admsakhalin.ru/Docs/Citizen/_layouts/15/eos/edbtransfer.ashx?SiteId=84ddafa0031f409e9b1dd96f91351621&amp;WebId=b44a2e8f6bd940ffb8577ce52c7585e0&amp;ListId=fd8a59b5757749e6848a491ebc731a91&amp;ItemId=53443&amp;ItemGuid=315946c7376943bbbb572e9fa67267f9&amp;Data=24</v>
      </c>
    </row>
    <row r="67" spans="1:7" x14ac:dyDescent="0.25">
      <c r="A67" t="s">
        <v>19</v>
      </c>
      <c r="B67" t="s">
        <v>96</v>
      </c>
      <c r="C67" t="s">
        <v>200</v>
      </c>
      <c r="D67" t="s">
        <v>62</v>
      </c>
      <c r="E67" t="s">
        <v>201</v>
      </c>
      <c r="F67" t="str">
        <f t="shared" si="0"/>
        <v>Обращения граждан МО Ногликский ГО</v>
      </c>
      <c r="G67" s="11" t="str">
        <f>HYPERLINK("https://sed.admsakhalin.ru/Docs/Citizen/_layouts/15/eos/edbtransfer.ashx?SiteId=84ddafa0031f409e9b1dd96f91351621&amp;WebId=b44a2e8f6bd940ffb8577ce52c7585e0&amp;ListId=fd8a59b5757749e6848a491ebc731a91&amp;ItemId=51906&amp;ItemGuid=ab32dd1b3faf45e287e429f627860f71&amp;Data=24","https://sed.admsakhalin.ru/Docs/Citizen/_layouts/15/eos/edbtransfer.ashx?SiteId=84ddafa0031f409e9b1dd96f91351621&amp;WebId=b44a2e8f6bd940ffb8577ce52c7585e0&amp;ListId=fd8a59b5757749e6848a491ebc731a91&amp;ItemId=51906&amp;ItemGuid=ab32dd1b3faf45e287e429f627860f71&amp;Data=24")</f>
        <v>https://sed.admsakhalin.ru/Docs/Citizen/_layouts/15/eos/edbtransfer.ashx?SiteId=84ddafa0031f409e9b1dd96f91351621&amp;WebId=b44a2e8f6bd940ffb8577ce52c7585e0&amp;ListId=fd8a59b5757749e6848a491ebc731a91&amp;ItemId=51906&amp;ItemGuid=ab32dd1b3faf45e287e429f627860f71&amp;Data=24</v>
      </c>
    </row>
    <row r="68" spans="1:7" x14ac:dyDescent="0.25">
      <c r="A68" t="s">
        <v>19</v>
      </c>
      <c r="B68" t="s">
        <v>174</v>
      </c>
      <c r="C68" t="s">
        <v>202</v>
      </c>
      <c r="D68" t="s">
        <v>203</v>
      </c>
      <c r="E68" t="s">
        <v>204</v>
      </c>
      <c r="F68" t="str">
        <f t="shared" si="0"/>
        <v>Обращения граждан МО Ногликский ГО</v>
      </c>
      <c r="G68" s="11" t="str">
        <f>HYPERLINK("https://sed.admsakhalin.ru/Docs/Citizen/_layouts/15/eos/edbtransfer.ashx?SiteId=84ddafa0031f409e9b1dd96f91351621&amp;WebId=b44a2e8f6bd940ffb8577ce52c7585e0&amp;ListId=fd8a59b5757749e6848a491ebc731a91&amp;ItemId=53577&amp;ItemGuid=2dc6f15684b14de881751cbb4d06596f&amp;Data=24","https://sed.admsakhalin.ru/Docs/Citizen/_layouts/15/eos/edbtransfer.ashx?SiteId=84ddafa0031f409e9b1dd96f91351621&amp;WebId=b44a2e8f6bd940ffb8577ce52c7585e0&amp;ListId=fd8a59b5757749e6848a491ebc731a91&amp;ItemId=53577&amp;ItemGuid=2dc6f15684b14de881751cbb4d06596f&amp;Data=24")</f>
        <v>https://sed.admsakhalin.ru/Docs/Citizen/_layouts/15/eos/edbtransfer.ashx?SiteId=84ddafa0031f409e9b1dd96f91351621&amp;WebId=b44a2e8f6bd940ffb8577ce52c7585e0&amp;ListId=fd8a59b5757749e6848a491ebc731a91&amp;ItemId=53577&amp;ItemGuid=2dc6f15684b14de881751cbb4d06596f&amp;Data=24</v>
      </c>
    </row>
    <row r="69" spans="1:7" x14ac:dyDescent="0.25">
      <c r="A69" t="s">
        <v>19</v>
      </c>
      <c r="B69" t="s">
        <v>75</v>
      </c>
      <c r="C69" t="s">
        <v>205</v>
      </c>
      <c r="D69" t="s">
        <v>109</v>
      </c>
      <c r="E69" t="s">
        <v>206</v>
      </c>
      <c r="F69" t="str">
        <f t="shared" si="0"/>
        <v>Обращения граждан МО Ногликский ГО</v>
      </c>
      <c r="G69" s="11" t="str">
        <f>HYPERLINK("https://sed.admsakhalin.ru/Docs/Citizen/_layouts/15/eos/edbtransfer.ashx?SiteId=84ddafa0031f409e9b1dd96f91351621&amp;WebId=b44a2e8f6bd940ffb8577ce52c7585e0&amp;ListId=fd8a59b5757749e6848a491ebc731a91&amp;ItemId=53351&amp;ItemGuid=74c778617f464acbb86a0c14ab866a32&amp;Data=24","https://sed.admsakhalin.ru/Docs/Citizen/_layouts/15/eos/edbtransfer.ashx?SiteId=84ddafa0031f409e9b1dd96f91351621&amp;WebId=b44a2e8f6bd940ffb8577ce52c7585e0&amp;ListId=fd8a59b5757749e6848a491ebc731a91&amp;ItemId=53351&amp;ItemGuid=74c778617f464acbb86a0c14ab866a32&amp;Data=24")</f>
        <v>https://sed.admsakhalin.ru/Docs/Citizen/_layouts/15/eos/edbtransfer.ashx?SiteId=84ddafa0031f409e9b1dd96f91351621&amp;WebId=b44a2e8f6bd940ffb8577ce52c7585e0&amp;ListId=fd8a59b5757749e6848a491ebc731a91&amp;ItemId=53351&amp;ItemGuid=74c778617f464acbb86a0c14ab866a32&amp;Data=24</v>
      </c>
    </row>
    <row r="70" spans="1:7" x14ac:dyDescent="0.25">
      <c r="A70" t="s">
        <v>19</v>
      </c>
      <c r="B70" t="s">
        <v>75</v>
      </c>
      <c r="C70" t="s">
        <v>207</v>
      </c>
      <c r="D70" t="s">
        <v>208</v>
      </c>
      <c r="E70" t="s">
        <v>77</v>
      </c>
      <c r="F70" t="str">
        <f t="shared" si="0"/>
        <v>Обращения граждан МО Ногликский ГО</v>
      </c>
      <c r="G70" s="11" t="str">
        <f>HYPERLINK("https://sed.admsakhalin.ru/Docs/Citizen/_layouts/15/eos/edbtransfer.ashx?SiteId=84ddafa0031f409e9b1dd96f91351621&amp;WebId=b44a2e8f6bd940ffb8577ce52c7585e0&amp;ListId=fd8a59b5757749e6848a491ebc731a91&amp;ItemId=54372&amp;ItemGuid=e072baadf8614febaec00a3f0251d096&amp;Data=24","https://sed.admsakhalin.ru/Docs/Citizen/_layouts/15/eos/edbtransfer.ashx?SiteId=84ddafa0031f409e9b1dd96f91351621&amp;WebId=b44a2e8f6bd940ffb8577ce52c7585e0&amp;ListId=fd8a59b5757749e6848a491ebc731a91&amp;ItemId=54372&amp;ItemGuid=e072baadf8614febaec00a3f0251d096&amp;Data=24")</f>
        <v>https://sed.admsakhalin.ru/Docs/Citizen/_layouts/15/eos/edbtransfer.ashx?SiteId=84ddafa0031f409e9b1dd96f91351621&amp;WebId=b44a2e8f6bd940ffb8577ce52c7585e0&amp;ListId=fd8a59b5757749e6848a491ebc731a91&amp;ItemId=54372&amp;ItemGuid=e072baadf8614febaec00a3f0251d096&amp;Data=24</v>
      </c>
    </row>
    <row r="71" spans="1:7" x14ac:dyDescent="0.25">
      <c r="A71" t="s">
        <v>19</v>
      </c>
      <c r="B71" t="s">
        <v>209</v>
      </c>
      <c r="C71" t="s">
        <v>210</v>
      </c>
      <c r="D71" t="s">
        <v>211</v>
      </c>
      <c r="E71" t="s">
        <v>212</v>
      </c>
      <c r="F71" t="str">
        <f t="shared" si="0"/>
        <v>Обращения граждан МО Ногликский ГО</v>
      </c>
      <c r="G71" s="11" t="str">
        <f>HYPERLINK("https://sed.admsakhalin.ru/Docs/Citizen/_layouts/15/eos/edbtransfer.ashx?SiteId=84ddafa0031f409e9b1dd96f91351621&amp;WebId=b44a2e8f6bd940ffb8577ce52c7585e0&amp;ListId=fd8a59b5757749e6848a491ebc731a91&amp;ItemId=52056&amp;ItemGuid=4b4d722361b74fc1b1ee061e94165cda&amp;Data=24","https://sed.admsakhalin.ru/Docs/Citizen/_layouts/15/eos/edbtransfer.ashx?SiteId=84ddafa0031f409e9b1dd96f91351621&amp;WebId=b44a2e8f6bd940ffb8577ce52c7585e0&amp;ListId=fd8a59b5757749e6848a491ebc731a91&amp;ItemId=52056&amp;ItemGuid=4b4d722361b74fc1b1ee061e94165cda&amp;Data=24")</f>
        <v>https://sed.admsakhalin.ru/Docs/Citizen/_layouts/15/eos/edbtransfer.ashx?SiteId=84ddafa0031f409e9b1dd96f91351621&amp;WebId=b44a2e8f6bd940ffb8577ce52c7585e0&amp;ListId=fd8a59b5757749e6848a491ebc731a91&amp;ItemId=52056&amp;ItemGuid=4b4d722361b74fc1b1ee061e94165cda&amp;Data=24</v>
      </c>
    </row>
    <row r="72" spans="1:7" x14ac:dyDescent="0.25">
      <c r="A72" t="s">
        <v>19</v>
      </c>
      <c r="B72" t="s">
        <v>147</v>
      </c>
      <c r="C72" t="s">
        <v>213</v>
      </c>
      <c r="D72" t="s">
        <v>149</v>
      </c>
      <c r="E72" t="s">
        <v>150</v>
      </c>
      <c r="F72" t="str">
        <f t="shared" si="0"/>
        <v>Обращения граждан МО Ногликский ГО</v>
      </c>
      <c r="G72" s="11" t="str">
        <f>HYPERLINK("https://sed.admsakhalin.ru/Docs/Citizen/_layouts/15/eos/edbtransfer.ashx?SiteId=84ddafa0031f409e9b1dd96f91351621&amp;WebId=b44a2e8f6bd940ffb8577ce52c7585e0&amp;ListId=fd8a59b5757749e6848a491ebc731a91&amp;ItemId=52708&amp;ItemGuid=50719575897f4bacbaea05f55b3f3fd4&amp;Data=24","https://sed.admsakhalin.ru/Docs/Citizen/_layouts/15/eos/edbtransfer.ashx?SiteId=84ddafa0031f409e9b1dd96f91351621&amp;WebId=b44a2e8f6bd940ffb8577ce52c7585e0&amp;ListId=fd8a59b5757749e6848a491ebc731a91&amp;ItemId=52708&amp;ItemGuid=50719575897f4bacbaea05f55b3f3fd4&amp;Data=24")</f>
        <v>https://sed.admsakhalin.ru/Docs/Citizen/_layouts/15/eos/edbtransfer.ashx?SiteId=84ddafa0031f409e9b1dd96f91351621&amp;WebId=b44a2e8f6bd940ffb8577ce52c7585e0&amp;ListId=fd8a59b5757749e6848a491ebc731a91&amp;ItemId=52708&amp;ItemGuid=50719575897f4bacbaea05f55b3f3fd4&amp;Data=24</v>
      </c>
    </row>
    <row r="73" spans="1:7" x14ac:dyDescent="0.25">
      <c r="A73" t="s">
        <v>19</v>
      </c>
      <c r="B73" t="s">
        <v>67</v>
      </c>
      <c r="C73" t="s">
        <v>214</v>
      </c>
      <c r="D73" t="s">
        <v>215</v>
      </c>
      <c r="E73" t="s">
        <v>201</v>
      </c>
      <c r="F73" t="str">
        <f t="shared" si="0"/>
        <v>Обращения граждан МО Ногликский ГО</v>
      </c>
      <c r="G73" s="11" t="str">
        <f>HYPERLINK("https://sed.admsakhalin.ru/Docs/Citizen/_layouts/15/eos/edbtransfer.ashx?SiteId=84ddafa0031f409e9b1dd96f91351621&amp;WebId=b44a2e8f6bd940ffb8577ce52c7585e0&amp;ListId=fd8a59b5757749e6848a491ebc731a91&amp;ItemId=53187&amp;ItemGuid=ed618a6ae1d642dd8fa50270965717f2&amp;Data=24","https://sed.admsakhalin.ru/Docs/Citizen/_layouts/15/eos/edbtransfer.ashx?SiteId=84ddafa0031f409e9b1dd96f91351621&amp;WebId=b44a2e8f6bd940ffb8577ce52c7585e0&amp;ListId=fd8a59b5757749e6848a491ebc731a91&amp;ItemId=53187&amp;ItemGuid=ed618a6ae1d642dd8fa50270965717f2&amp;Data=24")</f>
        <v>https://sed.admsakhalin.ru/Docs/Citizen/_layouts/15/eos/edbtransfer.ashx?SiteId=84ddafa0031f409e9b1dd96f91351621&amp;WebId=b44a2e8f6bd940ffb8577ce52c7585e0&amp;ListId=fd8a59b5757749e6848a491ebc731a91&amp;ItemId=53187&amp;ItemGuid=ed618a6ae1d642dd8fa50270965717f2&amp;Data=24</v>
      </c>
    </row>
    <row r="74" spans="1:7" x14ac:dyDescent="0.25">
      <c r="A74" t="s">
        <v>19</v>
      </c>
      <c r="B74" t="s">
        <v>71</v>
      </c>
      <c r="C74" t="s">
        <v>216</v>
      </c>
      <c r="D74" t="s">
        <v>131</v>
      </c>
      <c r="E74" t="s">
        <v>217</v>
      </c>
      <c r="F74" t="str">
        <f t="shared" si="0"/>
        <v>Обращения граждан МО Ногликский ГО</v>
      </c>
      <c r="G74" s="11" t="str">
        <f>HYPERLINK("https://sed.admsakhalin.ru/Docs/Citizen/_layouts/15/eos/edbtransfer.ashx?SiteId=84ddafa0031f409e9b1dd96f91351621&amp;WebId=b44a2e8f6bd940ffb8577ce52c7585e0&amp;ListId=fd8a59b5757749e6848a491ebc731a91&amp;ItemId=52787&amp;ItemGuid=1ca5622ffb30438e97dafd02391fa41e&amp;Data=24","https://sed.admsakhalin.ru/Docs/Citizen/_layouts/15/eos/edbtransfer.ashx?SiteId=84ddafa0031f409e9b1dd96f91351621&amp;WebId=b44a2e8f6bd940ffb8577ce52c7585e0&amp;ListId=fd8a59b5757749e6848a491ebc731a91&amp;ItemId=52787&amp;ItemGuid=1ca5622ffb30438e97dafd02391fa41e&amp;Data=24")</f>
        <v>https://sed.admsakhalin.ru/Docs/Citizen/_layouts/15/eos/edbtransfer.ashx?SiteId=84ddafa0031f409e9b1dd96f91351621&amp;WebId=b44a2e8f6bd940ffb8577ce52c7585e0&amp;ListId=fd8a59b5757749e6848a491ebc731a91&amp;ItemId=52787&amp;ItemGuid=1ca5622ffb30438e97dafd02391fa41e&amp;Data=24</v>
      </c>
    </row>
    <row r="75" spans="1:7" x14ac:dyDescent="0.25">
      <c r="A75" t="s">
        <v>19</v>
      </c>
      <c r="B75" t="s">
        <v>218</v>
      </c>
      <c r="C75" t="s">
        <v>219</v>
      </c>
      <c r="D75" t="s">
        <v>203</v>
      </c>
      <c r="E75" t="s">
        <v>220</v>
      </c>
      <c r="F75" t="str">
        <f t="shared" si="0"/>
        <v>Обращения граждан МО Ногликский ГО</v>
      </c>
      <c r="G75" s="11" t="str">
        <f>HYPERLINK("https://sed.admsakhalin.ru/Docs/Citizen/_layouts/15/eos/edbtransfer.ashx?SiteId=84ddafa0031f409e9b1dd96f91351621&amp;WebId=b44a2e8f6bd940ffb8577ce52c7585e0&amp;ListId=fd8a59b5757749e6848a491ebc731a91&amp;ItemId=53578&amp;ItemGuid=ae4912fa9cff47c1aa09fbbbb4e7cb5a&amp;Data=24","https://sed.admsakhalin.ru/Docs/Citizen/_layouts/15/eos/edbtransfer.ashx?SiteId=84ddafa0031f409e9b1dd96f91351621&amp;WebId=b44a2e8f6bd940ffb8577ce52c7585e0&amp;ListId=fd8a59b5757749e6848a491ebc731a91&amp;ItemId=53578&amp;ItemGuid=ae4912fa9cff47c1aa09fbbbb4e7cb5a&amp;Data=24")</f>
        <v>https://sed.admsakhalin.ru/Docs/Citizen/_layouts/15/eos/edbtransfer.ashx?SiteId=84ddafa0031f409e9b1dd96f91351621&amp;WebId=b44a2e8f6bd940ffb8577ce52c7585e0&amp;ListId=fd8a59b5757749e6848a491ebc731a91&amp;ItemId=53578&amp;ItemGuid=ae4912fa9cff47c1aa09fbbbb4e7cb5a&amp;Data=24</v>
      </c>
    </row>
    <row r="76" spans="1:7" x14ac:dyDescent="0.25">
      <c r="D76" s="5"/>
    </row>
    <row r="77" spans="1:7" x14ac:dyDescent="0.25">
      <c r="D77" s="5"/>
    </row>
    <row r="78" spans="1:7" x14ac:dyDescent="0.25">
      <c r="D78" s="5"/>
    </row>
    <row r="79" spans="1:7" x14ac:dyDescent="0.25">
      <c r="D79" s="5"/>
    </row>
    <row r="80" spans="1:7" x14ac:dyDescent="0.25">
      <c r="D80" s="5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ContentReportTemplateDispForm</Display>
  <Edit>ContentReportTemplateEditForm</Edit>
  <New>ContentReportTemplateNewForm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portQuery xmlns="http://www.eos.ru/SP/Fields">            &lt;View Type="DB" Scope="Recursive" List="/Lists/DocRecord" Web="/Docs/Citizen"&gt;
            &lt;ViewFields&gt;
           &lt;!-- &lt;FieldRef Name="DocTypeId"/&gt;
            &lt;FieldRef Name="RubricLink"/&gt; --&gt;
            &lt;FieldRef Name="DocGroupLink"/&gt;
            &lt;FieldRef Name="CitizenRequestTypeLink"/&gt;
           &lt;!-- &lt;FieldRef Name="RegNumber"/&gt;
            &lt;FieldRef Name="RegDate"/&gt;
            &lt;FieldRef Name="DocCategoryId"/&gt;
            &lt;FieldRef Name="Title"/&gt;
            &lt;FieldRef Name="Annotation"/&gt;
            &lt;FieldRef Name="DeliverToEos"/&gt;
            &lt;FieldRef Name="OrgCorrespondentLink"/&gt;
            &lt;FieldRef Name="MyWorkspaceContactLink"/&gt;
            &lt;FieldRef Name="OutgoingNumber"/&gt;
            &lt;FieldRef Name="OutgoingDate"/&gt;
            &lt;FieldRef Name="DeliveryTypeId"/&gt;
            &lt;FieldRef Name="DossierLink"/&gt;
            &lt;FieldRef Name="StateId"/&gt;  --&gt;
            &lt;/ViewFields&gt;
            &lt;Query&gt;
            &lt;Where&gt;
            &lt;And&gt;
            &lt;And&gt;
            &lt;And&gt;
            &lt;Eq&gt;
            &lt;FieldRef Name="DocTypeId" /&gt;
            &lt;Value Type="Text"&gt;14&lt;/Value&gt;
            &lt;/Eq&gt;
            &lt;Eq&gt;
            &lt;FieldRef Name="DocGroupLink" LookupId="true"/&gt;
            &lt;Value Type="Lookup" Parameter="DocGroupId|Группа документов" /&gt;
            &lt;/Eq&gt;
            &lt;/And&gt;
			&lt;And&gt;
            &lt;Eq&gt;
            &lt;FieldRef Name="PlaceCreationLink" LookupId="true"/&gt;
            &lt;Value Type="Lookup" Multi="True" Parameter="PlaceCreationId|Место создания"  /&gt;
            &lt;/Eq&gt;
            &lt;Eq&gt;
            &lt;FieldRef Name="DepartmentLink" LookupId="true"/&gt;
            &lt;Value Type="Lookup" Multi="True" Parameter="DepartmentId|Подразделение"  /&gt;
            &lt;/Eq&gt;
            &lt;/And&gt;
            &lt;/And&gt;
            &lt;And&gt;
            &lt;And&gt;
            &lt;Geq&gt;
            &lt;FieldRef Name="RegDate" /&gt;
            &lt;Value Type="DateTime" Parameter="BeginRegDate|Дата регистрации (начальная)"/&gt;
            &lt;/Geq&gt;
            &lt;Leq&gt;
            &lt;FieldRef Name="RegDate" /&gt;
            &lt;Value Type="DateTime" Parameter="EndRegDate|Дата регистрации (конечная)" /&gt;
            &lt;/Leq&gt;
            &lt;/And&gt;
            &lt;And&gt;
            &lt;And&gt;
            &lt;Eq&gt;
            &lt;FieldRef Name="OrgCorrespondentLink" LookupId="true"/&gt;
            &lt;Value Type="Lookup" Parameter="OrgCorrespondentId|Корреспондент (организация)" /&gt;
            &lt;/Eq&gt;
            &lt;Eq&gt;
            &lt;FieldRef Name="CorrespondentLink" LookupId="true"/&gt;
            &lt;Value Type="Lookup" Parameter="CorrespondentId|Корреспондент (Ф.И.О.)" /&gt;
            &lt;/Eq&gt;
            &lt;/And&gt;
            &lt;Eq&gt;
            &lt;FieldRef Name="DossierLink" LookupId="true"/&gt;
            &lt;Value Type="Lookup" Parameter="DossierId|Дело №" /&gt;
            &lt;/Eq&gt;
            &lt;/And&gt;
            &lt;/And&gt;
            &lt;/And&gt;
            &lt;/Where&gt;
            &lt;/Query&gt;
            &lt;/View&gt;
          </ReportQuery>
    <ReportCreate xmlns="http://www.eos.ru/SP/Fields">http://sed.admsakhalin.ru/_layouts/15/eos/ReportParametersDialog.aspx, http://sed.admsakhalin.ru/_layouts/15/eos/ReportParametersDialog.aspx</ReportCreate>
    <ItemNumber xmlns="7C2CFB19-760E-4FD3-902D-BB846415C5BD">00-00</ItemNumber>
    <ReportRefresh xmlns="http://www.eos.ru/SP/Fields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Шаблон отчета" ma:contentTypeID="0x010100AA1C90C56F7D4A6C9A95881BFE11A637008932438405016B49810902ADB2FA57B1" ma:contentTypeVersion="5" ma:contentTypeDescription="" ma:contentTypeScope="" ma:versionID="bf7749f6f852da0cd826003a94fa769b">
  <xsd:schema xmlns:xsd="http://www.w3.org/2001/XMLSchema" xmlns:xs="http://www.w3.org/2001/XMLSchema" xmlns:p="http://schemas.microsoft.com/office/2006/metadata/properties" xmlns:ns2="7C2CFB19-760E-4FD3-902D-BB846415C5BD" xmlns:ns3="http://www.eos.ru/SP/Fields" targetNamespace="http://schemas.microsoft.com/office/2006/metadata/properties" ma:root="true" ma:fieldsID="bfea514e4b52ae2db62828c1564765b0" ns2:_="" ns3:_="">
    <xsd:import namespace="7C2CFB19-760E-4FD3-902D-BB846415C5BD"/>
    <xsd:import namespace="http://www.eos.ru/SP/Fields"/>
    <xsd:element name="properties">
      <xsd:complexType>
        <xsd:sequence>
          <xsd:element name="documentManagement">
            <xsd:complexType>
              <xsd:all>
                <xsd:element ref="ns2:ItemNumber" minOccurs="0"/>
                <xsd:element ref="ns3:ReportRefresh" minOccurs="0"/>
                <xsd:element ref="ns3:ReportCreate" minOccurs="0"/>
                <xsd:element ref="ns3:ReportQuer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2CFB19-760E-4FD3-902D-BB846415C5BD" elementFormDefault="qualified">
    <xsd:import namespace="http://schemas.microsoft.com/office/2006/documentManagement/types"/>
    <xsd:import namespace="http://schemas.microsoft.com/office/infopath/2007/PartnerControls"/>
    <xsd:element name="ItemNumber" ma:index="6" nillable="true" ma:displayName="№ пункта" ma:default="" ma:internalName="ItemNumber" ma:percentage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www.eos.ru/SP/Fields" elementFormDefault="qualified">
    <xsd:import namespace="http://schemas.microsoft.com/office/2006/documentManagement/types"/>
    <xsd:import namespace="http://schemas.microsoft.com/office/infopath/2007/PartnerControls"/>
    <xsd:element name="ReportRefresh" ma:index="10" nillable="true" ma:displayName="Интервал обновления (мин)" ma:internalName="ReportRefresh" ma:percentage="FALSE">
      <xsd:simpleType>
        <xsd:restriction base="dms:Number"/>
      </xsd:simpleType>
    </xsd:element>
    <xsd:element name="ReportCreate" ma:index="11" nillable="true" ma:displayName="Создать отчет" ma:default="/_layouts/15/eos/ReportParametersDialog.aspx" ma:format="Hyperlink" ma:internalName="ReportCreate">
      <xsd:simpleType>
        <xsd:restriction base="dms:Unknown"/>
      </xsd:simpleType>
    </xsd:element>
    <xsd:element name="ReportQuery" ma:index="12" nillable="true" ma:displayName="Запрос" ma:internalName="ReportQuer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8" ma:displayName="Название"/>
        <xsd:element ref="dc:subject" minOccurs="0" maxOccurs="1"/>
        <xsd:element ref="dc:description" minOccurs="0" maxOccurs="1" ma:index="9" ma:displayName="Заметки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77DC9D-2CAB-448C-8D2F-64455491D7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E22039-9833-422B-832A-8DE0499D5648}">
  <ds:schemaRefs>
    <ds:schemaRef ds:uri="7C2CFB19-760E-4FD3-902D-BB846415C5BD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www.eos.ru/SP/Fields"/>
  </ds:schemaRefs>
</ds:datastoreItem>
</file>

<file path=customXml/itemProps3.xml><?xml version="1.0" encoding="utf-8"?>
<ds:datastoreItem xmlns:ds="http://schemas.openxmlformats.org/officeDocument/2006/customXml" ds:itemID="{82B0A6DB-5CC3-4C48-8D3C-CD91EA334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2CFB19-760E-4FD3-902D-BB846415C5BD"/>
    <ds:schemaRef ds:uri="http://www.eos.ru/SP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Результат</vt:lpstr>
      <vt:lpstr>Данные</vt:lpstr>
      <vt:lpstr>BeginRegDate</vt:lpstr>
      <vt:lpstr>EndRegDate</vt:lpstr>
      <vt:lpstr>ReportDate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ОГ ОБЩИЙ. ОТЧЕТ О ТЕМАТИКАХ И КОЛИЧЕСТВЕ ВОПРОСОВ</dc:title>
  <dc:creator>Наструдинов Евгений Рифхатович</dc:creator>
  <dc:description>Общий отчет</dc:description>
  <cp:lastModifiedBy>Вероника С. Тимофеева</cp:lastModifiedBy>
  <cp:lastPrinted>2015-11-06T05:32:21Z</cp:lastPrinted>
  <dcterms:created xsi:type="dcterms:W3CDTF">2015-10-06T10:12:55Z</dcterms:created>
  <dcterms:modified xsi:type="dcterms:W3CDTF">2023-04-13T03:54:56Z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0x010100AA1C90C56F7D4A6C9A95881BFE11A637008932438405016B49810902ADB2FA57B1</vt:lpwstr>
  </property>
  <property fmtid="{D5CDD505-2E9C-101B-9397-08002B2CF9AE}" pid="3" name="MWTemplateIdMulti">
    <vt:lpwstr>;#2;#</vt:lpwstr>
  </property>
</Properties>
</file>