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Z:\ОргОтдел\Семибратова\отчет по ОГ\2022\3 квартал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5" i="1" l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<sst xmlns="http://schemas.openxmlformats.org/spreadsheetml/2006/main" count="3034" uniqueCount="705">
  <si>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</si>
  <si>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</si>
  <si>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</si>
  <si>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</si>
  <si>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</si>
  <si>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</si>
  <si>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</si>
  <si>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</si>
  <si>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</si>
  <si>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</si>
  <si>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</si>
  <si>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</si>
  <si>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</si>
  <si>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</si>
  <si>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</si>
  <si>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</si>
  <si>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01.01.2022</t>
  </si>
  <si>
    <t>30.09.2022</t>
  </si>
  <si>
    <t>13.10.2022 15:44:56</t>
  </si>
  <si>
    <t>Обращения граждан МО Ногликский ГО</t>
  </si>
  <si>
    <t>Социальная защита пострадавших от стихийных бедствий, чрезвычайных происшествий, терактов и пожаров</t>
  </si>
  <si>
    <t>ОГ-5.07-227/22-(0)</t>
  </si>
  <si>
    <t>13.09.2022</t>
  </si>
  <si>
    <t>Об оказании единовременной материальной помощи</t>
  </si>
  <si>
    <t>Благоустройство и ремонт подъездных дорог, в том числе тротуаров</t>
  </si>
  <si>
    <t>ОГ-5.07-159/22-(1)</t>
  </si>
  <si>
    <t>15.07.2022</t>
  </si>
  <si>
    <t>О демонтаже тротуара</t>
  </si>
  <si>
    <t>Прекращение рассмотрения обращения</t>
  </si>
  <si>
    <t>ОГ-5.07-17/22-(1)</t>
  </si>
  <si>
    <t>10.02.2022</t>
  </si>
  <si>
    <t>Об отзыве ранее поданного заявления</t>
  </si>
  <si>
    <t>Обращения, заявления и жалобы граждан</t>
  </si>
  <si>
    <t>ОГ-5.07-224/22-(0)</t>
  </si>
  <si>
    <t>06.09.2022</t>
  </si>
  <si>
    <t>Об установке дополнительной автобусной остановке</t>
  </si>
  <si>
    <t>Деятельность кадастровых инженеров</t>
  </si>
  <si>
    <t>ОГ-5.07-166/22-(0)</t>
  </si>
  <si>
    <t>Об утверждении кадастрового плана территории</t>
  </si>
  <si>
    <t>Капитальный ремонт общего имущества</t>
  </si>
  <si>
    <t>ОГ-5.07-13/22-(0)</t>
  </si>
  <si>
    <t>31.01.2022</t>
  </si>
  <si>
    <t>О капитальном ремонте муниципального жилья</t>
  </si>
  <si>
    <t>Содержание газового оборудования. Опасность взрыва</t>
  </si>
  <si>
    <t>ОГ-5.07-38/22-(6)</t>
  </si>
  <si>
    <t>09.08.2022</t>
  </si>
  <si>
    <t>О нарушениях при установке газовой колонки</t>
  </si>
  <si>
    <t>Переселение из подвалов, бараков, коммуналок, общежитий, аварийных домов, ветхого жилья, санитарно-защитной зоны</t>
  </si>
  <si>
    <t>ОГ-5.07-172/22-(0)</t>
  </si>
  <si>
    <t>26.07.2022</t>
  </si>
  <si>
    <t>О переселении из ветхого-аварийного жилья</t>
  </si>
  <si>
    <t>ОГ-5.07-16/22-(0)</t>
  </si>
  <si>
    <t>04.02.2022</t>
  </si>
  <si>
    <t>О капитальном ремонте квартиры</t>
  </si>
  <si>
    <t>Ремонт и эксплуатация ливневой канализации</t>
  </si>
  <si>
    <t>ОГ-5.07-147/22-(0)</t>
  </si>
  <si>
    <t>30.06.2022</t>
  </si>
  <si>
    <t>О ремонте дренажных канав</t>
  </si>
  <si>
    <t>ОГ-5.07-82/22-(0)</t>
  </si>
  <si>
    <t>19.04.2022</t>
  </si>
  <si>
    <t>Об исключении из списка кандидатов в присяжные заседатели</t>
  </si>
  <si>
    <t>Технологическое присоединение потребителей к системам электро-, тепло-, газо-, водоснабжения</t>
  </si>
  <si>
    <t>ОГ-5.07-117/22-(0)</t>
  </si>
  <si>
    <t>31.05.2022</t>
  </si>
  <si>
    <t>О подключении воды с центральной системы холодного водоснабжения</t>
  </si>
  <si>
    <t>ОГ-5.07-191/22-(0)</t>
  </si>
  <si>
    <t>О переселении с с. Катангли.</t>
  </si>
  <si>
    <t>ОГ-5.07-245/22-(0)</t>
  </si>
  <si>
    <t>22.09.2022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</si>
  <si>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</si>
  <si>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ОГ-5.07-96/22-(0)</t>
  </si>
  <si>
    <t>13.05.2022</t>
  </si>
  <si>
    <t>О незаконном использовании подвального помещения в МКД</t>
  </si>
  <si>
    <t>ОГ-5.07-237/22-(0)</t>
  </si>
  <si>
    <t>20.09.2022</t>
  </si>
  <si>
    <t>О переселении из ветхого, аварийного жилья</t>
  </si>
  <si>
    <t>Благодарности, приглашения, поздравления органу местного самоуправления</t>
  </si>
  <si>
    <t>ОГ-5.07-170/22-(0)</t>
  </si>
  <si>
    <t>25.07.2022</t>
  </si>
  <si>
    <t>О благодарности за организацию ремонта комнат</t>
  </si>
  <si>
    <t>Благодарности, пожелания, приглашения, поздравления высшим должностным лицам субъекта Российской Федерации (руководителям высших исполнительных органов государственной власти субъектов Российской Федерации), их заместителям, руководителям исполнительных о</t>
  </si>
  <si>
    <t>ОГ-5.07-90/22-(1)</t>
  </si>
  <si>
    <t>О поздравлении с праздниками</t>
  </si>
  <si>
    <t>Организация условий и мест для детского отдыха и досуга (детских и спортивных площадок)</t>
  </si>
  <si>
    <t>ОГ-5.07-52/22-(0)</t>
  </si>
  <si>
    <t>05.04.2022</t>
  </si>
  <si>
    <t>О строительстве детской площадки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</si>
  <si>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</si>
  <si>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ОГ-5.07-125/22-(0)</t>
  </si>
  <si>
    <t>07.06.2022</t>
  </si>
  <si>
    <t>О вырубке леса на земельном участке</t>
  </si>
  <si>
    <t>Транспортное обслуживание населения, пассажирские перевозки</t>
  </si>
  <si>
    <t>ОГ-5.07-193/22-(0)</t>
  </si>
  <si>
    <t>О расписании маршрута</t>
  </si>
  <si>
    <t>Внеочередное обеспечение жилыми помещениями</t>
  </si>
  <si>
    <t>ОГ-5.07-162/22-(1)</t>
  </si>
  <si>
    <t>05.09.2022</t>
  </si>
  <si>
    <t>О предоставлении жилого помещения вне очереди</t>
  </si>
  <si>
    <t>Причинение вреда здоровью вследствие нападения животных</t>
  </si>
  <si>
    <t>ОГ-5.07-43/22-(0)</t>
  </si>
  <si>
    <t>23.03.2022</t>
  </si>
  <si>
    <t>О нападении собаки</t>
  </si>
  <si>
    <t>Действие (бездействие) при рассмотрении обращения</t>
  </si>
  <si>
    <t>ОГ-5.07-156/22-(0)</t>
  </si>
  <si>
    <t>12.07.2022</t>
  </si>
  <si>
    <t>О несогласии с действиями администрации</t>
  </si>
  <si>
    <t>Устранение строительных недоделок</t>
  </si>
  <si>
    <t>ОГ-5.07-38/22-(3)</t>
  </si>
  <si>
    <t>28.03.2022</t>
  </si>
  <si>
    <t>Об устранении строительных недоделок</t>
  </si>
  <si>
    <t>ОГ-5.07-139/22-(0)</t>
  </si>
  <si>
    <t>28.06.2022</t>
  </si>
  <si>
    <t>Об аренде земельного участка</t>
  </si>
  <si>
    <t>ОГ-5.07-51/22-(0)</t>
  </si>
  <si>
    <t>04.04.2022</t>
  </si>
  <si>
    <t>О затоплении привокзальной площади</t>
  </si>
  <si>
    <t>ОГ-5.07-66/22-(1)</t>
  </si>
  <si>
    <t>О жалобе на содержание территории общего пользования</t>
  </si>
  <si>
    <t>Гуманное отношение к животным. Создание приютов для животных</t>
  </si>
  <si>
    <t>ОГ-5.07-97/22-(0)</t>
  </si>
  <si>
    <t>17.05.2022</t>
  </si>
  <si>
    <t>О приюте собак</t>
  </si>
  <si>
    <t>Оплата жилищно-коммунальных услуг (ЖКХ), взносов в Фонд капитального ремонта</t>
  </si>
  <si>
    <t>ОГ-5.07-105/22-(0)</t>
  </si>
  <si>
    <t>18.05.2022</t>
  </si>
  <si>
    <t>О повышении тарифа на коммунальные услуги</t>
  </si>
  <si>
    <t>Перебои в электроснабжении</t>
  </si>
  <si>
    <t>ОГ-5.07-113/22-(0)</t>
  </si>
  <si>
    <t>О перебоях в электроснабжении</t>
  </si>
  <si>
    <t>Выделение земельных участков для индивидуального жилищного строительства</t>
  </si>
  <si>
    <t>ОГ-5.07-234/22-(0)</t>
  </si>
  <si>
    <t>О предварительном согласовании предоставления земельного участка</t>
  </si>
  <si>
    <t>ОГ-5.07-174/22-(0)</t>
  </si>
  <si>
    <t>Парковки автотранспорта вне организованных автостоянок</t>
  </si>
  <si>
    <t>ОГ-5.07-102/22-(0)</t>
  </si>
  <si>
    <t>ОГ-5.07-194/22-(0)</t>
  </si>
  <si>
    <t>Об установке площадки для белья</t>
  </si>
  <si>
    <t>ОГ-5.07-99/22-(0)</t>
  </si>
  <si>
    <t>О предоставлении жилья</t>
  </si>
  <si>
    <t>ОГ-5.07-58/22-(0)</t>
  </si>
  <si>
    <t>О жалобе на оплату аренды жилого помещения</t>
  </si>
  <si>
    <t>Строительство и реконструкция дорог</t>
  </si>
  <si>
    <t>ОГ-5.07-167/22-(0)</t>
  </si>
  <si>
    <t>Об отсыпке дороги</t>
  </si>
  <si>
    <t>ОГ-5.07-54/22-(0)</t>
  </si>
  <si>
    <t>О регистрации ребенка в квартире.</t>
  </si>
  <si>
    <t>ОГ-5.07-20/22-(1)</t>
  </si>
  <si>
    <t>О трудоустройстве</t>
  </si>
  <si>
    <t>Общие вопросы охраны окружающей природной среды (за исключением международного сотрудничества)</t>
  </si>
  <si>
    <t>ОГ-5.07-69/22-(1)</t>
  </si>
  <si>
    <t>28.04.2022</t>
  </si>
  <si>
    <t>О сливе канализационных отходов в черте населенного пункта</t>
  </si>
  <si>
    <t>ОГ-5.07-179/22-(0)</t>
  </si>
  <si>
    <t>27.07.2022</t>
  </si>
  <si>
    <t>Об обустройстве лестницы к роднику</t>
  </si>
  <si>
    <t>ОГ-5.07-40/22-(1)</t>
  </si>
  <si>
    <t>15.04.2022</t>
  </si>
  <si>
    <t>О сроках расселения из аварийного жилья</t>
  </si>
  <si>
    <t>Обеспечение активной жизни инвалидов (лиц с ограниченными физическими возможностями здоровья)</t>
  </si>
  <si>
    <t>ОГ-5.07-127/22-(0)</t>
  </si>
  <si>
    <t>10.06.2022</t>
  </si>
  <si>
    <t>О порядке и проведении психолого-медико-педагогического обследования</t>
  </si>
  <si>
    <t>ОГ-5.07-219/22-(0)</t>
  </si>
  <si>
    <t>Истребование дополнительных документов и материалов, в том числе в электронной форме</t>
  </si>
  <si>
    <t>ОГ-5.07-40/22-(0)</t>
  </si>
  <si>
    <t>21.03.2022</t>
  </si>
  <si>
    <t>Истребование дополнительных документов</t>
  </si>
  <si>
    <t>ОГ-5.07-35/22-(0)</t>
  </si>
  <si>
    <t>09.03.2022</t>
  </si>
  <si>
    <t>О переносе общественной кухни из жилого помещения</t>
  </si>
  <si>
    <t>Жилищно-коммунальная сфера</t>
  </si>
  <si>
    <t>ОГ-5.07-243/22-(0)</t>
  </si>
  <si>
    <t>О подведении воды к дому</t>
  </si>
  <si>
    <t>ОГ-5.07-107/22-(0)</t>
  </si>
  <si>
    <t>20.05.2022</t>
  </si>
  <si>
    <t>О затоплении талыми водами</t>
  </si>
  <si>
    <t>ОГ-5.07-200/22-(0)</t>
  </si>
  <si>
    <t>12.08.2022</t>
  </si>
  <si>
    <t>О выдаче справки</t>
  </si>
  <si>
    <t>ОГ-5.07-63/22-(0)</t>
  </si>
  <si>
    <t>08.04.2022</t>
  </si>
  <si>
    <t>ОГ-5.07-242/22-(0)</t>
  </si>
  <si>
    <t>ОГ-5.07-10/22-(0)</t>
  </si>
  <si>
    <t>28.01.2022</t>
  </si>
  <si>
    <t>О направлении юбилейного конверта</t>
  </si>
  <si>
    <t>Деятельность некомм-х организаций (общ-х организаций, политических партий, общ-х движений, религиозных организаций, ассоциаций (союзов), казачьих обществ, общин коренных малочисленных народов РФ, фондов, автономных некоммерческих организаций)</t>
  </si>
  <si>
    <t>ОГ-5.07-39/22-(1)</t>
  </si>
  <si>
    <t>22.04.2022</t>
  </si>
  <si>
    <t>Об образовании культурной автономии коренных народов Севера</t>
  </si>
  <si>
    <t>ОГ-5.07-130/22-(0)</t>
  </si>
  <si>
    <t>20.06.2022</t>
  </si>
  <si>
    <t>ОГ-5.07-208/22-(0)</t>
  </si>
  <si>
    <t>23.08.2022</t>
  </si>
  <si>
    <t>Об устранении проблем с домами 3,5,7 по ул. Репина</t>
  </si>
  <si>
    <t>ОГ-5.07-226/22-(0)</t>
  </si>
  <si>
    <t>09.09.2022</t>
  </si>
  <si>
    <t>О повреждении дымохода МКД</t>
  </si>
  <si>
    <t>О строительстве, размещении гаражей, стоянок, автопарковок</t>
  </si>
  <si>
    <t>ОГ-5.07-201/22-(0)</t>
  </si>
  <si>
    <t>16.08.2022</t>
  </si>
  <si>
    <t>О предварительном согласовании предоставления земельного участка 168</t>
  </si>
  <si>
    <t>ОГ-5.07-14/22-(0)</t>
  </si>
  <si>
    <t>01.02.2022</t>
  </si>
  <si>
    <t>О выдаче копий договоров заключенных между администрацией и ресурсоснабжающими организациями</t>
  </si>
  <si>
    <t>ОГ-5.07-55/22-(0)</t>
  </si>
  <si>
    <t>О вывозе снега с территории ООО "Спецавтотранспорт"</t>
  </si>
  <si>
    <t>ОГ-5.07-218/22-(0)</t>
  </si>
  <si>
    <t>ОГ-5.07-44/22-(1)</t>
  </si>
  <si>
    <t>16.09.2022</t>
  </si>
  <si>
    <t>О ремонте печи</t>
  </si>
  <si>
    <t>ОГ-5.07-77/22-(0)</t>
  </si>
  <si>
    <t>О теплоснабжении в квартире</t>
  </si>
  <si>
    <t>ОГ-5.07-38/22-(1)</t>
  </si>
  <si>
    <t>22.03.2022</t>
  </si>
  <si>
    <t>О жилищном вопросе.</t>
  </si>
  <si>
    <t>ОГ-5.07-36/22-(0)</t>
  </si>
  <si>
    <t>10.03.2022</t>
  </si>
  <si>
    <t>О предоставления жилья погорельцам</t>
  </si>
  <si>
    <t>ОГ-5.07-26/22-(0)</t>
  </si>
  <si>
    <t>17.02.2022</t>
  </si>
  <si>
    <t>ОГ-5.07-67/22-(0)</t>
  </si>
  <si>
    <t>13.04.2022</t>
  </si>
  <si>
    <t>ОГ-5.07-139/22-(1)</t>
  </si>
  <si>
    <t>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</t>
  </si>
  <si>
    <t>ОГ-5.07-184/22-(0)</t>
  </si>
  <si>
    <t>02.08.2022</t>
  </si>
  <si>
    <t>ОГ-5.07-20/22-(0)</t>
  </si>
  <si>
    <t>09.02.2022</t>
  </si>
  <si>
    <t>Государственные жилищные сертификаты</t>
  </si>
  <si>
    <t>ОГ-5.07-241/22-(0)</t>
  </si>
  <si>
    <t>О выдаче сертификата на приобретение жилья</t>
  </si>
  <si>
    <t>ОГ-5.07-202/22-(0)</t>
  </si>
  <si>
    <t>17.08.2022</t>
  </si>
  <si>
    <t>О затоплении домовой территории</t>
  </si>
  <si>
    <t>ОГ-5.07-176/22-(0)</t>
  </si>
  <si>
    <t>Угроза жителям населенных пунктов со стороны животных</t>
  </si>
  <si>
    <t>ОГ-5.07-31/22-(0)</t>
  </si>
  <si>
    <t>03.03.2022</t>
  </si>
  <si>
    <t>Об агрессивной собаке</t>
  </si>
  <si>
    <t>ОГ-5.07-124/22-(1)</t>
  </si>
  <si>
    <t>О конфликтной ситуации</t>
  </si>
  <si>
    <t>ОГ-5.07-177/22-(0)</t>
  </si>
  <si>
    <t>Подключение индивидуальных жилых домов к централизованным сетям водо-, тепло - газо-, электроснабжения и водоотведения</t>
  </si>
  <si>
    <t>ОГ-5.07-187/22-(0)</t>
  </si>
  <si>
    <t>04.08.2022</t>
  </si>
  <si>
    <t>О несогласии с отказом в проведении газа и непредоставлении единовременной выплаты на возмещение части затрат за приобретенное твердое топливо</t>
  </si>
  <si>
    <t>ОГ-5.07-34/22-(0)</t>
  </si>
  <si>
    <t>О председателе КМНС</t>
  </si>
  <si>
    <t>Охрана и защита лесов</t>
  </si>
  <si>
    <t>ОГ-5.07-188/22-(0)</t>
  </si>
  <si>
    <t>О незаконной вырубке деревьев</t>
  </si>
  <si>
    <t>ОГ-5.07-171/22-(0)</t>
  </si>
  <si>
    <t>ОГ-5.07-21/22-(1)</t>
  </si>
  <si>
    <t>25.08.2022</t>
  </si>
  <si>
    <t>Об оказании содействия в выплате выкупной стоимости за аварийное жилое помещение в пгт. Ноглики</t>
  </si>
  <si>
    <t>ОГ-5.07-214/22-(0)</t>
  </si>
  <si>
    <t>01.09.2022</t>
  </si>
  <si>
    <t>О засоре канализации</t>
  </si>
  <si>
    <t>Пользование животным миром, охота, рыболовство, аквакультура</t>
  </si>
  <si>
    <t>ОГ-5.07-138/22-(0)</t>
  </si>
  <si>
    <t>О режиме работы рыболовной инспекции</t>
  </si>
  <si>
    <t>ОГ-5.07-74/22-(0)</t>
  </si>
  <si>
    <t>18.04.2022</t>
  </si>
  <si>
    <t>ОГ-5.07-129/22-(0)</t>
  </si>
  <si>
    <t>15.06.2022</t>
  </si>
  <si>
    <t>О предоставлении земельного участка бесплатно в собственность гражданина, имеющего трех и более детей</t>
  </si>
  <si>
    <t>О предоставлении жилого помещения</t>
  </si>
  <si>
    <t>ОГ-5.07-38/22-(4)</t>
  </si>
  <si>
    <t>26.04.2022</t>
  </si>
  <si>
    <t>О проверке вентиляции</t>
  </si>
  <si>
    <t>ОГ-5.07-72/22-(0)</t>
  </si>
  <si>
    <t>ОГ-5.07-240/22-(0)</t>
  </si>
  <si>
    <t>О собеседовании</t>
  </si>
  <si>
    <t>ОГ-5.07-2/22-(0)</t>
  </si>
  <si>
    <t>13.01.2022</t>
  </si>
  <si>
    <t>О замене канализационной трубы</t>
  </si>
  <si>
    <t>ОГ-5.07-221/22-(0)</t>
  </si>
  <si>
    <t>Об освоении дальневосточного гектара</t>
  </si>
  <si>
    <t>ОГ-5.07-1/22-(0)</t>
  </si>
  <si>
    <t>11.01.2022</t>
  </si>
  <si>
    <t>О предоставлении пояснений на ответ администрации о незаконных постройках</t>
  </si>
  <si>
    <t>ОГ-5.07-65/22-(0)</t>
  </si>
  <si>
    <t>Об исключении из списка кандидатов в присяжные  заседатели</t>
  </si>
  <si>
    <t>ОГ-5.07-166/22-(1)</t>
  </si>
  <si>
    <t>Об оформлении в собственность участок придомовой территории</t>
  </si>
  <si>
    <t>ОГ-5.07-151/22-(0)</t>
  </si>
  <si>
    <t>08.07.2022</t>
  </si>
  <si>
    <t>О необходимости в отсыпке дороги</t>
  </si>
  <si>
    <t>Арендное жилье</t>
  </si>
  <si>
    <t>ОГ-5.07-56/22-(0)</t>
  </si>
  <si>
    <t>ОГ-5.07-92/22-(1)</t>
  </si>
  <si>
    <t>О жалобе на соседей</t>
  </si>
  <si>
    <t>ОГ-5.07-100/22-(0)</t>
  </si>
  <si>
    <t>ОГ-5.07-80/22-(0)</t>
  </si>
  <si>
    <t>ОГ-5.07-59/22-(0)</t>
  </si>
  <si>
    <t>06.04.2022</t>
  </si>
  <si>
    <t>ОГ-5.07-122/22-(0)</t>
  </si>
  <si>
    <t>03.06.2022</t>
  </si>
  <si>
    <t>О ремонте полов в МКД</t>
  </si>
  <si>
    <t>Перебои в теплоснабжении</t>
  </si>
  <si>
    <t>ОГ-5.07-108/22-(1)</t>
  </si>
  <si>
    <t>17.06.2022</t>
  </si>
  <si>
    <t>О теплоснабжении МКД</t>
  </si>
  <si>
    <t>ОГ-5.07-38/22-(8)</t>
  </si>
  <si>
    <t>О создании независимой экспертизы вентиляции</t>
  </si>
  <si>
    <t>ОГ-5.07-76/22-(0)</t>
  </si>
  <si>
    <t>О благоустройстве дороги на ул. Физкультурной.</t>
  </si>
  <si>
    <t>ОГ-5.07-155/22-(0)</t>
  </si>
  <si>
    <t>11.07.2022</t>
  </si>
  <si>
    <t>ОГ-5.07-14/22-(1)</t>
  </si>
  <si>
    <t>О предоставлении копии Устава администрации муниципального образования "Городской округ Ногликский"</t>
  </si>
  <si>
    <t>ОГ-5.07-160/22-(0)</t>
  </si>
  <si>
    <t>ОГ-5.07-169/22-(0)</t>
  </si>
  <si>
    <t>22.07.2022</t>
  </si>
  <si>
    <t>О замене венцов и полов в доме</t>
  </si>
  <si>
    <t>ОГ-5.07-16/22-(1)</t>
  </si>
  <si>
    <t>О капитальном ремонте жилья</t>
  </si>
  <si>
    <t>ОГ-5.07-12/22-(0)</t>
  </si>
  <si>
    <t>ОГ--135/22-(0)</t>
  </si>
  <si>
    <t>27.06.2022</t>
  </si>
  <si>
    <t>ОГ-5.07-75/22-(0)</t>
  </si>
  <si>
    <t>О переселении из ветхого, аварийного жилья с. Катангли</t>
  </si>
  <si>
    <t>ОГ-5.07-87/22-(0)</t>
  </si>
  <si>
    <t>Коммерческий найм жилого помещения</t>
  </si>
  <si>
    <t>ОГ-5.07-236/22-(0)</t>
  </si>
  <si>
    <t>ОГ-5.07-71/22-(0)</t>
  </si>
  <si>
    <t>О предоставлении справки о субсидии</t>
  </si>
  <si>
    <t>ОГ-5.07-143/22-(0)</t>
  </si>
  <si>
    <t>О строительстве дома на ул. Физкультурная, д.64а</t>
  </si>
  <si>
    <t>ОГ-5.07-238/22-(0)</t>
  </si>
  <si>
    <t>О переводе дома с центрального отопления на индивидуальное</t>
  </si>
  <si>
    <t>Предоставление жилья по договору социального найма (ДСН)</t>
  </si>
  <si>
    <t>ОГ-5.07-228/22-(0)</t>
  </si>
  <si>
    <t>О предоставлении жилого помещения по договору социального найма</t>
  </si>
  <si>
    <t>Деятельность субъектов торговли, торговые точки, организация торговли</t>
  </si>
  <si>
    <t>ОГ-5.07-4/22-(0)</t>
  </si>
  <si>
    <t>20.01.2022</t>
  </si>
  <si>
    <t>О предоставлении места для размещения нестационарного торгового объекта</t>
  </si>
  <si>
    <t>ОГ-5.07-220/22-(0)</t>
  </si>
  <si>
    <t>О предоставлении жилья по коммерческому найму</t>
  </si>
  <si>
    <t>ОГ-5.07-85/22-(0)</t>
  </si>
  <si>
    <t>Благодарности, приглашения, поздравления органам исполнительной власти субъектов Российской Федерации</t>
  </si>
  <si>
    <t>ОГ-5.07-90/22-(0)</t>
  </si>
  <si>
    <t>29.04.2022</t>
  </si>
  <si>
    <t>О поздравлении с праздником</t>
  </si>
  <si>
    <t>ОГ-5.07-157/22-(0)</t>
  </si>
  <si>
    <t>О внесении изменений в план территории</t>
  </si>
  <si>
    <t>ОГ-5.07-149/22-(0)</t>
  </si>
  <si>
    <t>05.07.2022</t>
  </si>
  <si>
    <t>О предоставлении земельного участка</t>
  </si>
  <si>
    <t>ОГ-5.07-183/22-(0)</t>
  </si>
  <si>
    <t>01.08.2022</t>
  </si>
  <si>
    <t>Об установке поручня в подъезде</t>
  </si>
  <si>
    <t>Газификация поселений</t>
  </si>
  <si>
    <t>ОГ-5.07-170/22-(1)</t>
  </si>
  <si>
    <t>О присоединении к газовым сетям</t>
  </si>
  <si>
    <t>ОГ-5.07-153/22-(1)</t>
  </si>
  <si>
    <t>О благоустройстве придомовой территории</t>
  </si>
  <si>
    <t>ОГ-5.07-121/22-(0)</t>
  </si>
  <si>
    <t>02.06.2022</t>
  </si>
  <si>
    <t>О сдаче квартиры в наем</t>
  </si>
  <si>
    <t>ОГ-5.07-212/22-(0)</t>
  </si>
  <si>
    <t>О предварительном согласовании предоставления ЗУ</t>
  </si>
  <si>
    <t>ОГ-5.07-230/22-(0)</t>
  </si>
  <si>
    <t>О затоплении подвала</t>
  </si>
  <si>
    <t>ОГ-5.07-204/22-(0)</t>
  </si>
  <si>
    <t>19.08.2022</t>
  </si>
  <si>
    <t>О признании дома аварийным. О переселении жильцов. О закрытии кофейни. О ликвидации ямы. О выявлении объема и стоимости нанесенного ущерба объектам культурного наследия. О взыскании с виновных ущерба.</t>
  </si>
  <si>
    <t>ОГ-5.07-70/22-(0)</t>
  </si>
  <si>
    <t>Уборка снега, опавших листьев, мусора и посторонних предметов</t>
  </si>
  <si>
    <t>ОГ-5.07-52/22-(3)</t>
  </si>
  <si>
    <t>20.07.2022</t>
  </si>
  <si>
    <t>О складировании строительных железобетонных плит на территории мкр ОГРЭ</t>
  </si>
  <si>
    <t>ОГ-5.07-104/22-(0)</t>
  </si>
  <si>
    <t>ОГ-5.07-44/22-(0)</t>
  </si>
  <si>
    <t>25.03.2022</t>
  </si>
  <si>
    <t>ОГ-5.07-128/22-(1)</t>
  </si>
  <si>
    <t>ОГ-5.07-157/22-(1)</t>
  </si>
  <si>
    <t>О земельном участке</t>
  </si>
  <si>
    <t>ОГ-5.07-162/22-(0)</t>
  </si>
  <si>
    <t>ОГ-5.07-91/22-(0)</t>
  </si>
  <si>
    <t>11.05.2022</t>
  </si>
  <si>
    <t>ОГ-5.07-141/22-(0)</t>
  </si>
  <si>
    <t>ОГ-5.07-178/22-(0)</t>
  </si>
  <si>
    <t>ОГ-5.07-18/22-(0)</t>
  </si>
  <si>
    <t>ОГ-5.07-52/22-(2)</t>
  </si>
  <si>
    <t>14.06.2022</t>
  </si>
  <si>
    <t>О благоустройстве мрк. ОГРЭ</t>
  </si>
  <si>
    <t>ОГ-5.07-118/22-(0)</t>
  </si>
  <si>
    <t>О содействии в публикации</t>
  </si>
  <si>
    <t>ОГ-5.07-109/22-(0)</t>
  </si>
  <si>
    <t>25.05.2022</t>
  </si>
  <si>
    <t>Об отсутствии подъездных путей у участку</t>
  </si>
  <si>
    <t>ОГ-5.07-114/22-(0)</t>
  </si>
  <si>
    <t>О предоставлении заключения об оценке соответствия помещения требованиям</t>
  </si>
  <si>
    <t>ОГ-5.07-38/22-(7)</t>
  </si>
  <si>
    <t>О направлении документов по работе газовой колонки</t>
  </si>
  <si>
    <t>Дорожные знаки и дорожная разметка</t>
  </si>
  <si>
    <t>ОГ-5.07-132/22-(0)</t>
  </si>
  <si>
    <t>Об установке ограничительных знаков на проезжей части</t>
  </si>
  <si>
    <t>Проведение общественных мероприятий</t>
  </si>
  <si>
    <t>ОГ-5.07-37/22-(0)</t>
  </si>
  <si>
    <t>14.03.2022</t>
  </si>
  <si>
    <t>О поощрении</t>
  </si>
  <si>
    <t>ОГ-5.07-89/22-(0)</t>
  </si>
  <si>
    <t>ОГ-5.07-69/22-(2)</t>
  </si>
  <si>
    <t>О нарушении природоохранного законодательства</t>
  </si>
  <si>
    <t>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</t>
  </si>
  <si>
    <t>ОГ-5.07-15/22-(0)</t>
  </si>
  <si>
    <t>02.02.2022</t>
  </si>
  <si>
    <t>Об оказании финансовой помощи</t>
  </si>
  <si>
    <t>ОГ-5.07-216/22-(0)</t>
  </si>
  <si>
    <t>О благоустройстве дорожного полотна</t>
  </si>
  <si>
    <t>ОГ-5.07-210/22-(0)</t>
  </si>
  <si>
    <t>О вылове рыбы для КМНС</t>
  </si>
  <si>
    <t>Уличное освещение</t>
  </si>
  <si>
    <t>ОГ-5.07-136/22-(0)</t>
  </si>
  <si>
    <t>Об отсутствии уличного освещения</t>
  </si>
  <si>
    <t>ОГ-5.07-25/22-(0)</t>
  </si>
  <si>
    <t>О неприятном запахе в квартире</t>
  </si>
  <si>
    <t>ОГ-5.07-62/22-(0)</t>
  </si>
  <si>
    <t>07.04.2022</t>
  </si>
  <si>
    <t>О невозможности быть кандидатом в присяжные заседатели</t>
  </si>
  <si>
    <t>ОГ-5.07-45/22-(0)</t>
  </si>
  <si>
    <t>О предоставлении перечня документов для постановки на учет в качестве малоимущего</t>
  </si>
  <si>
    <t>ОГ-5.07-197/22-(0)</t>
  </si>
  <si>
    <t>ОГ-5.07-111/22-(0)</t>
  </si>
  <si>
    <t>27.05.2022</t>
  </si>
  <si>
    <t>ОГ-5.07-68/22-(1)</t>
  </si>
  <si>
    <t>ОГ-5.07-123/22-(0)</t>
  </si>
  <si>
    <t>ОГ-5.07-79/22-(0)</t>
  </si>
  <si>
    <t>О предоставлении жилья по социальному найму.</t>
  </si>
  <si>
    <t>ОГ-5.07-186/22-(0)</t>
  </si>
  <si>
    <t>Об отказе от предоставления взамен аварийного иного жилого помещения, согласие на предоставление выплаты возмещения за изымаемое жилое помещение</t>
  </si>
  <si>
    <t>ОГ-5.07-42/22-(0)</t>
  </si>
  <si>
    <t>О бизнес-проекте</t>
  </si>
  <si>
    <t>Эксплуатация и сохранность автомобильных дорог</t>
  </si>
  <si>
    <t>ОГ-5.07-213/22-(0)</t>
  </si>
  <si>
    <t>Об отсыпке щебнем ул. Романтиков</t>
  </si>
  <si>
    <t>ОГ-5.07-8/22-(0)</t>
  </si>
  <si>
    <t>25.01.2022</t>
  </si>
  <si>
    <t>О предоставлении пояснений на ответ администрации о запахе канализации в квартире</t>
  </si>
  <si>
    <t>ОГ-5.07-153/22-(0)</t>
  </si>
  <si>
    <t>О сносе игровой площадки</t>
  </si>
  <si>
    <t>Жилище</t>
  </si>
  <si>
    <t>ОГ-5.07-21/22-(2)</t>
  </si>
  <si>
    <t>О предоставлении выплаты выкупной цены</t>
  </si>
  <si>
    <t>ОГ-5.07-120/22-(0)</t>
  </si>
  <si>
    <t>О жалобе на лай собак</t>
  </si>
  <si>
    <t>ОГ-5.07-119/22-(0)</t>
  </si>
  <si>
    <t>О внеочередном обеспечении жильем</t>
  </si>
  <si>
    <t>ОГ-5.07-163/22-(0)</t>
  </si>
  <si>
    <t>14.07.2022</t>
  </si>
  <si>
    <t>О подключении земельного участка к электросетям</t>
  </si>
  <si>
    <t>ОГ-5.07-207/22-(0)</t>
  </si>
  <si>
    <t>ОГ-5.07-144/22-(0)</t>
  </si>
  <si>
    <t>Об аренде земли на ул. Школьной, д. 22, кв. 10</t>
  </si>
  <si>
    <t>ОГ-5.07-199/22-(0)</t>
  </si>
  <si>
    <t>ОГ-5.07-83/22-(0)</t>
  </si>
  <si>
    <t>О переселении с с. Катангли</t>
  </si>
  <si>
    <t>ОГ-5.07-87/22-(2)</t>
  </si>
  <si>
    <t>О ремонте крыши</t>
  </si>
  <si>
    <t>ОГ-5.07-211/22-(0)</t>
  </si>
  <si>
    <t>24.08.2022</t>
  </si>
  <si>
    <t>Об установке бетонной ливневки, вдоль дома № 5 по ул. Репина</t>
  </si>
  <si>
    <t>ОГ-5.07-93/22-(0)</t>
  </si>
  <si>
    <t>12.05.2022</t>
  </si>
  <si>
    <t>О предварительном согласовании предоставления земельного участка для ИЖС</t>
  </si>
  <si>
    <t>Деятельность в сфере строительства. Сооружение зданий, объектов капитального строительства</t>
  </si>
  <si>
    <t>ОГ-5.07-185/22-(0)</t>
  </si>
  <si>
    <t>03.08.2022</t>
  </si>
  <si>
    <t>О скрытом дефекте стен дома</t>
  </si>
  <si>
    <t>ОГ-5.07-60/22-(0)</t>
  </si>
  <si>
    <t>Об оказании  единовременной материальной помощи</t>
  </si>
  <si>
    <t>Защита прав на землю и рассмотрение земельных споров</t>
  </si>
  <si>
    <t>ОГ-5.07-1/22-(3)</t>
  </si>
  <si>
    <t>Об освобождении земельного участка от строений</t>
  </si>
  <si>
    <t>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</t>
  </si>
  <si>
    <t>ОГ-5.07-181/22-(0)</t>
  </si>
  <si>
    <t>29.07.2022</t>
  </si>
  <si>
    <t>Об изменении вида разрешенного использования ЗУ</t>
  </si>
  <si>
    <t>Водное хозяйство и экология</t>
  </si>
  <si>
    <t>ОГ-5.07-12/22-(1)</t>
  </si>
  <si>
    <t>Об экологической обстановке</t>
  </si>
  <si>
    <t>ОГ-5.07-95/22-(0)</t>
  </si>
  <si>
    <t>О захламлении придомовой территории</t>
  </si>
  <si>
    <t>ОГ-5.07-52/22-(1)</t>
  </si>
  <si>
    <t>О постройках мешающих соседям</t>
  </si>
  <si>
    <t>ОГ-5.07-154/22-(0)</t>
  </si>
  <si>
    <t>ОГ-5.07-32/22-(0)</t>
  </si>
  <si>
    <t>О выделении государственного жилищного сертификата</t>
  </si>
  <si>
    <t>ОГ-5.07-215/22-(0)</t>
  </si>
  <si>
    <t>О выдаче разрешения на вылов рыбы</t>
  </si>
  <si>
    <t>ОГ-5.07-1/22-(2)</t>
  </si>
  <si>
    <t>03.02.2022</t>
  </si>
  <si>
    <t>О незаконных постройках на земельном участке</t>
  </si>
  <si>
    <t>ОГ-5.07-196/22-(0)</t>
  </si>
  <si>
    <t>ОГ-5.07-158/22-(0)</t>
  </si>
  <si>
    <t>О благоустройстве дороги</t>
  </si>
  <si>
    <t>ОГ-5.07-190/22-(0)</t>
  </si>
  <si>
    <t>ОГ-5.07-225/22-(0)</t>
  </si>
  <si>
    <t>08.09.2022</t>
  </si>
  <si>
    <t>О спиле деревьев</t>
  </si>
  <si>
    <t>ОГ-5.07-231/22-(0)</t>
  </si>
  <si>
    <t>О ремонте санузла в квартире</t>
  </si>
  <si>
    <t>ОГ-5.07-30/22-(0)</t>
  </si>
  <si>
    <t>24.02.2022</t>
  </si>
  <si>
    <t>О внеочередном получении жилья</t>
  </si>
  <si>
    <t>ОГ-5.07-106/22-(0)</t>
  </si>
  <si>
    <t>19.05.2022</t>
  </si>
  <si>
    <t>О ремонте дороги</t>
  </si>
  <si>
    <t>ОГ-5.07-159/22-(0)</t>
  </si>
  <si>
    <t>О благоустройстве дороги, канализации</t>
  </si>
  <si>
    <t>ОГ-5.07-86/22-(0)</t>
  </si>
  <si>
    <t>О замене столбов линии электроснабжения</t>
  </si>
  <si>
    <t>ОГ-5.07-140/22-(0)</t>
  </si>
  <si>
    <t>ОГ-5.07-21/22-(0)</t>
  </si>
  <si>
    <t>11.02.2022</t>
  </si>
  <si>
    <t>О предоставлении благоустроенного жилья взамен аварийного</t>
  </si>
  <si>
    <t>ОГ-5.07-112/22-(0)</t>
  </si>
  <si>
    <t>30.05.2022</t>
  </si>
  <si>
    <t>Коммунальное хозяйство</t>
  </si>
  <si>
    <t>ОГ-5.07-203/22-(0)</t>
  </si>
  <si>
    <t>О проверке законности действий ООО "Жилсервис "Ноглики"</t>
  </si>
  <si>
    <t>ОГ-5.07-132/22-(1)</t>
  </si>
  <si>
    <t>О благоустройстве дороги, двора</t>
  </si>
  <si>
    <t>ОГ-5.07-1/22-(1)</t>
  </si>
  <si>
    <t>26.01.2022</t>
  </si>
  <si>
    <t>Об обследовании земельного участка</t>
  </si>
  <si>
    <t>ОГ-5.07-3/22-(0)</t>
  </si>
  <si>
    <t>19.01.2022</t>
  </si>
  <si>
    <t>О неисправности газового оборудования</t>
  </si>
  <si>
    <t>ОГ-5.07-205/22-(0)</t>
  </si>
  <si>
    <t>22.08.2022</t>
  </si>
  <si>
    <t>О переносе столбов ЛЭП</t>
  </si>
  <si>
    <t>ОГ-5.07-48/22-(0)</t>
  </si>
  <si>
    <t>30.03.2022</t>
  </si>
  <si>
    <t>Об устранении протечки на балконе</t>
  </si>
  <si>
    <t>ОГ-5.07-47/22-(1)</t>
  </si>
  <si>
    <t>ОГ-5.07-175/22-(0)</t>
  </si>
  <si>
    <t>О работе ООО "Жилсервис"</t>
  </si>
  <si>
    <t>ОГ-5.07-92/22-(0)</t>
  </si>
  <si>
    <t>О предоставлении копии постановления о признании дома аварийным</t>
  </si>
  <si>
    <t>ОГ-5.07-24/22-(0)</t>
  </si>
  <si>
    <t>16.02.2022</t>
  </si>
  <si>
    <t>О бездействии управляющей компании</t>
  </si>
  <si>
    <t>ОГ-5.07-235/22-(0)</t>
  </si>
  <si>
    <t>О замене газовой колонки</t>
  </si>
  <si>
    <t>Обследование жилого фонда на предмет пригодности для проживания (ветхое и аварийное жилье)</t>
  </si>
  <si>
    <t>ОГ-5.07-217/22-(0)</t>
  </si>
  <si>
    <t>О проверке пригодности жилья для проживания</t>
  </si>
  <si>
    <t>ОГ-5.07-131/22-(0)</t>
  </si>
  <si>
    <t>Об обеспечении земельного участка подъездными путями</t>
  </si>
  <si>
    <t>ОГ-5.07-146/22-(0)</t>
  </si>
  <si>
    <t>О проведении капитального ремонта</t>
  </si>
  <si>
    <t>Жилищное строительство</t>
  </si>
  <si>
    <t>ОГ-5.07-142/22-(0)</t>
  </si>
  <si>
    <t>О строительстве дома а ул. Физкультурная, д. 64а</t>
  </si>
  <si>
    <t>ОГ-5.07-38/22-(0)</t>
  </si>
  <si>
    <t>17.03.2022</t>
  </si>
  <si>
    <t>О нарушениях при строительстве МКД</t>
  </si>
  <si>
    <t>ОГ--133/22-(0)</t>
  </si>
  <si>
    <t>23.06.2022</t>
  </si>
  <si>
    <t>О включении в программу по переселению граждан</t>
  </si>
  <si>
    <t>ОГ-5.07-88/22-(0)</t>
  </si>
  <si>
    <t>ОГ-5.07-137/22-(0)</t>
  </si>
  <si>
    <t>Об установке газовой колонки</t>
  </si>
  <si>
    <t>ОГ-5.07-19/22-(0)</t>
  </si>
  <si>
    <t>Об изъятой квартире по постановлению суда</t>
  </si>
  <si>
    <t>ОГ-5.07-94/22-(0)</t>
  </si>
  <si>
    <t>ОГ-5.07-65/22-(1)</t>
  </si>
  <si>
    <t>ОГ-5.07-78/22-(0)</t>
  </si>
  <si>
    <t>ОГ-5.07-36/22-(2)</t>
  </si>
  <si>
    <t>О сносе дома на ул. Мостоотряд, д. 9, кв. 3</t>
  </si>
  <si>
    <t>Права, свободы и обязанности человека и гражданина (за исключением международной защиты прав человека)</t>
  </si>
  <si>
    <t>ОГ-5.07-124/22-(0)</t>
  </si>
  <si>
    <t>О социальном обеспечении</t>
  </si>
  <si>
    <t>ОГ-5.07-68/22-(0)</t>
  </si>
  <si>
    <t>О признании решения собрания необоснованным</t>
  </si>
  <si>
    <t>ОГ-5.07-164/22-(0)</t>
  </si>
  <si>
    <t>ОГ-5.07-195/22-(0)</t>
  </si>
  <si>
    <t>ОГ-5.07-27/22-(0)</t>
  </si>
  <si>
    <t>Об аренде источников в с. Горячие Ключи</t>
  </si>
  <si>
    <t>ОГ-5.07-39/22-(0)</t>
  </si>
  <si>
    <t>16.03.2022</t>
  </si>
  <si>
    <t>О внеочередном обеспечении жилым помещением</t>
  </si>
  <si>
    <t>ОГ-5.07-222/22-(0)</t>
  </si>
  <si>
    <t>ОГ-5.07-165/22-(0)</t>
  </si>
  <si>
    <t>О ремонте вентиляционной трубы</t>
  </si>
  <si>
    <t>ОГ-5.07-182/22-(0)</t>
  </si>
  <si>
    <t>О некачественном выполнении работ по замене труб НО "ФКР МКД СО"</t>
  </si>
  <si>
    <t>ОГ-5.07-246/22-(0)</t>
  </si>
  <si>
    <t>О предоставлении документов, подтверждающих снос аварийного дома</t>
  </si>
  <si>
    <t>ОГ-5.07-108/22-(0)</t>
  </si>
  <si>
    <t>ОГ-5.07-66/22-(0)</t>
  </si>
  <si>
    <t>О постройках мешающих соседям по участку</t>
  </si>
  <si>
    <t>ОГ-5.07-152/22-(0)</t>
  </si>
  <si>
    <t>О строительстве спортивного зала</t>
  </si>
  <si>
    <t>ОГ-5.07-22/22-(0)</t>
  </si>
  <si>
    <t>14.02.2022</t>
  </si>
  <si>
    <t>ОГ-5.07-47/22-(0)</t>
  </si>
  <si>
    <t>О предоставлении постановления об изменении адреса</t>
  </si>
  <si>
    <t>ОГ-5.07-239/22-(0)</t>
  </si>
  <si>
    <t>О жалобе на несвоевременное предоставление платежей за капитальный ремонт</t>
  </si>
  <si>
    <t>ОГ-5.07-128/22-(0)</t>
  </si>
  <si>
    <t>ОГ-5.07-192/22-(0)</t>
  </si>
  <si>
    <t>ОГ-5.07-38/22-(5)</t>
  </si>
  <si>
    <t>05.05.2022</t>
  </si>
  <si>
    <t>ОГ-5.07-101/22-(0)</t>
  </si>
  <si>
    <t>ОГ-5.07-6/22-(0)</t>
  </si>
  <si>
    <t>О переселении из ветхого, аварийного жилья.</t>
  </si>
  <si>
    <t>ОГ-5.07-116/22-(0)</t>
  </si>
  <si>
    <t>О переселении с аварийно-ветхого жилья с. Катангли. Об отчистке придомовой территории</t>
  </si>
  <si>
    <t>ОГ-5.07-244/22-(0)</t>
  </si>
  <si>
    <t>О ремонте дорожного полотна</t>
  </si>
  <si>
    <t>ОГ-5.07-81/22-(0)</t>
  </si>
  <si>
    <t>О плохом состоянии дороги ул. Юбилейная</t>
  </si>
  <si>
    <t>ОГ-5.07-98/22-(0)</t>
  </si>
  <si>
    <t>О ремонте дорог</t>
  </si>
  <si>
    <t>ОГ-5.07-4/22-(1)</t>
  </si>
  <si>
    <t>Об установке НТО</t>
  </si>
  <si>
    <t>ОГ-5.07-161/22-(0)</t>
  </si>
  <si>
    <t>ОГ-5.07-41/22-(0)</t>
  </si>
  <si>
    <t>О жилищном вопросе</t>
  </si>
  <si>
    <t>ОГ-5.07-209/22-(0)</t>
  </si>
  <si>
    <t>ОГ-5.07-180/22-(0)</t>
  </si>
  <si>
    <t>28.07.2022</t>
  </si>
  <si>
    <t>ОГ-5.07-87/22-(1)</t>
  </si>
  <si>
    <t>ОГ-5.07-84/22-(0)</t>
  </si>
  <si>
    <t>ОГ-5.07-173/22-(0)</t>
  </si>
  <si>
    <t>ОГ-5.07-145/22-(0)</t>
  </si>
  <si>
    <t>О капитальном ремонте дома на ул. Советской, д. 2а</t>
  </si>
  <si>
    <t>Несвоевременное предоставление благоустроенного жилого помещения в связи с признанием жилья аварийным</t>
  </si>
  <si>
    <t>ОГ-5.07-64/22-(0)</t>
  </si>
  <si>
    <t>11.04.2022</t>
  </si>
  <si>
    <t>О неисполнении обязательств по Соглашению сторон</t>
  </si>
  <si>
    <t>Купля-продажа квартир, домов</t>
  </si>
  <si>
    <t>ОГ-5.07-223/22-(0)</t>
  </si>
  <si>
    <t>О помощи в продаже квартиры на ул. Советской, д.18, кв. 1</t>
  </si>
  <si>
    <t>ОГ-5.07-126/22-(0)</t>
  </si>
  <si>
    <t>09.06.2022</t>
  </si>
  <si>
    <t>О предварительном согласовании предоставления земельного  участка</t>
  </si>
  <si>
    <t>ОГ-5.07-28/22-(0)</t>
  </si>
  <si>
    <t>ОГ-5.07-33/22-(0)</t>
  </si>
  <si>
    <t>ОГ-5.07-9/22-(0)</t>
  </si>
  <si>
    <t>О запахе канализации в квартирах</t>
  </si>
  <si>
    <t>ОГ-5.07-69/22-(0)</t>
  </si>
  <si>
    <t>О сливе канализационных отходов в жилой зоне</t>
  </si>
  <si>
    <t>ОГ-5.07-61/22-(0)</t>
  </si>
  <si>
    <t>О подтоплении талыми водами</t>
  </si>
  <si>
    <t>Нежилые помещения</t>
  </si>
  <si>
    <t>ОГ-5.07-150/22-(0)</t>
  </si>
  <si>
    <t>07.07.2022</t>
  </si>
  <si>
    <t>О разрешении на снос заброшенной квартиры</t>
  </si>
  <si>
    <t>ОГ-5.07-11/22-(0)</t>
  </si>
  <si>
    <t>О нападении собак</t>
  </si>
  <si>
    <t>ОГ-5.07-7/22-(0)</t>
  </si>
  <si>
    <t>ОГ--134/22-(0)</t>
  </si>
  <si>
    <t>О ремонте асфальтового покрытия</t>
  </si>
  <si>
    <t>ОГ-5.07-49/22-(0)</t>
  </si>
  <si>
    <t>О пожаре в соседней квартире</t>
  </si>
  <si>
    <t>ОГ-5.07-198/22-(0)</t>
  </si>
  <si>
    <t>11.08.2022</t>
  </si>
  <si>
    <t>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</t>
  </si>
  <si>
    <t>ОГ-5.07-5/22-(0)</t>
  </si>
  <si>
    <t>21.01.2022</t>
  </si>
  <si>
    <t>О переселении из районов Крайнего Севера</t>
  </si>
  <si>
    <t>ОГ-5.07-23/22-(0)</t>
  </si>
  <si>
    <t>ОГ-5.07-57/22-(0)</t>
  </si>
  <si>
    <t>О проектной документации на строительство</t>
  </si>
  <si>
    <t>ОГ-5.07-110/22-(0)</t>
  </si>
  <si>
    <t>26.05.2022</t>
  </si>
  <si>
    <t>О капитальном ремонте дома</t>
  </si>
  <si>
    <t>ОГ-5.07-73/22-(0)</t>
  </si>
  <si>
    <t>О предоставлении земельного участка в собственность</t>
  </si>
  <si>
    <t>Нормативное правовое регулирование в сфере труда</t>
  </si>
  <si>
    <t>ОГ-5.07-17/22-(0)</t>
  </si>
  <si>
    <t>08.02.2022</t>
  </si>
  <si>
    <t>Об отстранении от работы</t>
  </si>
  <si>
    <t>ОГ-5.07-148/22-(0)</t>
  </si>
  <si>
    <t>ОГ-5.07-229/22-(0)</t>
  </si>
  <si>
    <t>Об отсутствии ливневой канализации</t>
  </si>
  <si>
    <t>ОГ-5.07-50/22-(0)</t>
  </si>
  <si>
    <t>01.04.2022</t>
  </si>
  <si>
    <t>ОГ-5.07-233/22-(0)</t>
  </si>
  <si>
    <t>ОГ-5.07-29/22-(0)</t>
  </si>
  <si>
    <t>ОГ-5.07-38/22-(2)</t>
  </si>
  <si>
    <t>24.03.2022</t>
  </si>
  <si>
    <t>О проведении экспертизы вентиляции</t>
  </si>
  <si>
    <t>ОГ-5.07-115/22-(0)</t>
  </si>
  <si>
    <t>ОГ-5.07-53/22-(0)</t>
  </si>
  <si>
    <t>О предоставлении жилья по социальному найму</t>
  </si>
  <si>
    <t>ОГ-5.07-46/22-(0)</t>
  </si>
  <si>
    <t>Трудовой стаж</t>
  </si>
  <si>
    <t>ОГ-5.07-232/22-(0)</t>
  </si>
  <si>
    <t>О государственной регистрации ИП</t>
  </si>
  <si>
    <t>ОГ-5.07-168/22-(0)</t>
  </si>
  <si>
    <t>21.07.2022</t>
  </si>
  <si>
    <t>О принятии мер к соседям, которые затопили квартиру</t>
  </si>
  <si>
    <t>ОГ-5.07-206/22-(0)</t>
  </si>
  <si>
    <t>ОГ-5.07-103/22-(0)</t>
  </si>
  <si>
    <t>О капитальном ремонте кровли</t>
  </si>
  <si>
    <t>ОГ-5.07-189/22-(0)</t>
  </si>
  <si>
    <t>08.08.2022</t>
  </si>
  <si>
    <t>Об организации водоотведения на участке переулок Рыбный - улица Октябрьская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</si>
</sst>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25"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Елена П. Низова" refreshedDate="44847.657553935183" createdVersion="4" refreshedVersion="5" minRefreshableVersion="3" recordCount="300">
  <cacheSource type="worksheet">
    <worksheetSource ref="B1:F1048576" sheet="Данные"/>
  </cacheSource>
  <cacheFields count="5">
    <cacheField name="Тематика" numFmtId="0">
      <sharedItems containsBlank="1" count="141">
        <s v="Социальная защита пострадавших от стихийных бедствий, чрезвычайных происшествий, терактов и пожаров"/>
        <s v="Благоустройство и ремонт подъездных дорог, в том числе тротуаров"/>
        <s v="Прекращение рассмотрения обращения"/>
        <s v="Обращения, заявления и жалобы граждан"/>
        <s v="Деятельность кадастровых инженеров"/>
        <s v="Капитальный ремонт общего имущества"/>
        <s v="Содержание газового оборудования. Опасность взрыва"/>
        <s v="Переселение из подвалов, бараков, коммуналок, общежитий, аварийных домов, ветхого жилья, санитарно-защитной зоны"/>
        <s v="Ремонт и эксплуатация ливневой канализации"/>
        <s v="Технологическое присоединение потребителей к системам электро-, тепло-, газо-, водоснабжения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Благодарности, приглашения, поздравления органу местного самоуправления"/>
        <s v="Благодарности, пожелания, приглашения, поздравления высшим должностным лицам субъекта Российской Федерации (руководителям высших исполнительных органов государственной власти субъектов Российской Федерации), их заместителям, руководителям исполнительных о"/>
        <s v="Организация условий и мест для детского отдыха и досуга (детских и спортивных площадок)"/>
        <s v="Образование земельных участков (образование, раздел, выдел, объединение земельных участков). Возникновение прав на землю"/>
        <s v="Транспортное обслуживание населения, пассажирские перевозки"/>
        <s v="Внеочередное обеспечение жилыми помещениями"/>
        <s v="Причинение вреда здоровью вследствие нападения животных"/>
        <s v="Действие (бездействие) при рассмотрении обращения"/>
        <s v="Устранение строительных недоделок"/>
        <s v="Гуманное отношение к животным. Создание приютов для животных"/>
        <s v="Оплата жилищно-коммунальных услуг (ЖКХ), взносов в Фонд капитального ремонта"/>
        <s v="Перебои в электроснабжении"/>
        <s v="Выделение земельных участков для индивидуального жилищного строительства"/>
        <s v="Парковки автотранспорта вне организованных автостоянок"/>
        <s v="Строительство и реконструкция дорог"/>
        <s v="Общие вопросы охраны окружающей природной среды (за исключением международного сотрудничества)"/>
        <s v="Обеспечение активной жизни инвалидов (лиц с ограниченными физическими возможностями здоровья)"/>
        <s v="Истребование дополнительных документов и материалов, в том числе в электронной форме"/>
        <s v="Жилищно-коммунальная сфера"/>
        <s v="Деятельность некомм-х организаций (общ-х организаций, политических партий, общ-х движений, религиозных организаций, ассоциаций (союзов), казачьих обществ, общин коренных малочисленных народов РФ, фондов, автономных некоммерческих организаций)"/>
        <s v="О строительстве, размещении гаражей, стоянок, автопарковок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/>
        <s v="Государственные жилищные сертификаты"/>
        <s v="Угроза жителям населенных пунктов со стороны животных"/>
        <s v="Подключение индивидуальных жилых домов к централизованным сетям водо-, тепло - газо-, электроснабжения и водоотведения"/>
        <s v="Охрана и защита лесов"/>
        <s v="Пользование животным миром, охота, рыболовство, аквакультура"/>
        <s v="Арендное жилье"/>
        <s v="Перебои в теплоснабжении"/>
        <s v="Коммерческий найм жилого помещения"/>
        <s v="Предоставление жилья по договору социального найма (ДСН)"/>
        <s v="Деятельность субъектов торговли, торговые точки, организация торговли"/>
        <s v="Благодарности, приглашения, поздравления органам исполнительной власти субъектов Российской Федерации"/>
        <s v="Газификация поселений"/>
        <s v="Уборка снега, опавших листьев, мусора и посторонних предметов"/>
        <s v="Дорожные знаки и дорожная разметка"/>
        <s v="Проведение общественных мероприятий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/>
        <s v="Уличное освещение"/>
        <s v="Эксплуатация и сохранность автомобильных дорог"/>
        <s v="Жилище"/>
        <s v="Деятельность в сфере строительства. Сооружение зданий, объектов капитального строительства"/>
        <s v="Защита прав на землю и рассмотрение земельных споров"/>
        <s v="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"/>
        <s v="Водное хозяйство и экология"/>
        <s v="Коммунальное хозяйство"/>
        <s v="Обследование жилого фонда на предмет пригодности для проживания (ветхое и аварийное жилье)"/>
        <s v="Жилищное строительство"/>
        <s v="Права, свободы и обязанности человека и гражданина (за исключением международной защиты прав человека)"/>
        <s v="Несвоевременное предоставление благоустроенного жилого помещения в связи с признанием жилья аварийным"/>
        <s v="Купля-продажа квартир, домов"/>
        <s v="Нежилые помещения"/>
        <s v="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"/>
        <s v="Нормативное правовое регулирование в сфере труда"/>
        <s v="Трудовой стаж"/>
        <m/>
        <s v="Обустройство соотечественников переселенцев (жилье, работа, учеба, подъемные и т.д.)" u="1"/>
        <s v="Обеспечение мер социальной поддержки для лиц, награжденных знаком «Почетный донор СССР», «Почетный донор России»" u="1"/>
        <s v="Охрана общественного порядка" u="1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 u="1"/>
        <s v="Медицинское обслуживание сельских жителей" u="1"/>
        <s v="Административное судопроизводство" u="1"/>
        <s v="Предоставление коммунальных услуг ненадлежащего качества" u="1"/>
        <s v="Назначение пенсии" u="1"/>
        <s v="Градостроительство. Архитектура и проектирование" u="1"/>
        <s v="Молодежная политика" u="1"/>
        <s v="Курортное дело" u="1"/>
        <s v="среднее общее образование" u="1"/>
        <s v="Комплексное благоустройство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Статус и меры социальной поддержки ветеранов боевых действий" u="1"/>
        <s v="Многодетные семьи. Малоимущие семьи. Неполные семьи. Молодые семьи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Ипотечное кредитование" u="1"/>
        <s v="Ежемесячная денежная выплата, дополнительное ежемесячное материальное обеспечение" u="1"/>
        <s v="Обеспечение жильем детей-сирот и детей, оставшихся без попечения родителей" u="1"/>
        <s v="Арендные отношения" u="1"/>
        <s v="Оплата строительства, содержания и ремонта жилья (кредиты, компенсации, субсидии, льготы)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Выделение жилья молодым семьям, специалистам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Неполучение ответа на обращение" u="1"/>
        <s v="Лекарственное обеспечение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Памятники воинам, воинские захоронения, мемориалы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Трудоустройство. Безработица. Органы службы занятости. Государственные услуги в области содействия занятости населения" u="1"/>
        <s v="Коммунально-бытовое хозяйство и предоставление услуг в условиях рынка" u="1"/>
        <s v="Просьбы об оказании финансовой помощи" u="1"/>
        <s v="Преступления, правонарушения, имеющие широкий общественный резонанс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Обеспечение жильем выезжающих северян и жителей закрытых административно-территориальных образований" u="1"/>
        <s v="Градостроительство и архитектура" u="1"/>
        <s v="Государственные и муниципальные услуги (многофункциональные центры)" u="1"/>
        <s v="Развитие предпринимательской деятельности" u="1"/>
        <s v="Борьба с аварийностью. Безопасность дорожного движения" u="1"/>
        <s v="Цены и ценообразование" u="1"/>
        <s v="Перебои в водоснабжении" u="1"/>
        <s v="Качество оказания медицинской помощи взрослым в амбулаторно-поликлинических условиях" u="1"/>
        <s v="Гостиничное хозяйство" u="1"/>
        <s v="Бюджеты субъектов Российской Федерации" u="1"/>
        <s v="Загрязнение окружающей среды, сбросы, выбросы, отходы" u="1"/>
        <s v="Водоснабжение поселений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Сельское хозяйство" u="1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Нарушение правил парковки автотранспорта, в том числе на внутридворовой территории и вне организованных автостоянок" u="1"/>
        <s v="Электроэнергетика. Топливно-энергетический комплекс. Работа АЭС, ТЭС и ГЭС. Переход ТЭС на газ. Долги энергетикам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Управляющие организации, товарищества собственников жилья и иные формы управления собственностью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МО Ногликский Г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0">
  <r>
    <x v="0"/>
    <s v="ОГ-5.07-227/22-(0)"/>
    <s v="13.09.2022"/>
    <s v="Об оказании единовременной материальной помощи"/>
    <x v="0"/>
  </r>
  <r>
    <x v="1"/>
    <s v="ОГ-5.07-159/22-(1)"/>
    <s v="15.07.2022"/>
    <s v="О демонтаже тротуара"/>
    <x v="0"/>
  </r>
  <r>
    <x v="2"/>
    <s v="ОГ-5.07-17/22-(1)"/>
    <s v="10.02.2022"/>
    <s v="Об отзыве ранее поданного заявления"/>
    <x v="0"/>
  </r>
  <r>
    <x v="3"/>
    <s v="ОГ-5.07-224/22-(0)"/>
    <s v="06.09.2022"/>
    <s v="Об установке дополнительной автобусной остановке"/>
    <x v="0"/>
  </r>
  <r>
    <x v="4"/>
    <s v="ОГ-5.07-166/22-(0)"/>
    <s v="15.07.2022"/>
    <s v="Об утверждении кадастрового плана территории"/>
    <x v="0"/>
  </r>
  <r>
    <x v="5"/>
    <s v="ОГ-5.07-13/22-(0)"/>
    <s v="31.01.2022"/>
    <s v="О капитальном ремонте муниципального жилья"/>
    <x v="0"/>
  </r>
  <r>
    <x v="6"/>
    <s v="ОГ-5.07-38/22-(6)"/>
    <s v="09.08.2022"/>
    <s v="О нарушениях при установке газовой колонки"/>
    <x v="0"/>
  </r>
  <r>
    <x v="7"/>
    <s v="ОГ-5.07-172/22-(0)"/>
    <s v="26.07.2022"/>
    <s v="О переселении из ветхого-аварийного жилья"/>
    <x v="0"/>
  </r>
  <r>
    <x v="5"/>
    <s v="ОГ-5.07-16/22-(0)"/>
    <s v="04.02.2022"/>
    <s v="О капитальном ремонте квартиры"/>
    <x v="0"/>
  </r>
  <r>
    <x v="8"/>
    <s v="ОГ-5.07-147/22-(0)"/>
    <s v="30.06.2022"/>
    <s v="О ремонте дренажных канав"/>
    <x v="0"/>
  </r>
  <r>
    <x v="3"/>
    <s v="ОГ-5.07-82/22-(0)"/>
    <s v="19.04.2022"/>
    <s v="Об исключении из списка кандидатов в присяжные заседатели"/>
    <x v="0"/>
  </r>
  <r>
    <x v="9"/>
    <s v="ОГ-5.07-117/22-(0)"/>
    <s v="31.05.2022"/>
    <s v="О подключении воды с центральной системы холодного водоснабжения"/>
    <x v="0"/>
  </r>
  <r>
    <x v="7"/>
    <s v="ОГ-5.07-191/22-(0)"/>
    <s v="09.08.2022"/>
    <s v="О переселении с с. Катангли."/>
    <x v="0"/>
  </r>
  <r>
    <x v="0"/>
    <s v="ОГ-5.07-245/22-(0)"/>
    <s v="22.09.2022"/>
    <s v="Об оказании единовременной материальной помощи"/>
    <x v="0"/>
  </r>
  <r>
    <x v="10"/>
    <s v="ОГ-5.07-96/22-(0)"/>
    <s v="13.05.2022"/>
    <s v="О незаконном использовании подвального помещения в МКД"/>
    <x v="0"/>
  </r>
  <r>
    <x v="7"/>
    <s v="ОГ-5.07-237/22-(0)"/>
    <s v="20.09.2022"/>
    <s v="О переселении из ветхого, аварийного жилья"/>
    <x v="0"/>
  </r>
  <r>
    <x v="11"/>
    <s v="ОГ-5.07-170/22-(0)"/>
    <s v="25.07.2022"/>
    <s v="О благодарности за организацию ремонта комнат"/>
    <x v="0"/>
  </r>
  <r>
    <x v="12"/>
    <s v="ОГ-5.07-90/22-(1)"/>
    <s v="13.05.2022"/>
    <s v="О поздравлении с праздниками"/>
    <x v="0"/>
  </r>
  <r>
    <x v="13"/>
    <s v="ОГ-5.07-52/22-(0)"/>
    <s v="05.04.2022"/>
    <s v="О строительстве детской площадки"/>
    <x v="0"/>
  </r>
  <r>
    <x v="14"/>
    <s v="ОГ-5.07-125/22-(0)"/>
    <s v="07.06.2022"/>
    <s v="О вырубке леса на земельном участке"/>
    <x v="0"/>
  </r>
  <r>
    <x v="15"/>
    <s v="ОГ-5.07-193/22-(0)"/>
    <s v="09.08.2022"/>
    <s v="О расписании маршрута"/>
    <x v="0"/>
  </r>
  <r>
    <x v="16"/>
    <s v="ОГ-5.07-162/22-(1)"/>
    <s v="05.09.2022"/>
    <s v="О предоставлении жилого помещения вне очереди"/>
    <x v="0"/>
  </r>
  <r>
    <x v="17"/>
    <s v="ОГ-5.07-43/22-(0)"/>
    <s v="23.03.2022"/>
    <s v="О нападении собаки"/>
    <x v="0"/>
  </r>
  <r>
    <x v="18"/>
    <s v="ОГ-5.07-156/22-(0)"/>
    <s v="12.07.2022"/>
    <s v="О несогласии с действиями администрации"/>
    <x v="0"/>
  </r>
  <r>
    <x v="19"/>
    <s v="ОГ-5.07-38/22-(3)"/>
    <s v="28.03.2022"/>
    <s v="Об устранении строительных недоделок"/>
    <x v="0"/>
  </r>
  <r>
    <x v="3"/>
    <s v="ОГ-5.07-139/22-(0)"/>
    <s v="28.06.2022"/>
    <s v="Об аренде земельного участка"/>
    <x v="0"/>
  </r>
  <r>
    <x v="1"/>
    <s v="ОГ-5.07-51/22-(0)"/>
    <s v="04.04.2022"/>
    <s v="О затоплении привокзальной площади"/>
    <x v="0"/>
  </r>
  <r>
    <x v="3"/>
    <s v="ОГ-5.07-66/22-(1)"/>
    <s v="19.04.2022"/>
    <s v="О жалобе на содержание территории общего пользования"/>
    <x v="0"/>
  </r>
  <r>
    <x v="20"/>
    <s v="ОГ-5.07-97/22-(0)"/>
    <s v="17.05.2022"/>
    <s v="О приюте собак"/>
    <x v="0"/>
  </r>
  <r>
    <x v="21"/>
    <s v="ОГ-5.07-105/22-(0)"/>
    <s v="18.05.2022"/>
    <s v="О повышении тарифа на коммунальные услуги"/>
    <x v="0"/>
  </r>
  <r>
    <x v="22"/>
    <s v="ОГ-5.07-113/22-(0)"/>
    <s v="31.05.2022"/>
    <s v="О перебоях в электроснабжении"/>
    <x v="0"/>
  </r>
  <r>
    <x v="23"/>
    <s v="ОГ-5.07-234/22-(0)"/>
    <s v="20.09.2022"/>
    <s v="О предварительном согласовании предоставления земельного участка"/>
    <x v="0"/>
  </r>
  <r>
    <x v="7"/>
    <s v="ОГ-5.07-174/22-(0)"/>
    <s v="26.07.2022"/>
    <s v="О переселении из ветхого-аварийного жилья"/>
    <x v="0"/>
  </r>
  <r>
    <x v="24"/>
    <s v="ОГ-5.07-102/22-(0)"/>
    <s v="18.05.2022"/>
    <s v="Парковки автотранспорта вне организованных автостоянок"/>
    <x v="0"/>
  </r>
  <r>
    <x v="3"/>
    <s v="ОГ-5.07-194/22-(0)"/>
    <s v="09.08.2022"/>
    <s v="Об установке площадки для белья"/>
    <x v="0"/>
  </r>
  <r>
    <x v="3"/>
    <s v="ОГ-5.07-99/22-(0)"/>
    <s v="17.05.2022"/>
    <s v="О предоставлении жилья"/>
    <x v="0"/>
  </r>
  <r>
    <x v="3"/>
    <s v="ОГ-5.07-58/22-(0)"/>
    <s v="05.04.2022"/>
    <s v="О жалобе на оплату аренды жилого помещения"/>
    <x v="0"/>
  </r>
  <r>
    <x v="25"/>
    <s v="ОГ-5.07-167/22-(0)"/>
    <s v="15.07.2022"/>
    <s v="Об отсыпке дороги"/>
    <x v="0"/>
  </r>
  <r>
    <x v="3"/>
    <s v="ОГ-5.07-54/22-(0)"/>
    <s v="05.04.2022"/>
    <s v="О регистрации ребенка в квартире."/>
    <x v="0"/>
  </r>
  <r>
    <x v="3"/>
    <s v="ОГ-5.07-20/22-(1)"/>
    <s v="28.06.2022"/>
    <s v="О трудоустройстве"/>
    <x v="0"/>
  </r>
  <r>
    <x v="26"/>
    <s v="ОГ-5.07-69/22-(1)"/>
    <s v="28.04.2022"/>
    <s v="О сливе канализационных отходов в черте населенного пункта"/>
    <x v="0"/>
  </r>
  <r>
    <x v="3"/>
    <s v="ОГ-5.07-179/22-(0)"/>
    <s v="27.07.2022"/>
    <s v="Об обустройстве лестницы к роднику"/>
    <x v="0"/>
  </r>
  <r>
    <x v="7"/>
    <s v="ОГ-5.07-40/22-(1)"/>
    <s v="15.04.2022"/>
    <s v="О сроках расселения из аварийного жилья"/>
    <x v="0"/>
  </r>
  <r>
    <x v="27"/>
    <s v="ОГ-5.07-127/22-(0)"/>
    <s v="10.06.2022"/>
    <s v="О порядке и проведении психолого-медико-педагогического обследования"/>
    <x v="0"/>
  </r>
  <r>
    <x v="7"/>
    <s v="ОГ-5.07-219/22-(0)"/>
    <s v="06.09.2022"/>
    <s v="О переселении из ветхого, аварийного жилья"/>
    <x v="0"/>
  </r>
  <r>
    <x v="28"/>
    <s v="ОГ-5.07-40/22-(0)"/>
    <s v="21.03.2022"/>
    <s v="Истребование дополнительных документов"/>
    <x v="0"/>
  </r>
  <r>
    <x v="3"/>
    <s v="ОГ-5.07-35/22-(0)"/>
    <s v="09.03.2022"/>
    <s v="О переносе общественной кухни из жилого помещения"/>
    <x v="0"/>
  </r>
  <r>
    <x v="29"/>
    <s v="ОГ-5.07-243/22-(0)"/>
    <s v="20.09.2022"/>
    <s v="О подведении воды к дому"/>
    <x v="0"/>
  </r>
  <r>
    <x v="10"/>
    <s v="ОГ-5.07-107/22-(0)"/>
    <s v="20.05.2022"/>
    <s v="О затоплении талыми водами"/>
    <x v="0"/>
  </r>
  <r>
    <x v="3"/>
    <s v="ОГ-5.07-200/22-(0)"/>
    <s v="12.08.2022"/>
    <s v="О выдаче справки"/>
    <x v="0"/>
  </r>
  <r>
    <x v="3"/>
    <s v="ОГ-5.07-63/22-(0)"/>
    <s v="08.04.2022"/>
    <s v="Об исключении из списка кандидатов в присяжные заседатели"/>
    <x v="0"/>
  </r>
  <r>
    <x v="7"/>
    <s v="ОГ-5.07-242/22-(0)"/>
    <s v="20.09.2022"/>
    <s v="О переселении из ветхого, аварийного жилья"/>
    <x v="0"/>
  </r>
  <r>
    <x v="3"/>
    <s v="ОГ-5.07-10/22-(0)"/>
    <s v="28.01.2022"/>
    <s v="О направлении юбилейного конверта"/>
    <x v="0"/>
  </r>
  <r>
    <x v="30"/>
    <s v="ОГ-5.07-39/22-(1)"/>
    <s v="22.04.2022"/>
    <s v="Об образовании культурной автономии коренных народов Севера"/>
    <x v="0"/>
  </r>
  <r>
    <x v="28"/>
    <s v="ОГ-5.07-130/22-(0)"/>
    <s v="20.06.2022"/>
    <s v="О выдаче справки"/>
    <x v="0"/>
  </r>
  <r>
    <x v="3"/>
    <s v="ОГ-5.07-208/22-(0)"/>
    <s v="23.08.2022"/>
    <s v="Об устранении проблем с домами 3,5,7 по ул. Репина"/>
    <x v="0"/>
  </r>
  <r>
    <x v="29"/>
    <s v="ОГ-5.07-226/22-(0)"/>
    <s v="09.09.2022"/>
    <s v="О повреждении дымохода МКД"/>
    <x v="0"/>
  </r>
  <r>
    <x v="31"/>
    <s v="ОГ-5.07-201/22-(0)"/>
    <s v="16.08.2022"/>
    <s v="О предварительном согласовании предоставления земельного участка 168"/>
    <x v="0"/>
  </r>
  <r>
    <x v="28"/>
    <s v="ОГ-5.07-14/22-(0)"/>
    <s v="01.02.2022"/>
    <s v="О выдаче копий договоров заключенных между администрацией и ресурсоснабжающими организациями"/>
    <x v="0"/>
  </r>
  <r>
    <x v="3"/>
    <s v="ОГ-5.07-55/22-(0)"/>
    <s v="05.04.2022"/>
    <s v="О вывозе снега с территории ООО &quot;Спецавтотранспорт&quot;"/>
    <x v="0"/>
  </r>
  <r>
    <x v="16"/>
    <s v="ОГ-5.07-218/22-(0)"/>
    <s v="06.09.2022"/>
    <s v="О предоставлении жилья"/>
    <x v="0"/>
  </r>
  <r>
    <x v="29"/>
    <s v="ОГ-5.07-44/22-(1)"/>
    <s v="16.09.2022"/>
    <s v="О ремонте печи"/>
    <x v="0"/>
  </r>
  <r>
    <x v="3"/>
    <s v="ОГ-5.07-77/22-(0)"/>
    <s v="19.04.2022"/>
    <s v="О теплоснабжении в квартире"/>
    <x v="0"/>
  </r>
  <r>
    <x v="3"/>
    <s v="ОГ-5.07-38/22-(1)"/>
    <s v="22.03.2022"/>
    <s v="О жилищном вопросе."/>
    <x v="0"/>
  </r>
  <r>
    <x v="0"/>
    <s v="ОГ-5.07-36/22-(0)"/>
    <s v="10.03.2022"/>
    <s v="О предоставления жилья погорельцам"/>
    <x v="0"/>
  </r>
  <r>
    <x v="16"/>
    <s v="ОГ-5.07-26/22-(0)"/>
    <s v="17.02.2022"/>
    <s v="Внеочередное обеспечение жилыми помещениями"/>
    <x v="0"/>
  </r>
  <r>
    <x v="3"/>
    <s v="ОГ-5.07-67/22-(0)"/>
    <s v="13.04.2022"/>
    <s v="Об исключении из списка кандидатов в присяжные заседатели"/>
    <x v="0"/>
  </r>
  <r>
    <x v="3"/>
    <s v="ОГ-5.07-139/22-(1)"/>
    <s v="12.07.2022"/>
    <s v="Об аренде земельного участка"/>
    <x v="0"/>
  </r>
  <r>
    <x v="32"/>
    <s v="ОГ-5.07-184/22-(0)"/>
    <s v="02.08.2022"/>
    <s v="О предоставлении жилья"/>
    <x v="0"/>
  </r>
  <r>
    <x v="3"/>
    <s v="ОГ-5.07-20/22-(0)"/>
    <s v="09.02.2022"/>
    <s v="О трудоустройстве"/>
    <x v="0"/>
  </r>
  <r>
    <x v="33"/>
    <s v="ОГ-5.07-241/22-(0)"/>
    <s v="20.09.2022"/>
    <s v="О выдаче сертификата на приобретение жилья"/>
    <x v="0"/>
  </r>
  <r>
    <x v="8"/>
    <s v="ОГ-5.07-202/22-(0)"/>
    <s v="17.08.2022"/>
    <s v="О затоплении домовой территории"/>
    <x v="0"/>
  </r>
  <r>
    <x v="3"/>
    <s v="ОГ-5.07-176/22-(0)"/>
    <s v="26.07.2022"/>
    <s v="О предоставлении жилья"/>
    <x v="0"/>
  </r>
  <r>
    <x v="34"/>
    <s v="ОГ-5.07-31/22-(0)"/>
    <s v="03.03.2022"/>
    <s v="Об агрессивной собаке"/>
    <x v="0"/>
  </r>
  <r>
    <x v="3"/>
    <s v="ОГ-5.07-124/22-(1)"/>
    <s v="05.09.2022"/>
    <s v="О конфликтной ситуации"/>
    <x v="0"/>
  </r>
  <r>
    <x v="7"/>
    <s v="ОГ-5.07-177/22-(0)"/>
    <s v="26.07.2022"/>
    <s v="О переселении из ветхого-аварийного жилья"/>
    <x v="0"/>
  </r>
  <r>
    <x v="35"/>
    <s v="ОГ-5.07-187/22-(0)"/>
    <s v="04.08.2022"/>
    <s v="О несогласии с отказом в проведении газа и непредоставлении единовременной выплаты на возмещение части затрат за приобретенное твердое топливо"/>
    <x v="0"/>
  </r>
  <r>
    <x v="3"/>
    <s v="ОГ-5.07-34/22-(0)"/>
    <s v="09.03.2022"/>
    <s v="О председателе КМНС"/>
    <x v="0"/>
  </r>
  <r>
    <x v="36"/>
    <s v="ОГ-5.07-188/22-(0)"/>
    <s v="04.08.2022"/>
    <s v="О незаконной вырубке деревьев"/>
    <x v="0"/>
  </r>
  <r>
    <x v="7"/>
    <s v="ОГ-5.07-171/22-(0)"/>
    <s v="26.07.2022"/>
    <s v="О переселении из ветхого-аварийного жилья"/>
    <x v="0"/>
  </r>
  <r>
    <x v="3"/>
    <s v="ОГ-5.07-21/22-(1)"/>
    <s v="25.08.2022"/>
    <s v="Об оказании содействия в выплате выкупной стоимости за аварийное жилое помещение в пгт. Ноглики"/>
    <x v="0"/>
  </r>
  <r>
    <x v="10"/>
    <s v="ОГ-5.07-214/22-(0)"/>
    <s v="01.09.2022"/>
    <s v="О засоре канализации"/>
    <x v="0"/>
  </r>
  <r>
    <x v="37"/>
    <s v="ОГ-5.07-138/22-(0)"/>
    <s v="28.06.2022"/>
    <s v="О режиме работы рыболовной инспекции"/>
    <x v="0"/>
  </r>
  <r>
    <x v="3"/>
    <s v="ОГ-5.07-74/22-(0)"/>
    <s v="18.04.2022"/>
    <s v="Об исключении из списка кандидатов в присяжные заседатели"/>
    <x v="0"/>
  </r>
  <r>
    <x v="14"/>
    <s v="ОГ-5.07-129/22-(0)"/>
    <s v="15.06.2022"/>
    <s v="О предоставлении земельного участка бесплатно в собственность гражданина, имеющего трех и более детей"/>
    <x v="0"/>
  </r>
  <r>
    <x v="7"/>
    <s v="ОГ-5.07-40/22-(1)"/>
    <s v="05.09.2022"/>
    <s v="О предоставлении жилого помещения"/>
    <x v="0"/>
  </r>
  <r>
    <x v="19"/>
    <s v="ОГ-5.07-38/22-(4)"/>
    <s v="26.04.2022"/>
    <s v="О проверке вентиляции"/>
    <x v="0"/>
  </r>
  <r>
    <x v="3"/>
    <s v="ОГ-5.07-72/22-(0)"/>
    <s v="15.04.2022"/>
    <s v="Об исключении из списка кандидатов в присяжные заседатели"/>
    <x v="0"/>
  </r>
  <r>
    <x v="3"/>
    <s v="ОГ-5.07-240/22-(0)"/>
    <s v="20.09.2022"/>
    <s v="О собеседовании"/>
    <x v="0"/>
  </r>
  <r>
    <x v="10"/>
    <s v="ОГ-5.07-2/22-(0)"/>
    <s v="13.01.2022"/>
    <s v="О замене канализационной трубы"/>
    <x v="0"/>
  </r>
  <r>
    <x v="3"/>
    <s v="ОГ-5.07-221/22-(0)"/>
    <s v="06.09.2022"/>
    <s v="Об освоении дальневосточного гектара"/>
    <x v="0"/>
  </r>
  <r>
    <x v="3"/>
    <s v="ОГ-5.07-1/22-(0)"/>
    <s v="11.01.2022"/>
    <s v="О предоставлении пояснений на ответ администрации о незаконных постройках"/>
    <x v="0"/>
  </r>
  <r>
    <x v="3"/>
    <s v="ОГ-5.07-65/22-(0)"/>
    <s v="13.04.2022"/>
    <s v="Об исключении из списка кандидатов в присяжные  заседатели"/>
    <x v="0"/>
  </r>
  <r>
    <x v="3"/>
    <s v="ОГ-5.07-166/22-(1)"/>
    <s v="06.09.2022"/>
    <s v="Об оформлении в собственность участок придомовой территории"/>
    <x v="0"/>
  </r>
  <r>
    <x v="25"/>
    <s v="ОГ-5.07-151/22-(0)"/>
    <s v="08.07.2022"/>
    <s v="О необходимости в отсыпке дороги"/>
    <x v="0"/>
  </r>
  <r>
    <x v="38"/>
    <s v="ОГ-5.07-56/22-(0)"/>
    <s v="05.04.2022"/>
    <s v="О предоставлении жилья"/>
    <x v="0"/>
  </r>
  <r>
    <x v="3"/>
    <s v="ОГ-5.07-92/22-(1)"/>
    <s v="07.06.2022"/>
    <s v="О жалобе на соседей"/>
    <x v="0"/>
  </r>
  <r>
    <x v="3"/>
    <s v="ОГ-5.07-100/22-(0)"/>
    <s v="17.05.2022"/>
    <s v="О предоставлении жилья"/>
    <x v="0"/>
  </r>
  <r>
    <x v="38"/>
    <s v="ОГ-5.07-80/22-(0)"/>
    <s v="19.04.2022"/>
    <s v="О предоставлении жилья"/>
    <x v="0"/>
  </r>
  <r>
    <x v="10"/>
    <s v="ОГ-5.07-59/22-(0)"/>
    <s v="06.04.2022"/>
    <s v="О затоплении талыми водами"/>
    <x v="0"/>
  </r>
  <r>
    <x v="5"/>
    <s v="ОГ-5.07-122/22-(0)"/>
    <s v="03.06.2022"/>
    <s v="О ремонте полов в МКД"/>
    <x v="0"/>
  </r>
  <r>
    <x v="39"/>
    <s v="ОГ-5.07-108/22-(1)"/>
    <s v="17.06.2022"/>
    <s v="О теплоснабжении МКД"/>
    <x v="0"/>
  </r>
  <r>
    <x v="19"/>
    <s v="ОГ-5.07-38/22-(8)"/>
    <s v="20.09.2022"/>
    <s v="О создании независимой экспертизы вентиляции"/>
    <x v="0"/>
  </r>
  <r>
    <x v="3"/>
    <s v="ОГ-5.07-76/22-(0)"/>
    <s v="19.04.2022"/>
    <s v="О благоустройстве дороги на ул. Физкультурной."/>
    <x v="0"/>
  </r>
  <r>
    <x v="14"/>
    <s v="ОГ-5.07-155/22-(0)"/>
    <s v="11.07.2022"/>
    <s v="О предварительном согласовании предоставления земельного участка"/>
    <x v="0"/>
  </r>
  <r>
    <x v="28"/>
    <s v="ОГ-5.07-14/22-(1)"/>
    <s v="31.01.2022"/>
    <s v="О предоставлении копии Устава администрации муниципального образования &quot;Городской округ Ногликский&quot;"/>
    <x v="0"/>
  </r>
  <r>
    <x v="3"/>
    <s v="ОГ-5.07-160/22-(0)"/>
    <s v="12.07.2022"/>
    <s v="О предоставлении жилья"/>
    <x v="0"/>
  </r>
  <r>
    <x v="5"/>
    <s v="ОГ-5.07-169/22-(0)"/>
    <s v="22.07.2022"/>
    <s v="О замене венцов и полов в доме"/>
    <x v="0"/>
  </r>
  <r>
    <x v="3"/>
    <s v="ОГ-5.07-16/22-(1)"/>
    <s v="23.08.2022"/>
    <s v="О капитальном ремонте жилья"/>
    <x v="0"/>
  </r>
  <r>
    <x v="14"/>
    <s v="ОГ-5.07-12/22-(0)"/>
    <s v="31.01.2022"/>
    <s v="О предварительном согласовании предоставления земельного участка"/>
    <x v="0"/>
  </r>
  <r>
    <x v="25"/>
    <s v="ОГ--135/22-(0)"/>
    <s v="27.06.2022"/>
    <s v="Об отсыпке дороги"/>
    <x v="0"/>
  </r>
  <r>
    <x v="3"/>
    <s v="ОГ-5.07-75/22-(0)"/>
    <s v="19.04.2022"/>
    <s v="О переселении из ветхого, аварийного жилья с. Катангли"/>
    <x v="0"/>
  </r>
  <r>
    <x v="16"/>
    <s v="ОГ-5.07-87/22-(0)"/>
    <s v="26.04.2022"/>
    <s v="О предоставлении жилья"/>
    <x v="0"/>
  </r>
  <r>
    <x v="40"/>
    <s v="ОГ-5.07-236/22-(0)"/>
    <s v="20.09.2022"/>
    <s v="О предоставлении жилого помещения"/>
    <x v="0"/>
  </r>
  <r>
    <x v="28"/>
    <s v="ОГ-5.07-71/22-(0)"/>
    <s v="15.04.2022"/>
    <s v="О предоставлении справки о субсидии"/>
    <x v="0"/>
  </r>
  <r>
    <x v="3"/>
    <s v="ОГ-5.07-143/22-(0)"/>
    <s v="28.06.2022"/>
    <s v="О строительстве дома на ул. Физкультурная, д.64а"/>
    <x v="0"/>
  </r>
  <r>
    <x v="29"/>
    <s v="ОГ-5.07-238/22-(0)"/>
    <s v="20.09.2022"/>
    <s v="О переводе дома с центрального отопления на индивидуальное"/>
    <x v="0"/>
  </r>
  <r>
    <x v="41"/>
    <s v="ОГ-5.07-228/22-(0)"/>
    <s v="16.09.2022"/>
    <s v="О предоставлении жилого помещения по договору социального найма"/>
    <x v="0"/>
  </r>
  <r>
    <x v="42"/>
    <s v="ОГ-5.07-4/22-(0)"/>
    <s v="20.01.2022"/>
    <s v="О предоставлении места для размещения нестационарного торгового объекта"/>
    <x v="0"/>
  </r>
  <r>
    <x v="40"/>
    <s v="ОГ-5.07-220/22-(0)"/>
    <s v="06.09.2022"/>
    <s v="О предоставлении жилья по коммерческому найму"/>
    <x v="0"/>
  </r>
  <r>
    <x v="7"/>
    <s v="ОГ-5.07-85/22-(0)"/>
    <s v="19.04.2022"/>
    <s v="О переселении из ветхого, аварийного жилья"/>
    <x v="0"/>
  </r>
  <r>
    <x v="43"/>
    <s v="ОГ-5.07-90/22-(0)"/>
    <s v="29.04.2022"/>
    <s v="О поздравлении с праздником"/>
    <x v="0"/>
  </r>
  <r>
    <x v="14"/>
    <s v="ОГ-5.07-157/22-(0)"/>
    <s v="12.07.2022"/>
    <s v="О внесении изменений в план территории"/>
    <x v="0"/>
  </r>
  <r>
    <x v="14"/>
    <s v="ОГ-5.07-149/22-(0)"/>
    <s v="05.07.2022"/>
    <s v="О предоставлении земельного участка"/>
    <x v="0"/>
  </r>
  <r>
    <x v="27"/>
    <s v="ОГ-5.07-183/22-(0)"/>
    <s v="01.08.2022"/>
    <s v="Об установке поручня в подъезде"/>
    <x v="0"/>
  </r>
  <r>
    <x v="44"/>
    <s v="ОГ-5.07-170/22-(1)"/>
    <s v="01.08.2022"/>
    <s v="О присоединении к газовым сетям"/>
    <x v="0"/>
  </r>
  <r>
    <x v="3"/>
    <s v="ОГ-5.07-153/22-(1)"/>
    <s v="12.07.2022"/>
    <s v="О благоустройстве придомовой территории"/>
    <x v="0"/>
  </r>
  <r>
    <x v="38"/>
    <s v="ОГ-5.07-121/22-(0)"/>
    <s v="02.06.2022"/>
    <s v="О сдаче квартиры в наем"/>
    <x v="0"/>
  </r>
  <r>
    <x v="14"/>
    <s v="ОГ-5.07-212/22-(0)"/>
    <s v="25.08.2022"/>
    <s v="О предварительном согласовании предоставления ЗУ"/>
    <x v="0"/>
  </r>
  <r>
    <x v="10"/>
    <s v="ОГ-5.07-230/22-(0)"/>
    <s v="16.09.2022"/>
    <s v="О затоплении подвала"/>
    <x v="0"/>
  </r>
  <r>
    <x v="7"/>
    <s v="ОГ-5.07-204/22-(0)"/>
    <s v="19.08.2022"/>
    <s v="О признании дома аварийным. О переселении жильцов. О закрытии кофейни. О ликвидации ямы. О выявлении объема и стоимости нанесенного ущерба объектам культурного наследия. О взыскании с виновных ущерба."/>
    <x v="0"/>
  </r>
  <r>
    <x v="3"/>
    <s v="ОГ-5.07-70/22-(0)"/>
    <s v="13.04.2022"/>
    <s v="Об исключении из списка кандидатов в присяжные заседатели"/>
    <x v="0"/>
  </r>
  <r>
    <x v="45"/>
    <s v="ОГ-5.07-52/22-(3)"/>
    <s v="20.07.2022"/>
    <s v="О складировании строительных железобетонных плит на территории мкр ОГРЭ"/>
    <x v="0"/>
  </r>
  <r>
    <x v="14"/>
    <s v="ОГ-5.07-104/22-(0)"/>
    <s v="18.05.2022"/>
    <s v="О предоставлении земельного участка"/>
    <x v="0"/>
  </r>
  <r>
    <x v="29"/>
    <s v="ОГ-5.07-44/22-(0)"/>
    <s v="25.03.2022"/>
    <s v="О ремонте печи"/>
    <x v="0"/>
  </r>
  <r>
    <x v="3"/>
    <s v="ОГ-5.07-128/22-(1)"/>
    <s v="12.07.2022"/>
    <s v="О предоставлении жилья"/>
    <x v="0"/>
  </r>
  <r>
    <x v="3"/>
    <s v="ОГ-5.07-157/22-(1)"/>
    <s v="23.08.2022"/>
    <s v="О земельном участке"/>
    <x v="0"/>
  </r>
  <r>
    <x v="3"/>
    <s v="ОГ-5.07-162/22-(0)"/>
    <s v="12.07.2022"/>
    <s v="О предоставлении жилья"/>
    <x v="0"/>
  </r>
  <r>
    <x v="14"/>
    <s v="ОГ-5.07-91/22-(0)"/>
    <s v="11.05.2022"/>
    <s v="О предварительном согласовании предоставления земельного участка"/>
    <x v="0"/>
  </r>
  <r>
    <x v="14"/>
    <s v="ОГ-5.07-141/22-(0)"/>
    <s v="28.06.2022"/>
    <s v="О предварительном согласовании предоставления земельного участка"/>
    <x v="0"/>
  </r>
  <r>
    <x v="3"/>
    <s v="ОГ-5.07-178/22-(0)"/>
    <s v="26.07.2022"/>
    <s v="О предоставлении жилья"/>
    <x v="0"/>
  </r>
  <r>
    <x v="7"/>
    <s v="ОГ-5.07-18/22-(0)"/>
    <s v="09.02.2022"/>
    <s v="О переселении из ветхого, аварийного жилья"/>
    <x v="0"/>
  </r>
  <r>
    <x v="1"/>
    <s v="ОГ-5.07-52/22-(2)"/>
    <s v="14.06.2022"/>
    <s v="О благоустройстве мрк. ОГРЭ"/>
    <x v="0"/>
  </r>
  <r>
    <x v="3"/>
    <s v="ОГ-5.07-118/22-(0)"/>
    <s v="02.06.2022"/>
    <s v="О содействии в публикации"/>
    <x v="0"/>
  </r>
  <r>
    <x v="1"/>
    <s v="ОГ-5.07-109/22-(0)"/>
    <s v="25.05.2022"/>
    <s v="Об отсутствии подъездных путей у участку"/>
    <x v="0"/>
  </r>
  <r>
    <x v="28"/>
    <s v="ОГ-5.07-114/22-(0)"/>
    <s v="31.05.2022"/>
    <s v="О предоставлении заключения об оценке соответствия помещения требованиям"/>
    <x v="0"/>
  </r>
  <r>
    <x v="6"/>
    <s v="ОГ-5.07-38/22-(7)"/>
    <s v="16.08.2022"/>
    <s v="О направлении документов по работе газовой колонки"/>
    <x v="0"/>
  </r>
  <r>
    <x v="46"/>
    <s v="ОГ-5.07-132/22-(0)"/>
    <s v="20.06.2022"/>
    <s v="Об установке ограничительных знаков на проезжей части"/>
    <x v="0"/>
  </r>
  <r>
    <x v="47"/>
    <s v="ОГ-5.07-37/22-(0)"/>
    <s v="14.03.2022"/>
    <s v="О поощрении"/>
    <x v="0"/>
  </r>
  <r>
    <x v="3"/>
    <s v="ОГ-5.07-89/22-(0)"/>
    <s v="29.04.2022"/>
    <s v="Об исключении из списка кандидатов в присяжные заседатели"/>
    <x v="0"/>
  </r>
  <r>
    <x v="26"/>
    <s v="ОГ-5.07-69/22-(2)"/>
    <s v="18.05.2022"/>
    <s v="О нарушении природоохранного законодательства"/>
    <x v="0"/>
  </r>
  <r>
    <x v="48"/>
    <s v="ОГ-5.07-15/22-(0)"/>
    <s v="02.02.2022"/>
    <s v="Об оказании финансовой помощи"/>
    <x v="0"/>
  </r>
  <r>
    <x v="1"/>
    <s v="ОГ-5.07-216/22-(0)"/>
    <s v="05.09.2022"/>
    <s v="О благоустройстве дорожного полотна"/>
    <x v="0"/>
  </r>
  <r>
    <x v="3"/>
    <s v="ОГ-5.07-210/22-(0)"/>
    <s v="23.08.2022"/>
    <s v="О вылове рыбы для КМНС"/>
    <x v="0"/>
  </r>
  <r>
    <x v="49"/>
    <s v="ОГ-5.07-136/22-(0)"/>
    <s v="27.06.2022"/>
    <s v="Об отсутствии уличного освещения"/>
    <x v="0"/>
  </r>
  <r>
    <x v="10"/>
    <s v="ОГ-5.07-25/22-(0)"/>
    <s v="17.02.2022"/>
    <s v="О неприятном запахе в квартире"/>
    <x v="0"/>
  </r>
  <r>
    <x v="3"/>
    <s v="ОГ-5.07-62/22-(0)"/>
    <s v="07.04.2022"/>
    <s v="О невозможности быть кандидатом в присяжные заседатели"/>
    <x v="0"/>
  </r>
  <r>
    <x v="28"/>
    <s v="ОГ-5.07-45/22-(0)"/>
    <s v="25.03.2022"/>
    <s v="О предоставлении перечня документов для постановки на учет в качестве малоимущего"/>
    <x v="0"/>
  </r>
  <r>
    <x v="7"/>
    <s v="ОГ-5.07-197/22-(0)"/>
    <s v="09.08.2022"/>
    <s v="О переселении из ветхого-аварийного жилья"/>
    <x v="0"/>
  </r>
  <r>
    <x v="28"/>
    <s v="ОГ-5.07-111/22-(0)"/>
    <s v="27.05.2022"/>
    <s v="О выдаче справки"/>
    <x v="0"/>
  </r>
  <r>
    <x v="10"/>
    <s v="ОГ-5.07-68/22-(1)"/>
    <s v="20.09.2022"/>
    <s v="О благоустройстве придомовой территории"/>
    <x v="0"/>
  </r>
  <r>
    <x v="5"/>
    <s v="ОГ-5.07-123/22-(0)"/>
    <s v="03.06.2022"/>
    <s v="О капитальном ремонте квартиры"/>
    <x v="0"/>
  </r>
  <r>
    <x v="38"/>
    <s v="ОГ-5.07-79/22-(0)"/>
    <s v="19.04.2022"/>
    <s v="О предоставлении жилья по социальному найму."/>
    <x v="0"/>
  </r>
  <r>
    <x v="7"/>
    <s v="ОГ-5.07-186/22-(0)"/>
    <s v="04.08.2022"/>
    <s v="Об отказе от предоставления взамен аварийного иного жилого помещения, согласие на предоставление выплаты возмещения за изымаемое жилое помещение"/>
    <x v="0"/>
  </r>
  <r>
    <x v="3"/>
    <s v="ОГ-5.07-42/22-(0)"/>
    <s v="22.03.2022"/>
    <s v="О бизнес-проекте"/>
    <x v="0"/>
  </r>
  <r>
    <x v="50"/>
    <s v="ОГ-5.07-213/22-(0)"/>
    <s v="25.08.2022"/>
    <s v="Об отсыпке щебнем ул. Романтиков"/>
    <x v="0"/>
  </r>
  <r>
    <x v="3"/>
    <s v="ОГ-5.07-8/22-(0)"/>
    <s v="25.01.2022"/>
    <s v="О предоставлении пояснений на ответ администрации о запахе канализации в квартире"/>
    <x v="0"/>
  </r>
  <r>
    <x v="3"/>
    <s v="ОГ-5.07-153/22-(0)"/>
    <s v="08.07.2022"/>
    <s v="О сносе игровой площадки"/>
    <x v="0"/>
  </r>
  <r>
    <x v="51"/>
    <s v="ОГ-5.07-21/22-(2)"/>
    <s v="30.09.2022"/>
    <s v="О предоставлении выплаты выкупной цены"/>
    <x v="0"/>
  </r>
  <r>
    <x v="3"/>
    <s v="ОГ-5.07-120/22-(0)"/>
    <s v="02.06.2022"/>
    <s v="О жалобе на лай собак"/>
    <x v="0"/>
  </r>
  <r>
    <x v="16"/>
    <s v="ОГ-5.07-119/22-(0)"/>
    <s v="02.06.2022"/>
    <s v="О внеочередном обеспечении жильем"/>
    <x v="0"/>
  </r>
  <r>
    <x v="22"/>
    <s v="ОГ-5.07-163/22-(0)"/>
    <s v="14.07.2022"/>
    <s v="О подключении земельного участка к электросетям"/>
    <x v="0"/>
  </r>
  <r>
    <x v="3"/>
    <s v="ОГ-5.07-207/22-(0)"/>
    <s v="23.08.2022"/>
    <s v="О переселении из ветхого-аварийного жилья"/>
    <x v="0"/>
  </r>
  <r>
    <x v="3"/>
    <s v="ОГ-5.07-144/22-(0)"/>
    <s v="28.06.2022"/>
    <s v="Об аренде земли на ул. Школьной, д. 22, кв. 10"/>
    <x v="0"/>
  </r>
  <r>
    <x v="3"/>
    <s v="ОГ-5.07-199/22-(0)"/>
    <s v="12.08.2022"/>
    <s v="О выдаче справки"/>
    <x v="0"/>
  </r>
  <r>
    <x v="3"/>
    <s v="ОГ-5.07-83/22-(0)"/>
    <s v="19.04.2022"/>
    <s v="О переселении с с. Катангли"/>
    <x v="0"/>
  </r>
  <r>
    <x v="5"/>
    <s v="ОГ-5.07-87/22-(2)"/>
    <s v="06.09.2022"/>
    <s v="О ремонте крыши"/>
    <x v="0"/>
  </r>
  <r>
    <x v="8"/>
    <s v="ОГ-5.07-211/22-(0)"/>
    <s v="24.08.2022"/>
    <s v="Об установке бетонной ливневки, вдоль дома № 5 по ул. Репина"/>
    <x v="0"/>
  </r>
  <r>
    <x v="14"/>
    <s v="ОГ-5.07-93/22-(0)"/>
    <s v="12.05.2022"/>
    <s v="О предварительном согласовании предоставления земельного участка для ИЖС"/>
    <x v="0"/>
  </r>
  <r>
    <x v="52"/>
    <s v="ОГ-5.07-185/22-(0)"/>
    <s v="03.08.2022"/>
    <s v="О скрытом дефекте стен дома"/>
    <x v="0"/>
  </r>
  <r>
    <x v="0"/>
    <s v="ОГ-5.07-60/22-(0)"/>
    <s v="06.04.2022"/>
    <s v="Об оказании  единовременной материальной помощи"/>
    <x v="0"/>
  </r>
  <r>
    <x v="53"/>
    <s v="ОГ-5.07-1/22-(3)"/>
    <s v="03.06.2022"/>
    <s v="Об освобождении земельного участка от строений"/>
    <x v="0"/>
  </r>
  <r>
    <x v="54"/>
    <s v="ОГ-5.07-181/22-(0)"/>
    <s v="29.07.2022"/>
    <s v="Об изменении вида разрешенного использования ЗУ"/>
    <x v="0"/>
  </r>
  <r>
    <x v="55"/>
    <s v="ОГ-5.07-12/22-(1)"/>
    <s v="08.07.2022"/>
    <s v="Об экологической обстановке"/>
    <x v="0"/>
  </r>
  <r>
    <x v="10"/>
    <s v="ОГ-5.07-95/22-(0)"/>
    <s v="13.05.2022"/>
    <s v="О захламлении придомовой территории"/>
    <x v="0"/>
  </r>
  <r>
    <x v="3"/>
    <s v="ОГ-5.07-52/22-(1)"/>
    <s v="06.04.2022"/>
    <s v="О постройках мешающих соседям"/>
    <x v="0"/>
  </r>
  <r>
    <x v="14"/>
    <s v="ОГ-5.07-154/22-(0)"/>
    <s v="11.07.2022"/>
    <s v="О предварительном согласовании предоставления земельного участка"/>
    <x v="0"/>
  </r>
  <r>
    <x v="33"/>
    <s v="ОГ-5.07-32/22-(0)"/>
    <s v="09.03.2022"/>
    <s v="О выделении государственного жилищного сертификата"/>
    <x v="0"/>
  </r>
  <r>
    <x v="37"/>
    <s v="ОГ-5.07-215/22-(0)"/>
    <s v="05.09.2022"/>
    <s v="О выдаче разрешения на вылов рыбы"/>
    <x v="0"/>
  </r>
  <r>
    <x v="53"/>
    <s v="ОГ-5.07-1/22-(2)"/>
    <s v="03.02.2022"/>
    <s v="О незаконных постройках на земельном участке"/>
    <x v="0"/>
  </r>
  <r>
    <x v="3"/>
    <s v="ОГ-5.07-196/22-(0)"/>
    <s v="09.08.2022"/>
    <s v="О предоставлении жилья"/>
    <x v="0"/>
  </r>
  <r>
    <x v="1"/>
    <s v="ОГ-5.07-158/22-(0)"/>
    <s v="12.07.2022"/>
    <s v="О благоустройстве дороги"/>
    <x v="0"/>
  </r>
  <r>
    <x v="16"/>
    <s v="ОГ-5.07-190/22-(0)"/>
    <s v="09.08.2022"/>
    <s v="О предоставлении жилья"/>
    <x v="0"/>
  </r>
  <r>
    <x v="10"/>
    <s v="ОГ-5.07-225/22-(0)"/>
    <s v="08.09.2022"/>
    <s v="О спиле деревьев"/>
    <x v="0"/>
  </r>
  <r>
    <x v="29"/>
    <s v="ОГ-5.07-231/22-(0)"/>
    <s v="16.09.2022"/>
    <s v="О ремонте санузла в квартире"/>
    <x v="0"/>
  </r>
  <r>
    <x v="16"/>
    <s v="ОГ-5.07-30/22-(0)"/>
    <s v="24.02.2022"/>
    <s v="О внеочередном получении жилья"/>
    <x v="0"/>
  </r>
  <r>
    <x v="25"/>
    <s v="ОГ-5.07-106/22-(0)"/>
    <s v="19.05.2022"/>
    <s v="О ремонте дороги"/>
    <x v="0"/>
  </r>
  <r>
    <x v="3"/>
    <s v="ОГ-5.07-159/22-(0)"/>
    <s v="12.07.2022"/>
    <s v="О благоустройстве дороги, канализации"/>
    <x v="0"/>
  </r>
  <r>
    <x v="22"/>
    <s v="ОГ-5.07-86/22-(0)"/>
    <s v="22.04.2022"/>
    <s v="О замене столбов линии электроснабжения"/>
    <x v="0"/>
  </r>
  <r>
    <x v="1"/>
    <s v="ОГ-5.07-140/22-(0)"/>
    <s v="28.06.2022"/>
    <s v="О благоустройстве дорожного полотна"/>
    <x v="0"/>
  </r>
  <r>
    <x v="16"/>
    <s v="ОГ-5.07-21/22-(0)"/>
    <s v="11.02.2022"/>
    <s v="О предоставлении благоустроенного жилья взамен аварийного"/>
    <x v="0"/>
  </r>
  <r>
    <x v="14"/>
    <s v="ОГ-5.07-112/22-(0)"/>
    <s v="30.05.2022"/>
    <s v="О предварительном согласовании предоставления земельного участка"/>
    <x v="0"/>
  </r>
  <r>
    <x v="56"/>
    <s v="ОГ-5.07-203/22-(0)"/>
    <s v="17.08.2022"/>
    <s v="О проверке законности действий ООО &quot;Жилсервис &quot;Ноглики&quot;"/>
    <x v="0"/>
  </r>
  <r>
    <x v="1"/>
    <s v="ОГ-5.07-132/22-(1)"/>
    <s v="28.06.2022"/>
    <s v="О благоустройстве дороги, двора"/>
    <x v="0"/>
  </r>
  <r>
    <x v="53"/>
    <s v="ОГ-5.07-1/22-(1)"/>
    <s v="26.01.2022"/>
    <s v="Об обследовании земельного участка"/>
    <x v="0"/>
  </r>
  <r>
    <x v="6"/>
    <s v="ОГ-5.07-3/22-(0)"/>
    <s v="19.01.2022"/>
    <s v="О неисправности газового оборудования"/>
    <x v="0"/>
  </r>
  <r>
    <x v="35"/>
    <s v="ОГ-5.07-205/22-(0)"/>
    <s v="22.08.2022"/>
    <s v="О переносе столбов ЛЭП"/>
    <x v="0"/>
  </r>
  <r>
    <x v="19"/>
    <s v="ОГ-5.07-48/22-(0)"/>
    <s v="30.03.2022"/>
    <s v="Об устранении протечки на балконе"/>
    <x v="0"/>
  </r>
  <r>
    <x v="3"/>
    <s v="ОГ-5.07-47/22-(1)"/>
    <s v="26.07.2022"/>
    <s v="О ремонте крыши"/>
    <x v="0"/>
  </r>
  <r>
    <x v="3"/>
    <s v="ОГ-5.07-175/22-(0)"/>
    <s v="26.07.2022"/>
    <s v="О работе ООО &quot;Жилсервис&quot;"/>
    <x v="0"/>
  </r>
  <r>
    <x v="28"/>
    <s v="ОГ-5.07-92/22-(0)"/>
    <s v="12.05.2022"/>
    <s v="О предоставлении копии постановления о признании дома аварийным"/>
    <x v="0"/>
  </r>
  <r>
    <x v="18"/>
    <s v="ОГ-5.07-24/22-(0)"/>
    <s v="16.02.2022"/>
    <s v="О бездействии управляющей компании"/>
    <x v="0"/>
  </r>
  <r>
    <x v="6"/>
    <s v="ОГ-5.07-235/22-(0)"/>
    <s v="20.09.2022"/>
    <s v="О замене газовой колонки"/>
    <x v="0"/>
  </r>
  <r>
    <x v="57"/>
    <s v="ОГ-5.07-217/22-(0)"/>
    <s v="05.09.2022"/>
    <s v="О проверке пригодности жилья для проживания"/>
    <x v="0"/>
  </r>
  <r>
    <x v="14"/>
    <s v="ОГ-5.07-131/22-(0)"/>
    <s v="20.06.2022"/>
    <s v="Об обеспечении земельного участка подъездными путями"/>
    <x v="0"/>
  </r>
  <r>
    <x v="5"/>
    <s v="ОГ-5.07-146/22-(0)"/>
    <s v="30.06.2022"/>
    <s v="О проведении капитального ремонта"/>
    <x v="0"/>
  </r>
  <r>
    <x v="58"/>
    <s v="ОГ-5.07-142/22-(0)"/>
    <s v="28.06.2022"/>
    <s v="О строительстве дома а ул. Физкультурная, д. 64а"/>
    <x v="0"/>
  </r>
  <r>
    <x v="19"/>
    <s v="ОГ-5.07-38/22-(0)"/>
    <s v="17.03.2022"/>
    <s v="О нарушениях при строительстве МКД"/>
    <x v="0"/>
  </r>
  <r>
    <x v="7"/>
    <s v="ОГ--133/22-(0)"/>
    <s v="23.06.2022"/>
    <s v="О включении в программу по переселению граждан"/>
    <x v="0"/>
  </r>
  <r>
    <x v="14"/>
    <s v="ОГ-5.07-88/22-(0)"/>
    <s v="26.04.2022"/>
    <s v="О предварительном согласовании предоставления земельного участка"/>
    <x v="0"/>
  </r>
  <r>
    <x v="3"/>
    <s v="ОГ-5.07-137/22-(0)"/>
    <s v="28.06.2022"/>
    <s v="Об установке газовой колонки"/>
    <x v="0"/>
  </r>
  <r>
    <x v="3"/>
    <s v="ОГ-5.07-19/22-(0)"/>
    <s v="09.02.2022"/>
    <s v="Об изъятой квартире по постановлению суда"/>
    <x v="0"/>
  </r>
  <r>
    <x v="14"/>
    <s v="ОГ-5.07-94/22-(0)"/>
    <s v="12.05.2022"/>
    <s v="О предварительном согласовании предоставления земельного участка"/>
    <x v="0"/>
  </r>
  <r>
    <x v="3"/>
    <s v="ОГ-5.07-65/22-(1)"/>
    <s v="15.04.2022"/>
    <s v="Об исключении из списка кандидатов в присяжные заседатели"/>
    <x v="0"/>
  </r>
  <r>
    <x v="7"/>
    <s v="ОГ-5.07-78/22-(0)"/>
    <s v="19.04.2022"/>
    <s v="О переселении из ветхого, аварийного жилья"/>
    <x v="0"/>
  </r>
  <r>
    <x v="3"/>
    <s v="ОГ-5.07-36/22-(2)"/>
    <s v="20.09.2022"/>
    <s v="О сносе дома на ул. Мостоотряд, д. 9, кв. 3"/>
    <x v="0"/>
  </r>
  <r>
    <x v="59"/>
    <s v="ОГ-5.07-124/22-(0)"/>
    <s v="07.06.2022"/>
    <s v="О социальном обеспечении"/>
    <x v="0"/>
  </r>
  <r>
    <x v="30"/>
    <s v="ОГ-5.07-68/22-(0)"/>
    <s v="13.04.2022"/>
    <s v="О признании решения собрания необоснованным"/>
    <x v="0"/>
  </r>
  <r>
    <x v="14"/>
    <s v="ОГ-5.07-164/22-(0)"/>
    <s v="14.07.2022"/>
    <s v="О предварительном согласовании предоставления земельного участка"/>
    <x v="0"/>
  </r>
  <r>
    <x v="3"/>
    <s v="ОГ-5.07-195/22-(0)"/>
    <s v="09.08.2022"/>
    <s v="О предоставлении жилья"/>
    <x v="0"/>
  </r>
  <r>
    <x v="3"/>
    <s v="ОГ-5.07-27/22-(0)"/>
    <s v="24.02.2022"/>
    <s v="Об аренде источников в с. Горячие Ключи"/>
    <x v="0"/>
  </r>
  <r>
    <x v="16"/>
    <s v="ОГ-5.07-39/22-(0)"/>
    <s v="16.03.2022"/>
    <s v="О внеочередном обеспечении жилым помещением"/>
    <x v="0"/>
  </r>
  <r>
    <x v="1"/>
    <s v="ОГ-5.07-222/22-(0)"/>
    <s v="06.09.2022"/>
    <s v="О благоустройстве дороги"/>
    <x v="0"/>
  </r>
  <r>
    <x v="5"/>
    <s v="ОГ-5.07-165/22-(0)"/>
    <s v="15.07.2022"/>
    <s v="О ремонте вентиляционной трубы"/>
    <x v="0"/>
  </r>
  <r>
    <x v="5"/>
    <s v="ОГ-5.07-182/22-(0)"/>
    <s v="29.07.2022"/>
    <s v="О некачественном выполнении работ по замене труб НО &quot;ФКР МКД СО&quot;"/>
    <x v="0"/>
  </r>
  <r>
    <x v="28"/>
    <s v="ОГ-5.07-246/22-(0)"/>
    <s v="30.09.2022"/>
    <s v="О предоставлении документов, подтверждающих снос аварийного дома"/>
    <x v="0"/>
  </r>
  <r>
    <x v="39"/>
    <s v="ОГ-5.07-108/22-(0)"/>
    <s v="25.05.2022"/>
    <s v="О теплоснабжении МКД"/>
    <x v="0"/>
  </r>
  <r>
    <x v="53"/>
    <s v="ОГ-5.07-66/22-(0)"/>
    <s v="13.04.2022"/>
    <s v="О постройках мешающих соседям по участку"/>
    <x v="0"/>
  </r>
  <r>
    <x v="52"/>
    <s v="ОГ-5.07-152/22-(0)"/>
    <s v="08.07.2022"/>
    <s v="О строительстве спортивного зала"/>
    <x v="0"/>
  </r>
  <r>
    <x v="16"/>
    <s v="ОГ-5.07-22/22-(0)"/>
    <s v="14.02.2022"/>
    <s v="Внеочередное обеспечение жилыми помещениями"/>
    <x v="0"/>
  </r>
  <r>
    <x v="28"/>
    <s v="ОГ-5.07-47/22-(0)"/>
    <s v="30.03.2022"/>
    <s v="О предоставлении постановления об изменении адреса"/>
    <x v="0"/>
  </r>
  <r>
    <x v="21"/>
    <s v="ОГ-5.07-239/22-(0)"/>
    <s v="20.09.2022"/>
    <s v="О жалобе на несвоевременное предоставление платежей за капитальный ремонт"/>
    <x v="0"/>
  </r>
  <r>
    <x v="3"/>
    <s v="ОГ-5.07-128/22-(0)"/>
    <s v="14.06.2022"/>
    <s v="О предоставлении жилья"/>
    <x v="0"/>
  </r>
  <r>
    <x v="3"/>
    <s v="ОГ-5.07-192/22-(0)"/>
    <s v="09.08.2022"/>
    <s v="О предоставлении жилья"/>
    <x v="0"/>
  </r>
  <r>
    <x v="19"/>
    <s v="ОГ-5.07-38/22-(5)"/>
    <s v="05.05.2022"/>
    <s v="Об устранении строительных недоделок"/>
    <x v="0"/>
  </r>
  <r>
    <x v="3"/>
    <s v="ОГ-5.07-101/22-(0)"/>
    <s v="17.05.2022"/>
    <s v="О предоставлении жилья"/>
    <x v="0"/>
  </r>
  <r>
    <x v="7"/>
    <s v="ОГ-5.07-6/22-(0)"/>
    <s v="25.01.2022"/>
    <s v="О переселении из ветхого, аварийного жилья."/>
    <x v="0"/>
  </r>
  <r>
    <x v="7"/>
    <s v="ОГ-5.07-116/22-(0)"/>
    <s v="31.05.2022"/>
    <s v="О переселении с аварийно-ветхого жилья с. Катангли. Об отчистке придомовой территории"/>
    <x v="0"/>
  </r>
  <r>
    <x v="1"/>
    <s v="ОГ-5.07-244/22-(0)"/>
    <s v="22.09.2022"/>
    <s v="О ремонте дорожного полотна"/>
    <x v="0"/>
  </r>
  <r>
    <x v="1"/>
    <s v="ОГ-5.07-81/22-(0)"/>
    <s v="19.04.2022"/>
    <s v="О плохом состоянии дороги ул. Юбилейная"/>
    <x v="0"/>
  </r>
  <r>
    <x v="1"/>
    <s v="ОГ-5.07-98/22-(0)"/>
    <s v="17.05.2022"/>
    <s v="О ремонте дорог"/>
    <x v="0"/>
  </r>
  <r>
    <x v="3"/>
    <s v="ОГ-5.07-4/22-(1)"/>
    <s v="26.07.2022"/>
    <s v="Об установке НТО"/>
    <x v="0"/>
  </r>
  <r>
    <x v="7"/>
    <s v="ОГ-5.07-161/22-(0)"/>
    <s v="12.07.2022"/>
    <s v="О переселении из ветхого-аварийного жилья"/>
    <x v="0"/>
  </r>
  <r>
    <x v="3"/>
    <s v="ОГ-5.07-41/22-(0)"/>
    <s v="22.03.2022"/>
    <s v="О жилищном вопросе"/>
    <x v="0"/>
  </r>
  <r>
    <x v="3"/>
    <s v="ОГ-5.07-209/22-(0)"/>
    <s v="23.08.2022"/>
    <s v="О ремонте крыши"/>
    <x v="0"/>
  </r>
  <r>
    <x v="54"/>
    <s v="ОГ-5.07-180/22-(0)"/>
    <s v="28.07.2022"/>
    <s v="Об изменении вида разрешенного использования ЗУ"/>
    <x v="0"/>
  </r>
  <r>
    <x v="57"/>
    <s v="ОГ-5.07-87/22-(1)"/>
    <s v="17.05.2022"/>
    <s v="О предоставлении жилья"/>
    <x v="0"/>
  </r>
  <r>
    <x v="38"/>
    <s v="ОГ-5.07-84/22-(0)"/>
    <s v="19.04.2022"/>
    <s v="О предоставлении жилья"/>
    <x v="0"/>
  </r>
  <r>
    <x v="7"/>
    <s v="ОГ-5.07-173/22-(0)"/>
    <s v="26.07.2022"/>
    <s v="О переселении из ветхого-аварийного жилья"/>
    <x v="0"/>
  </r>
  <r>
    <x v="5"/>
    <s v="ОГ-5.07-145/22-(0)"/>
    <s v="28.06.2022"/>
    <s v="О капитальном ремонте дома на ул. Советской, д. 2а"/>
    <x v="0"/>
  </r>
  <r>
    <x v="60"/>
    <s v="ОГ-5.07-64/22-(0)"/>
    <s v="11.04.2022"/>
    <s v="О неисполнении обязательств по Соглашению сторон"/>
    <x v="0"/>
  </r>
  <r>
    <x v="61"/>
    <s v="ОГ-5.07-223/22-(0)"/>
    <s v="06.09.2022"/>
    <s v="О помощи в продаже квартиры на ул. Советской, д.18, кв. 1"/>
    <x v="0"/>
  </r>
  <r>
    <x v="14"/>
    <s v="ОГ-5.07-126/22-(0)"/>
    <s v="09.06.2022"/>
    <s v="О предварительном согласовании предоставления земельного  участка"/>
    <x v="0"/>
  </r>
  <r>
    <x v="3"/>
    <s v="ОГ-5.07-28/22-(0)"/>
    <s v="24.02.2022"/>
    <s v="О земельном участке"/>
    <x v="0"/>
  </r>
  <r>
    <x v="3"/>
    <s v="ОГ-5.07-33/22-(0)"/>
    <s v="09.03.2022"/>
    <s v="О предоставлении жилья"/>
    <x v="0"/>
  </r>
  <r>
    <x v="10"/>
    <s v="ОГ-5.07-9/22-(0)"/>
    <s v="25.01.2022"/>
    <s v="О запахе канализации в квартирах"/>
    <x v="0"/>
  </r>
  <r>
    <x v="26"/>
    <s v="ОГ-5.07-69/22-(0)"/>
    <s v="13.04.2022"/>
    <s v="О сливе канализационных отходов в жилой зоне"/>
    <x v="0"/>
  </r>
  <r>
    <x v="56"/>
    <s v="ОГ-5.07-61/22-(0)"/>
    <s v="07.04.2022"/>
    <s v="О подтоплении талыми водами"/>
    <x v="0"/>
  </r>
  <r>
    <x v="62"/>
    <s v="ОГ-5.07-150/22-(0)"/>
    <s v="07.07.2022"/>
    <s v="О разрешении на снос заброшенной квартиры"/>
    <x v="0"/>
  </r>
  <r>
    <x v="34"/>
    <s v="ОГ-5.07-11/22-(0)"/>
    <s v="28.01.2022"/>
    <s v="О нападении собак"/>
    <x v="0"/>
  </r>
  <r>
    <x v="7"/>
    <s v="ОГ-5.07-7/22-(0)"/>
    <s v="25.01.2022"/>
    <s v="О переселении из ветхого, аварийного жилья"/>
    <x v="0"/>
  </r>
  <r>
    <x v="10"/>
    <s v="ОГ--134/22-(0)"/>
    <s v="23.06.2022"/>
    <s v="О ремонте асфальтового покрытия"/>
    <x v="0"/>
  </r>
  <r>
    <x v="0"/>
    <s v="ОГ-5.07-49/22-(0)"/>
    <s v="30.03.2022"/>
    <s v="О пожаре в соседней квартире"/>
    <x v="0"/>
  </r>
  <r>
    <x v="16"/>
    <s v="ОГ-5.07-198/22-(0)"/>
    <s v="11.08.2022"/>
    <s v="О предоставлении жилого помещения"/>
    <x v="0"/>
  </r>
  <r>
    <x v="63"/>
    <s v="ОГ-5.07-5/22-(0)"/>
    <s v="21.01.2022"/>
    <s v="О переселении из районов Крайнего Севера"/>
    <x v="0"/>
  </r>
  <r>
    <x v="14"/>
    <s v="ОГ-5.07-23/22-(0)"/>
    <s v="14.02.2022"/>
    <s v="О предварительном согласовании предоставления земельного участка"/>
    <x v="0"/>
  </r>
  <r>
    <x v="3"/>
    <s v="ОГ-5.07-57/22-(0)"/>
    <s v="05.04.2022"/>
    <s v="О проектной документации на строительство"/>
    <x v="0"/>
  </r>
  <r>
    <x v="5"/>
    <s v="ОГ-5.07-110/22-(0)"/>
    <s v="26.05.2022"/>
    <s v="О капитальном ремонте дома"/>
    <x v="0"/>
  </r>
  <r>
    <x v="14"/>
    <s v="ОГ-5.07-73/22-(0)"/>
    <s v="18.04.2022"/>
    <s v="О предоставлении земельного участка в собственность"/>
    <x v="0"/>
  </r>
  <r>
    <x v="64"/>
    <s v="ОГ-5.07-17/22-(0)"/>
    <s v="08.02.2022"/>
    <s v="Об отстранении от работы"/>
    <x v="0"/>
  </r>
  <r>
    <x v="0"/>
    <s v="ОГ-5.07-148/22-(0)"/>
    <s v="30.06.2022"/>
    <s v="Об оказании единовременной материальной помощи"/>
    <x v="0"/>
  </r>
  <r>
    <x v="10"/>
    <s v="ОГ-5.07-229/22-(0)"/>
    <s v="16.09.2022"/>
    <s v="Об отсутствии ливневой канализации"/>
    <x v="0"/>
  </r>
  <r>
    <x v="14"/>
    <s v="ОГ-5.07-50/22-(0)"/>
    <s v="01.04.2022"/>
    <s v="О предоставлении земельного участка"/>
    <x v="0"/>
  </r>
  <r>
    <x v="10"/>
    <s v="ОГ-5.07-233/22-(0)"/>
    <s v="20.09.2022"/>
    <s v="О спиле деревьев"/>
    <x v="0"/>
  </r>
  <r>
    <x v="3"/>
    <s v="ОГ-5.07-29/22-(0)"/>
    <s v="24.02.2022"/>
    <s v="О предоставлении жилья"/>
    <x v="0"/>
  </r>
  <r>
    <x v="19"/>
    <s v="ОГ-5.07-38/22-(2)"/>
    <s v="24.03.2022"/>
    <s v="О проведении экспертизы вентиляции"/>
    <x v="0"/>
  </r>
  <r>
    <x v="7"/>
    <s v="ОГ-5.07-115/22-(0)"/>
    <s v="31.05.2022"/>
    <s v="О жилищном вопросе"/>
    <x v="0"/>
  </r>
  <r>
    <x v="38"/>
    <s v="ОГ-5.07-53/22-(0)"/>
    <s v="05.04.2022"/>
    <s v="О предоставлении жилья по социальному найму"/>
    <x v="0"/>
  </r>
  <r>
    <x v="14"/>
    <s v="ОГ-5.07-46/22-(0)"/>
    <s v="28.03.2022"/>
    <s v="О предварительном согласовании предоставления земельного участка"/>
    <x v="0"/>
  </r>
  <r>
    <x v="65"/>
    <s v="ОГ-5.07-232/22-(0)"/>
    <s v="20.09.2022"/>
    <s v="О государственной регистрации ИП"/>
    <x v="0"/>
  </r>
  <r>
    <x v="29"/>
    <s v="ОГ-5.07-168/22-(0)"/>
    <s v="21.07.2022"/>
    <s v="О принятии мер к соседям, которые затопили квартиру"/>
    <x v="0"/>
  </r>
  <r>
    <x v="1"/>
    <s v="ОГ-5.07-206/22-(0)"/>
    <s v="23.08.2022"/>
    <s v="О благоустройстве дороги"/>
    <x v="0"/>
  </r>
  <r>
    <x v="5"/>
    <s v="ОГ-5.07-103/22-(0)"/>
    <s v="18.05.2022"/>
    <s v="О капитальном ремонте кровли"/>
    <x v="0"/>
  </r>
  <r>
    <x v="8"/>
    <s v="ОГ-5.07-189/22-(0)"/>
    <s v="08.08.2022"/>
    <s v="Об организации водоотведения на участке переулок Рыбный - улица Октябрьская"/>
    <x v="0"/>
  </r>
  <r>
    <x v="66"/>
    <m/>
    <m/>
    <m/>
    <x v="1"/>
  </r>
  <r>
    <x v="66"/>
    <m/>
    <m/>
    <m/>
    <x v="1"/>
  </r>
  <r>
    <x v="66"/>
    <m/>
    <m/>
    <m/>
    <x v="1"/>
  </r>
  <r>
    <x v="66"/>
    <m/>
    <m/>
    <m/>
    <x v="1"/>
  </r>
  <r>
    <x v="66"/>
    <m/>
    <m/>
    <m/>
    <x v="1"/>
  </r>
  <r>
    <x v="66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75" firstHeaderRow="1" firstDataRow="2" firstDataCol="1"/>
  <pivotFields count="5">
    <pivotField axis="axisRow" showAll="0" sortType="ascending">
      <items count="142">
        <item m="1" x="72"/>
        <item x="38"/>
        <item m="1" x="90"/>
        <item x="12"/>
        <item x="43"/>
        <item x="11"/>
        <item x="1"/>
        <item m="1" x="121"/>
        <item m="1" x="126"/>
        <item x="16"/>
        <item x="55"/>
        <item m="1" x="128"/>
        <item m="1" x="107"/>
        <item m="1" x="94"/>
        <item x="23"/>
        <item m="1" x="104"/>
        <item x="44"/>
        <item m="1" x="125"/>
        <item m="1" x="139"/>
        <item x="63"/>
        <item x="33"/>
        <item m="1" x="82"/>
        <item m="1" x="119"/>
        <item m="1" x="131"/>
        <item m="1" x="95"/>
        <item x="54"/>
        <item m="1" x="118"/>
        <item m="1" x="75"/>
        <item x="20"/>
        <item x="18"/>
        <item x="52"/>
        <item x="4"/>
        <item x="30"/>
        <item m="1" x="110"/>
        <item x="42"/>
        <item x="46"/>
        <item m="1" x="129"/>
        <item m="1" x="86"/>
        <item m="1" x="88"/>
        <item x="51"/>
        <item x="58"/>
        <item x="29"/>
        <item m="1" x="127"/>
        <item x="53"/>
        <item m="1" x="109"/>
        <item m="1" x="80"/>
        <item m="1" x="87"/>
        <item x="28"/>
        <item x="5"/>
        <item m="1" x="124"/>
        <item x="40"/>
        <item m="1" x="112"/>
        <item x="56"/>
        <item m="1" x="79"/>
        <item x="61"/>
        <item m="1" x="77"/>
        <item m="1" x="100"/>
        <item m="1" x="97"/>
        <item m="1" x="98"/>
        <item m="1" x="71"/>
        <item m="1" x="103"/>
        <item m="1" x="84"/>
        <item m="1" x="76"/>
        <item m="1" x="74"/>
        <item m="1" x="101"/>
        <item m="1" x="137"/>
        <item x="62"/>
        <item m="1" x="99"/>
        <item x="60"/>
        <item m="1" x="108"/>
        <item x="64"/>
        <item x="31"/>
        <item x="27"/>
        <item m="1" x="117"/>
        <item m="1" x="89"/>
        <item m="1" x="92"/>
        <item m="1" x="68"/>
        <item x="14"/>
        <item x="3"/>
        <item x="57"/>
        <item m="1" x="67"/>
        <item x="26"/>
        <item m="1" x="115"/>
        <item x="21"/>
        <item m="1" x="91"/>
        <item m="1" x="130"/>
        <item x="13"/>
        <item x="36"/>
        <item m="1" x="69"/>
        <item m="1" x="102"/>
        <item x="24"/>
        <item m="1" x="123"/>
        <item x="39"/>
        <item x="22"/>
        <item m="1" x="105"/>
        <item x="7"/>
        <item x="35"/>
        <item m="1" x="70"/>
        <item m="1" x="93"/>
        <item x="37"/>
        <item m="1" x="85"/>
        <item x="59"/>
        <item m="1" x="133"/>
        <item x="41"/>
        <item m="1" x="73"/>
        <item x="2"/>
        <item m="1" x="114"/>
        <item m="1" x="134"/>
        <item x="17"/>
        <item x="47"/>
        <item m="1" x="106"/>
        <item m="1" x="113"/>
        <item m="1" x="81"/>
        <item m="1" x="120"/>
        <item m="1" x="136"/>
        <item x="8"/>
        <item m="1" x="132"/>
        <item x="6"/>
        <item x="10"/>
        <item x="0"/>
        <item x="48"/>
        <item m="1" x="78"/>
        <item m="1" x="83"/>
        <item x="25"/>
        <item m="1" x="116"/>
        <item m="1" x="96"/>
        <item x="9"/>
        <item m="1" x="135"/>
        <item x="15"/>
        <item x="65"/>
        <item m="1" x="111"/>
        <item x="45"/>
        <item x="34"/>
        <item x="49"/>
        <item x="32"/>
        <item m="1" x="140"/>
        <item x="19"/>
        <item m="1" x="122"/>
        <item x="50"/>
        <item m="1" x="138"/>
        <item x="66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68">
    <i>
      <x v="1"/>
    </i>
    <i>
      <x v="3"/>
    </i>
    <i>
      <x v="4"/>
    </i>
    <i>
      <x v="5"/>
    </i>
    <i>
      <x v="6"/>
    </i>
    <i>
      <x v="9"/>
    </i>
    <i>
      <x v="10"/>
    </i>
    <i>
      <x v="14"/>
    </i>
    <i>
      <x v="16"/>
    </i>
    <i>
      <x v="19"/>
    </i>
    <i>
      <x v="20"/>
    </i>
    <i>
      <x v="25"/>
    </i>
    <i>
      <x v="28"/>
    </i>
    <i>
      <x v="29"/>
    </i>
    <i>
      <x v="30"/>
    </i>
    <i>
      <x v="31"/>
    </i>
    <i>
      <x v="32"/>
    </i>
    <i>
      <x v="34"/>
    </i>
    <i>
      <x v="35"/>
    </i>
    <i>
      <x v="39"/>
    </i>
    <i>
      <x v="40"/>
    </i>
    <i>
      <x v="41"/>
    </i>
    <i>
      <x v="43"/>
    </i>
    <i>
      <x v="47"/>
    </i>
    <i>
      <x v="48"/>
    </i>
    <i>
      <x v="50"/>
    </i>
    <i>
      <x v="52"/>
    </i>
    <i>
      <x v="54"/>
    </i>
    <i>
      <x v="66"/>
    </i>
    <i>
      <x v="68"/>
    </i>
    <i>
      <x v="70"/>
    </i>
    <i>
      <x v="71"/>
    </i>
    <i>
      <x v="72"/>
    </i>
    <i>
      <x v="77"/>
    </i>
    <i>
      <x v="78"/>
    </i>
    <i>
      <x v="79"/>
    </i>
    <i>
      <x v="81"/>
    </i>
    <i>
      <x v="83"/>
    </i>
    <i>
      <x v="86"/>
    </i>
    <i>
      <x v="87"/>
    </i>
    <i>
      <x v="90"/>
    </i>
    <i>
      <x v="92"/>
    </i>
    <i>
      <x v="93"/>
    </i>
    <i>
      <x v="95"/>
    </i>
    <i>
      <x v="96"/>
    </i>
    <i>
      <x v="99"/>
    </i>
    <i>
      <x v="101"/>
    </i>
    <i>
      <x v="103"/>
    </i>
    <i>
      <x v="105"/>
    </i>
    <i>
      <x v="108"/>
    </i>
    <i>
      <x v="109"/>
    </i>
    <i>
      <x v="115"/>
    </i>
    <i>
      <x v="117"/>
    </i>
    <i>
      <x v="118"/>
    </i>
    <i>
      <x v="119"/>
    </i>
    <i>
      <x v="120"/>
    </i>
    <i>
      <x v="123"/>
    </i>
    <i>
      <x v="126"/>
    </i>
    <i>
      <x v="128"/>
    </i>
    <i>
      <x v="129"/>
    </i>
    <i>
      <x v="131"/>
    </i>
    <i>
      <x v="132"/>
    </i>
    <i>
      <x v="133"/>
    </i>
    <i>
      <x v="134"/>
    </i>
    <i>
      <x v="136"/>
    </i>
    <i>
      <x v="138"/>
    </i>
    <i>
      <x v="140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24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23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22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21">
      <pivotArea grandRow="1" grandCol="1" outline="0" collapsedLevelsAreSubtotals="1" fieldPosition="0"/>
    </format>
    <format dxfId="20">
      <pivotArea grandRow="1" grandCol="1" outline="0" collapsedLevelsAreSubtotals="1" fieldPosition="0"/>
    </format>
    <format dxfId="19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18">
      <pivotArea dataOnly="0" labelOnly="1" fieldPosition="0">
        <references count="1">
          <reference field="0" count="0"/>
        </references>
      </pivotArea>
    </format>
    <format dxfId="17">
      <pivotArea dataOnly="0" labelOnly="1" grandRow="1" outline="0" fieldPosition="0"/>
    </format>
    <format dxfId="16">
      <pivotArea outline="0" collapsedLevelsAreSubtotals="1" fieldPosition="0">
        <references count="1">
          <reference field="4" count="0" selected="0"/>
        </references>
      </pivotArea>
    </format>
    <format dxfId="15">
      <pivotArea dataOnly="0" labelOnly="1" fieldPosition="0">
        <references count="1">
          <reference field="0" count="0"/>
        </references>
      </pivotArea>
    </format>
    <format dxfId="14">
      <pivotArea outline="0" collapsedLevelsAreSubtotals="1" fieldPosition="0"/>
    </format>
    <format dxfId="13">
      <pivotArea field="0" type="button" dataOnly="0" labelOnly="1" outline="0" axis="axisRow" fieldPosition="0"/>
    </format>
    <format dxfId="12">
      <pivotArea dataOnly="0" labelOnly="1" fieldPosition="0">
        <references count="1">
          <reference field="0" count="0"/>
        </references>
      </pivotArea>
    </format>
    <format dxfId="11">
      <pivotArea dataOnly="0" labelOnly="1" grandRow="1" outline="0" fieldPosition="0"/>
    </format>
    <format dxfId="10">
      <pivotArea dataOnly="0" labelOnly="1" fieldPosition="0">
        <references count="1">
          <reference field="4" count="0"/>
        </references>
      </pivotArea>
    </format>
    <format dxfId="9">
      <pivotArea dataOnly="0" labelOnly="1" grandCol="1" outline="0" fieldPosition="0"/>
    </format>
    <format dxfId="8">
      <pivotArea type="all" dataOnly="0" outline="0" fieldPosition="0"/>
    </format>
    <format dxfId="7">
      <pivotArea field="0" grandCol="1" collapsedLevelsAreSubtotals="1" axis="axisRow" fieldPosition="0">
        <references count="1">
          <reference field="0" count="0"/>
        </references>
      </pivotArea>
    </format>
    <format dxfId="6">
      <pivotArea type="all" dataOnly="0" outline="0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fieldPosition="0">
        <references count="1">
          <reference field="0" count="0"/>
        </references>
      </pivotArea>
    </format>
    <format dxfId="1">
      <pivotArea dataOnly="0" labelOnly="1" grandRow="1" outline="0" fieldPosition="0"/>
    </format>
    <format dxfId="0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E301" totalsRowShown="0">
  <autoFilter ref="A1:E301"/>
  <tableColumns count="5">
    <tableColumn id="1" name="Тематика"/>
    <tableColumn id="2" name="Рег №"/>
    <tableColumn id="3" name="Дата рег"/>
    <tableColumn id="4" name="Заголовок"/>
    <tableColumn id="5" name="Подразделение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5"/>
  <sheetViews>
    <sheetView tabSelected="1" topLeftCell="A256" workbookViewId="0">
      <selection activeCell="C8" sqref="C8"/>
    </sheetView>
  </sheetViews>
  <sheetFormatPr defaultRowHeight="15" x14ac:dyDescent="0.25"/>
  <cols>
    <col min="1" max="1" width="25" customWidth="1"/>
    <col min="2" max="2" width="20.28515625" customWidth="1"/>
    <col min="3" max="3" width="17.140625" customWidth="1"/>
    <col min="4" max="4" width="22.7109375" customWidth="1"/>
    <col min="5" max="5" width="24.85546875" customWidth="1"/>
  </cols>
  <sheetData>
    <row r="1" spans="1:5" x14ac:dyDescent="0.25">
      <c r="A1" t="s">
        <v>6</v>
      </c>
      <c r="B1" t="s">
        <v>14</v>
      </c>
      <c r="C1" t="s">
        <v>13</v>
      </c>
      <c r="D1" t="s">
        <v>15</v>
      </c>
      <c r="E1" t="s">
        <v>9</v>
      </c>
    </row>
    <row r="2" spans="1:5" s="14" customFormat="1" ht="30" x14ac:dyDescent="0.25">
      <c r="A2" s="15" t="s">
        <v>288</v>
      </c>
      <c r="B2" s="15" t="s">
        <v>289</v>
      </c>
      <c r="C2" s="15" t="s">
        <v>85</v>
      </c>
      <c r="D2" s="15" t="s">
        <v>138</v>
      </c>
      <c r="E2" s="15" t="s">
        <v>19</v>
      </c>
    </row>
    <row r="3" spans="1:5" s="14" customFormat="1" ht="30" x14ac:dyDescent="0.25">
      <c r="A3" s="15" t="s">
        <v>288</v>
      </c>
      <c r="B3" s="15" t="s">
        <v>293</v>
      </c>
      <c r="C3" s="15" t="s">
        <v>59</v>
      </c>
      <c r="D3" s="15" t="s">
        <v>138</v>
      </c>
      <c r="E3" s="15" t="s">
        <v>19</v>
      </c>
    </row>
    <row r="4" spans="1:5" s="14" customFormat="1" ht="30" x14ac:dyDescent="0.25">
      <c r="A4" s="15" t="s">
        <v>288</v>
      </c>
      <c r="B4" s="15" t="s">
        <v>358</v>
      </c>
      <c r="C4" s="15" t="s">
        <v>359</v>
      </c>
      <c r="D4" s="15" t="s">
        <v>360</v>
      </c>
      <c r="E4" s="15" t="s">
        <v>19</v>
      </c>
    </row>
    <row r="5" spans="1:5" s="14" customFormat="1" ht="66.75" customHeight="1" x14ac:dyDescent="0.25">
      <c r="A5" s="15" t="s">
        <v>288</v>
      </c>
      <c r="B5" s="15" t="s">
        <v>430</v>
      </c>
      <c r="C5" s="15" t="s">
        <v>59</v>
      </c>
      <c r="D5" s="15" t="s">
        <v>431</v>
      </c>
      <c r="E5" s="15" t="s">
        <v>19</v>
      </c>
    </row>
    <row r="6" spans="1:5" s="14" customFormat="1" ht="30" x14ac:dyDescent="0.25">
      <c r="A6" s="15" t="s">
        <v>288</v>
      </c>
      <c r="B6" s="15" t="s">
        <v>628</v>
      </c>
      <c r="C6" s="15" t="s">
        <v>59</v>
      </c>
      <c r="D6" s="15" t="s">
        <v>138</v>
      </c>
      <c r="E6" s="15" t="s">
        <v>19</v>
      </c>
    </row>
    <row r="7" spans="1:5" s="14" customFormat="1" ht="61.5" customHeight="1" x14ac:dyDescent="0.25">
      <c r="A7" s="15" t="s">
        <v>288</v>
      </c>
      <c r="B7" s="15" t="s">
        <v>690</v>
      </c>
      <c r="C7" s="15" t="s">
        <v>85</v>
      </c>
      <c r="D7" s="15" t="s">
        <v>691</v>
      </c>
      <c r="E7" s="15" t="s">
        <v>19</v>
      </c>
    </row>
    <row r="8" spans="1:5" s="14" customFormat="1" ht="210" customHeight="1" x14ac:dyDescent="0.25">
      <c r="A8" s="15" t="s">
        <v>80</v>
      </c>
      <c r="B8" s="15" t="s">
        <v>81</v>
      </c>
      <c r="C8" s="15" t="s">
        <v>71</v>
      </c>
      <c r="D8" s="15" t="s">
        <v>82</v>
      </c>
      <c r="E8" s="15" t="s">
        <v>19</v>
      </c>
    </row>
    <row r="9" spans="1:5" s="14" customFormat="1" ht="98.25" customHeight="1" x14ac:dyDescent="0.25">
      <c r="A9" s="15" t="s">
        <v>341</v>
      </c>
      <c r="B9" s="15" t="s">
        <v>342</v>
      </c>
      <c r="C9" s="15" t="s">
        <v>343</v>
      </c>
      <c r="D9" s="15" t="s">
        <v>344</v>
      </c>
      <c r="E9" s="15" t="s">
        <v>19</v>
      </c>
    </row>
    <row r="10" spans="1:5" s="14" customFormat="1" ht="72.75" customHeight="1" x14ac:dyDescent="0.25">
      <c r="A10" s="15" t="s">
        <v>76</v>
      </c>
      <c r="B10" s="15" t="s">
        <v>77</v>
      </c>
      <c r="C10" s="15" t="s">
        <v>78</v>
      </c>
      <c r="D10" s="15" t="s">
        <v>79</v>
      </c>
      <c r="E10" s="15" t="s">
        <v>19</v>
      </c>
    </row>
    <row r="11" spans="1:5" s="14" customFormat="1" ht="61.5" customHeight="1" x14ac:dyDescent="0.25">
      <c r="A11" s="15" t="s">
        <v>24</v>
      </c>
      <c r="B11" s="15" t="s">
        <v>25</v>
      </c>
      <c r="C11" s="15" t="s">
        <v>26</v>
      </c>
      <c r="D11" s="15" t="s">
        <v>27</v>
      </c>
      <c r="E11" s="15" t="s">
        <v>19</v>
      </c>
    </row>
    <row r="12" spans="1:5" s="14" customFormat="1" ht="78.75" customHeight="1" x14ac:dyDescent="0.25">
      <c r="A12" s="15" t="s">
        <v>24</v>
      </c>
      <c r="B12" s="15" t="s">
        <v>113</v>
      </c>
      <c r="C12" s="15" t="s">
        <v>114</v>
      </c>
      <c r="D12" s="15" t="s">
        <v>115</v>
      </c>
      <c r="E12" s="15" t="s">
        <v>19</v>
      </c>
    </row>
    <row r="13" spans="1:5" s="14" customFormat="1" ht="78" customHeight="1" x14ac:dyDescent="0.25">
      <c r="A13" s="15" t="s">
        <v>24</v>
      </c>
      <c r="B13" s="15" t="s">
        <v>385</v>
      </c>
      <c r="C13" s="15" t="s">
        <v>386</v>
      </c>
      <c r="D13" s="15" t="s">
        <v>387</v>
      </c>
      <c r="E13" s="15" t="s">
        <v>19</v>
      </c>
    </row>
    <row r="14" spans="1:5" s="14" customFormat="1" ht="72.75" customHeight="1" x14ac:dyDescent="0.25">
      <c r="A14" s="15" t="s">
        <v>24</v>
      </c>
      <c r="B14" s="15" t="s">
        <v>390</v>
      </c>
      <c r="C14" s="15" t="s">
        <v>391</v>
      </c>
      <c r="D14" s="15" t="s">
        <v>392</v>
      </c>
      <c r="E14" s="15" t="s">
        <v>19</v>
      </c>
    </row>
    <row r="15" spans="1:5" s="14" customFormat="1" ht="63" customHeight="1" x14ac:dyDescent="0.25">
      <c r="A15" s="15" t="s">
        <v>24</v>
      </c>
      <c r="B15" s="15" t="s">
        <v>411</v>
      </c>
      <c r="C15" s="15" t="s">
        <v>96</v>
      </c>
      <c r="D15" s="15" t="s">
        <v>412</v>
      </c>
      <c r="E15" s="15" t="s">
        <v>19</v>
      </c>
    </row>
    <row r="16" spans="1:5" s="14" customFormat="1" ht="80.25" customHeight="1" x14ac:dyDescent="0.25">
      <c r="A16" s="15" t="s">
        <v>24</v>
      </c>
      <c r="B16" s="15" t="s">
        <v>497</v>
      </c>
      <c r="C16" s="15" t="s">
        <v>104</v>
      </c>
      <c r="D16" s="15" t="s">
        <v>498</v>
      </c>
      <c r="E16" s="15" t="s">
        <v>19</v>
      </c>
    </row>
    <row r="17" spans="1:5" s="14" customFormat="1" ht="78" customHeight="1" x14ac:dyDescent="0.25">
      <c r="A17" s="15" t="s">
        <v>24</v>
      </c>
      <c r="B17" s="15" t="s">
        <v>515</v>
      </c>
      <c r="C17" s="15" t="s">
        <v>111</v>
      </c>
      <c r="D17" s="15" t="s">
        <v>412</v>
      </c>
      <c r="E17" s="15" t="s">
        <v>19</v>
      </c>
    </row>
    <row r="18" spans="1:5" s="14" customFormat="1" ht="65.25" customHeight="1" x14ac:dyDescent="0.25">
      <c r="A18" s="15" t="s">
        <v>24</v>
      </c>
      <c r="B18" s="15" t="s">
        <v>524</v>
      </c>
      <c r="C18" s="15" t="s">
        <v>111</v>
      </c>
      <c r="D18" s="15" t="s">
        <v>525</v>
      </c>
      <c r="E18" s="15" t="s">
        <v>19</v>
      </c>
    </row>
    <row r="19" spans="1:5" s="14" customFormat="1" ht="62.25" customHeight="1" x14ac:dyDescent="0.25">
      <c r="A19" s="15" t="s">
        <v>24</v>
      </c>
      <c r="B19" s="15" t="s">
        <v>586</v>
      </c>
      <c r="C19" s="15" t="s">
        <v>34</v>
      </c>
      <c r="D19" s="15" t="s">
        <v>498</v>
      </c>
      <c r="E19" s="15" t="s">
        <v>19</v>
      </c>
    </row>
    <row r="20" spans="1:5" s="14" customFormat="1" ht="67.5" customHeight="1" x14ac:dyDescent="0.25">
      <c r="A20" s="15" t="s">
        <v>24</v>
      </c>
      <c r="B20" s="15" t="s">
        <v>613</v>
      </c>
      <c r="C20" s="15" t="s">
        <v>68</v>
      </c>
      <c r="D20" s="15" t="s">
        <v>614</v>
      </c>
      <c r="E20" s="15" t="s">
        <v>19</v>
      </c>
    </row>
    <row r="21" spans="1:5" s="14" customFormat="1" ht="59.25" customHeight="1" x14ac:dyDescent="0.25">
      <c r="A21" s="15" t="s">
        <v>24</v>
      </c>
      <c r="B21" s="15" t="s">
        <v>615</v>
      </c>
      <c r="C21" s="15" t="s">
        <v>59</v>
      </c>
      <c r="D21" s="15" t="s">
        <v>616</v>
      </c>
      <c r="E21" s="15" t="s">
        <v>19</v>
      </c>
    </row>
    <row r="22" spans="1:5" s="14" customFormat="1" ht="60" customHeight="1" x14ac:dyDescent="0.25">
      <c r="A22" s="15" t="s">
        <v>24</v>
      </c>
      <c r="B22" s="15" t="s">
        <v>617</v>
      </c>
      <c r="C22" s="15" t="s">
        <v>120</v>
      </c>
      <c r="D22" s="15" t="s">
        <v>618</v>
      </c>
      <c r="E22" s="15" t="s">
        <v>19</v>
      </c>
    </row>
    <row r="23" spans="1:5" s="14" customFormat="1" ht="67.5" customHeight="1" x14ac:dyDescent="0.25">
      <c r="A23" s="15" t="s">
        <v>24</v>
      </c>
      <c r="B23" s="15" t="s">
        <v>699</v>
      </c>
      <c r="C23" s="15" t="s">
        <v>192</v>
      </c>
      <c r="D23" s="15" t="s">
        <v>498</v>
      </c>
      <c r="E23" s="15" t="s">
        <v>19</v>
      </c>
    </row>
    <row r="24" spans="1:5" s="14" customFormat="1" ht="68.25" customHeight="1" x14ac:dyDescent="0.25">
      <c r="A24" s="15" t="s">
        <v>94</v>
      </c>
      <c r="B24" s="15" t="s">
        <v>95</v>
      </c>
      <c r="C24" s="15" t="s">
        <v>96</v>
      </c>
      <c r="D24" s="15" t="s">
        <v>97</v>
      </c>
      <c r="E24" s="15" t="s">
        <v>19</v>
      </c>
    </row>
    <row r="25" spans="1:5" s="14" customFormat="1" ht="75" customHeight="1" x14ac:dyDescent="0.25">
      <c r="A25" s="15" t="s">
        <v>94</v>
      </c>
      <c r="B25" s="15" t="s">
        <v>206</v>
      </c>
      <c r="C25" s="15" t="s">
        <v>34</v>
      </c>
      <c r="D25" s="15" t="s">
        <v>138</v>
      </c>
      <c r="E25" s="15" t="s">
        <v>19</v>
      </c>
    </row>
    <row r="26" spans="1:5" s="14" customFormat="1" ht="75" customHeight="1" x14ac:dyDescent="0.25">
      <c r="A26" s="15" t="s">
        <v>94</v>
      </c>
      <c r="B26" s="15" t="s">
        <v>218</v>
      </c>
      <c r="C26" s="15" t="s">
        <v>219</v>
      </c>
      <c r="D26" s="15" t="s">
        <v>94</v>
      </c>
      <c r="E26" s="15" t="s">
        <v>19</v>
      </c>
    </row>
    <row r="27" spans="1:5" s="14" customFormat="1" ht="56.25" customHeight="1" x14ac:dyDescent="0.25">
      <c r="A27" s="15" t="s">
        <v>94</v>
      </c>
      <c r="B27" s="15" t="s">
        <v>322</v>
      </c>
      <c r="C27" s="15" t="s">
        <v>268</v>
      </c>
      <c r="D27" s="15" t="s">
        <v>138</v>
      </c>
      <c r="E27" s="15" t="s">
        <v>19</v>
      </c>
    </row>
    <row r="28" spans="1:5" s="14" customFormat="1" ht="51.75" customHeight="1" x14ac:dyDescent="0.25">
      <c r="A28" s="15" t="s">
        <v>94</v>
      </c>
      <c r="B28" s="15" t="s">
        <v>449</v>
      </c>
      <c r="C28" s="15" t="s">
        <v>359</v>
      </c>
      <c r="D28" s="15" t="s">
        <v>450</v>
      </c>
      <c r="E28" s="15" t="s">
        <v>19</v>
      </c>
    </row>
    <row r="29" spans="1:5" s="14" customFormat="1" ht="51.75" customHeight="1" x14ac:dyDescent="0.25">
      <c r="A29" s="15" t="s">
        <v>94</v>
      </c>
      <c r="B29" s="15" t="s">
        <v>499</v>
      </c>
      <c r="C29" s="15" t="s">
        <v>45</v>
      </c>
      <c r="D29" s="15" t="s">
        <v>138</v>
      </c>
      <c r="E29" s="15" t="s">
        <v>19</v>
      </c>
    </row>
    <row r="30" spans="1:5" s="14" customFormat="1" ht="57" customHeight="1" x14ac:dyDescent="0.25">
      <c r="A30" s="15" t="s">
        <v>94</v>
      </c>
      <c r="B30" s="15" t="s">
        <v>505</v>
      </c>
      <c r="C30" s="15" t="s">
        <v>506</v>
      </c>
      <c r="D30" s="15" t="s">
        <v>507</v>
      </c>
      <c r="E30" s="15" t="s">
        <v>19</v>
      </c>
    </row>
    <row r="31" spans="1:5" s="14" customFormat="1" ht="64.5" customHeight="1" x14ac:dyDescent="0.25">
      <c r="A31" s="15" t="s">
        <v>94</v>
      </c>
      <c r="B31" s="15" t="s">
        <v>516</v>
      </c>
      <c r="C31" s="15" t="s">
        <v>517</v>
      </c>
      <c r="D31" s="15" t="s">
        <v>518</v>
      </c>
      <c r="E31" s="15" t="s">
        <v>19</v>
      </c>
    </row>
    <row r="32" spans="1:5" s="14" customFormat="1" ht="60.75" customHeight="1" x14ac:dyDescent="0.25">
      <c r="A32" s="15" t="s">
        <v>94</v>
      </c>
      <c r="B32" s="15" t="s">
        <v>583</v>
      </c>
      <c r="C32" s="15" t="s">
        <v>584</v>
      </c>
      <c r="D32" s="15" t="s">
        <v>585</v>
      </c>
      <c r="E32" s="15" t="s">
        <v>19</v>
      </c>
    </row>
    <row r="33" spans="1:5" s="14" customFormat="1" ht="57.75" customHeight="1" x14ac:dyDescent="0.25">
      <c r="A33" s="15" t="s">
        <v>94</v>
      </c>
      <c r="B33" s="15" t="s">
        <v>598</v>
      </c>
      <c r="C33" s="15" t="s">
        <v>599</v>
      </c>
      <c r="D33" s="15" t="s">
        <v>94</v>
      </c>
      <c r="E33" s="15" t="s">
        <v>19</v>
      </c>
    </row>
    <row r="34" spans="1:5" s="14" customFormat="1" ht="63" customHeight="1" x14ac:dyDescent="0.25">
      <c r="A34" s="15" t="s">
        <v>94</v>
      </c>
      <c r="B34" s="15" t="s">
        <v>661</v>
      </c>
      <c r="C34" s="15" t="s">
        <v>662</v>
      </c>
      <c r="D34" s="15" t="s">
        <v>266</v>
      </c>
      <c r="E34" s="15" t="s">
        <v>19</v>
      </c>
    </row>
    <row r="35" spans="1:5" s="14" customFormat="1" ht="38.25" customHeight="1" x14ac:dyDescent="0.25">
      <c r="A35" s="15" t="s">
        <v>481</v>
      </c>
      <c r="B35" s="15" t="s">
        <v>482</v>
      </c>
      <c r="C35" s="15" t="s">
        <v>286</v>
      </c>
      <c r="D35" s="15" t="s">
        <v>483</v>
      </c>
      <c r="E35" s="15" t="s">
        <v>19</v>
      </c>
    </row>
    <row r="36" spans="1:5" s="14" customFormat="1" ht="66.75" customHeight="1" x14ac:dyDescent="0.25">
      <c r="A36" s="15" t="s">
        <v>129</v>
      </c>
      <c r="B36" s="15" t="s">
        <v>130</v>
      </c>
      <c r="C36" s="15" t="s">
        <v>74</v>
      </c>
      <c r="D36" s="15" t="s">
        <v>131</v>
      </c>
      <c r="E36" s="15" t="s">
        <v>19</v>
      </c>
    </row>
    <row r="37" spans="1:5" s="14" customFormat="1" ht="45.75" customHeight="1" x14ac:dyDescent="0.25">
      <c r="A37" s="15" t="s">
        <v>353</v>
      </c>
      <c r="B37" s="15" t="s">
        <v>354</v>
      </c>
      <c r="C37" s="15" t="s">
        <v>351</v>
      </c>
      <c r="D37" s="15" t="s">
        <v>355</v>
      </c>
      <c r="E37" s="15" t="s">
        <v>19</v>
      </c>
    </row>
    <row r="38" spans="1:5" s="14" customFormat="1" ht="202.5" customHeight="1" x14ac:dyDescent="0.25">
      <c r="A38" s="15" t="s">
        <v>663</v>
      </c>
      <c r="B38" s="15" t="s">
        <v>664</v>
      </c>
      <c r="C38" s="15" t="s">
        <v>665</v>
      </c>
      <c r="D38" s="15" t="s">
        <v>666</v>
      </c>
      <c r="E38" s="15" t="s">
        <v>19</v>
      </c>
    </row>
    <row r="39" spans="1:5" s="14" customFormat="1" ht="58.5" customHeight="1" x14ac:dyDescent="0.25">
      <c r="A39" s="15" t="s">
        <v>228</v>
      </c>
      <c r="B39" s="15" t="s">
        <v>229</v>
      </c>
      <c r="C39" s="15" t="s">
        <v>74</v>
      </c>
      <c r="D39" s="15" t="s">
        <v>230</v>
      </c>
      <c r="E39" s="15" t="s">
        <v>19</v>
      </c>
    </row>
    <row r="40" spans="1:5" s="14" customFormat="1" ht="66.75" customHeight="1" x14ac:dyDescent="0.25">
      <c r="A40" s="15" t="s">
        <v>228</v>
      </c>
      <c r="B40" s="15" t="s">
        <v>489</v>
      </c>
      <c r="C40" s="15" t="s">
        <v>168</v>
      </c>
      <c r="D40" s="15" t="s">
        <v>490</v>
      </c>
      <c r="E40" s="15" t="s">
        <v>19</v>
      </c>
    </row>
    <row r="41" spans="1:5" s="14" customFormat="1" ht="144" customHeight="1" x14ac:dyDescent="0.25">
      <c r="A41" s="15" t="s">
        <v>477</v>
      </c>
      <c r="B41" s="15" t="s">
        <v>478</v>
      </c>
      <c r="C41" s="15" t="s">
        <v>479</v>
      </c>
      <c r="D41" s="15" t="s">
        <v>480</v>
      </c>
      <c r="E41" s="15" t="s">
        <v>19</v>
      </c>
    </row>
    <row r="42" spans="1:5" s="14" customFormat="1" ht="141" customHeight="1" x14ac:dyDescent="0.25">
      <c r="A42" s="15" t="s">
        <v>477</v>
      </c>
      <c r="B42" s="15" t="s">
        <v>625</v>
      </c>
      <c r="C42" s="15" t="s">
        <v>626</v>
      </c>
      <c r="D42" s="15" t="s">
        <v>480</v>
      </c>
      <c r="E42" s="15" t="s">
        <v>19</v>
      </c>
    </row>
    <row r="43" spans="1:5" s="14" customFormat="1" ht="53.25" customHeight="1" x14ac:dyDescent="0.25">
      <c r="A43" s="15" t="s">
        <v>118</v>
      </c>
      <c r="B43" s="15" t="s">
        <v>119</v>
      </c>
      <c r="C43" s="15" t="s">
        <v>120</v>
      </c>
      <c r="D43" s="15" t="s">
        <v>121</v>
      </c>
      <c r="E43" s="15" t="s">
        <v>19</v>
      </c>
    </row>
    <row r="44" spans="1:5" s="14" customFormat="1" ht="60.75" customHeight="1" x14ac:dyDescent="0.25">
      <c r="A44" s="15" t="s">
        <v>102</v>
      </c>
      <c r="B44" s="15" t="s">
        <v>103</v>
      </c>
      <c r="C44" s="15" t="s">
        <v>104</v>
      </c>
      <c r="D44" s="15" t="s">
        <v>105</v>
      </c>
      <c r="E44" s="15" t="s">
        <v>19</v>
      </c>
    </row>
    <row r="45" spans="1:5" s="14" customFormat="1" ht="45" x14ac:dyDescent="0.25">
      <c r="A45" s="15" t="s">
        <v>102</v>
      </c>
      <c r="B45" s="15" t="s">
        <v>543</v>
      </c>
      <c r="C45" s="15" t="s">
        <v>544</v>
      </c>
      <c r="D45" s="15" t="s">
        <v>545</v>
      </c>
      <c r="E45" s="15" t="s">
        <v>19</v>
      </c>
    </row>
    <row r="46" spans="1:5" s="14" customFormat="1" ht="84" customHeight="1" x14ac:dyDescent="0.25">
      <c r="A46" s="15" t="s">
        <v>468</v>
      </c>
      <c r="B46" s="15" t="s">
        <v>469</v>
      </c>
      <c r="C46" s="15" t="s">
        <v>470</v>
      </c>
      <c r="D46" s="15" t="s">
        <v>471</v>
      </c>
      <c r="E46" s="15" t="s">
        <v>19</v>
      </c>
    </row>
    <row r="47" spans="1:5" s="14" customFormat="1" ht="83.25" customHeight="1" x14ac:dyDescent="0.25">
      <c r="A47" s="15" t="s">
        <v>468</v>
      </c>
      <c r="B47" s="15" t="s">
        <v>596</v>
      </c>
      <c r="C47" s="15" t="s">
        <v>286</v>
      </c>
      <c r="D47" s="15" t="s">
        <v>597</v>
      </c>
      <c r="E47" s="15" t="s">
        <v>19</v>
      </c>
    </row>
    <row r="48" spans="1:5" s="14" customFormat="1" ht="61.5" customHeight="1" x14ac:dyDescent="0.25">
      <c r="A48" s="15" t="s">
        <v>36</v>
      </c>
      <c r="B48" s="15" t="s">
        <v>37</v>
      </c>
      <c r="C48" s="15" t="s">
        <v>26</v>
      </c>
      <c r="D48" s="15" t="s">
        <v>38</v>
      </c>
      <c r="E48" s="15" t="s">
        <v>19</v>
      </c>
    </row>
    <row r="49" spans="1:5" s="14" customFormat="1" ht="217.5" customHeight="1" x14ac:dyDescent="0.25">
      <c r="A49" s="15" t="s">
        <v>185</v>
      </c>
      <c r="B49" s="15" t="s">
        <v>186</v>
      </c>
      <c r="C49" s="15" t="s">
        <v>187</v>
      </c>
      <c r="D49" s="15" t="s">
        <v>188</v>
      </c>
      <c r="E49" s="15" t="s">
        <v>19</v>
      </c>
    </row>
    <row r="50" spans="1:5" s="14" customFormat="1" ht="219" customHeight="1" x14ac:dyDescent="0.25">
      <c r="A50" s="15" t="s">
        <v>185</v>
      </c>
      <c r="B50" s="15" t="s">
        <v>577</v>
      </c>
      <c r="C50" s="15" t="s">
        <v>221</v>
      </c>
      <c r="D50" s="15" t="s">
        <v>578</v>
      </c>
      <c r="E50" s="15" t="s">
        <v>19</v>
      </c>
    </row>
    <row r="51" spans="1:5" s="14" customFormat="1" ht="76.5" customHeight="1" x14ac:dyDescent="0.25">
      <c r="A51" s="15" t="s">
        <v>334</v>
      </c>
      <c r="B51" s="15" t="s">
        <v>335</v>
      </c>
      <c r="C51" s="15" t="s">
        <v>336</v>
      </c>
      <c r="D51" s="15" t="s">
        <v>337</v>
      </c>
      <c r="E51" s="15" t="s">
        <v>19</v>
      </c>
    </row>
    <row r="52" spans="1:5" s="14" customFormat="1" ht="76.5" customHeight="1" x14ac:dyDescent="0.25">
      <c r="A52" s="15" t="s">
        <v>397</v>
      </c>
      <c r="B52" s="15" t="s">
        <v>398</v>
      </c>
      <c r="C52" s="15" t="s">
        <v>190</v>
      </c>
      <c r="D52" s="15" t="s">
        <v>399</v>
      </c>
      <c r="E52" s="15" t="s">
        <v>19</v>
      </c>
    </row>
    <row r="53" spans="1:5" s="14" customFormat="1" ht="54" customHeight="1" x14ac:dyDescent="0.25">
      <c r="A53" s="15" t="s">
        <v>444</v>
      </c>
      <c r="B53" s="15" t="s">
        <v>445</v>
      </c>
      <c r="C53" s="15" t="s">
        <v>17</v>
      </c>
      <c r="D53" s="15" t="s">
        <v>446</v>
      </c>
      <c r="E53" s="15" t="s">
        <v>19</v>
      </c>
    </row>
    <row r="54" spans="1:5" s="14" customFormat="1" ht="49.5" customHeight="1" x14ac:dyDescent="0.25">
      <c r="A54" s="15" t="s">
        <v>555</v>
      </c>
      <c r="B54" s="15" t="s">
        <v>556</v>
      </c>
      <c r="C54" s="15" t="s">
        <v>111</v>
      </c>
      <c r="D54" s="15" t="s">
        <v>557</v>
      </c>
      <c r="E54" s="15" t="s">
        <v>19</v>
      </c>
    </row>
    <row r="55" spans="1:5" s="14" customFormat="1" ht="30" x14ac:dyDescent="0.25">
      <c r="A55" s="15" t="s">
        <v>170</v>
      </c>
      <c r="B55" s="15" t="s">
        <v>171</v>
      </c>
      <c r="C55" s="15" t="s">
        <v>74</v>
      </c>
      <c r="D55" s="15" t="s">
        <v>172</v>
      </c>
      <c r="E55" s="15" t="s">
        <v>19</v>
      </c>
    </row>
    <row r="56" spans="1:5" s="14" customFormat="1" ht="52.5" customHeight="1" x14ac:dyDescent="0.25">
      <c r="A56" s="15" t="s">
        <v>170</v>
      </c>
      <c r="B56" s="15" t="s">
        <v>194</v>
      </c>
      <c r="C56" s="15" t="s">
        <v>195</v>
      </c>
      <c r="D56" s="15" t="s">
        <v>196</v>
      </c>
      <c r="E56" s="15" t="s">
        <v>19</v>
      </c>
    </row>
    <row r="57" spans="1:5" s="14" customFormat="1" ht="30" x14ac:dyDescent="0.25">
      <c r="A57" s="15" t="s">
        <v>170</v>
      </c>
      <c r="B57" s="15" t="s">
        <v>207</v>
      </c>
      <c r="C57" s="15" t="s">
        <v>208</v>
      </c>
      <c r="D57" s="15" t="s">
        <v>209</v>
      </c>
      <c r="E57" s="15" t="s">
        <v>19</v>
      </c>
    </row>
    <row r="58" spans="1:5" s="14" customFormat="1" ht="63.75" customHeight="1" x14ac:dyDescent="0.25">
      <c r="A58" s="15" t="s">
        <v>170</v>
      </c>
      <c r="B58" s="15" t="s">
        <v>329</v>
      </c>
      <c r="C58" s="15" t="s">
        <v>74</v>
      </c>
      <c r="D58" s="15" t="s">
        <v>330</v>
      </c>
      <c r="E58" s="15" t="s">
        <v>19</v>
      </c>
    </row>
    <row r="59" spans="1:5" s="14" customFormat="1" ht="30" x14ac:dyDescent="0.25">
      <c r="A59" s="15" t="s">
        <v>170</v>
      </c>
      <c r="B59" s="15" t="s">
        <v>374</v>
      </c>
      <c r="C59" s="15" t="s">
        <v>375</v>
      </c>
      <c r="D59" s="15" t="s">
        <v>209</v>
      </c>
      <c r="E59" s="15" t="s">
        <v>19</v>
      </c>
    </row>
    <row r="60" spans="1:5" s="14" customFormat="1" ht="30" x14ac:dyDescent="0.25">
      <c r="A60" s="15" t="s">
        <v>170</v>
      </c>
      <c r="B60" s="15" t="s">
        <v>503</v>
      </c>
      <c r="C60" s="15" t="s">
        <v>208</v>
      </c>
      <c r="D60" s="15" t="s">
        <v>504</v>
      </c>
      <c r="E60" s="15" t="s">
        <v>19</v>
      </c>
    </row>
    <row r="61" spans="1:5" s="14" customFormat="1" ht="52.5" customHeight="1" x14ac:dyDescent="0.25">
      <c r="A61" s="15" t="s">
        <v>170</v>
      </c>
      <c r="B61" s="15" t="s">
        <v>696</v>
      </c>
      <c r="C61" s="15" t="s">
        <v>697</v>
      </c>
      <c r="D61" s="15" t="s">
        <v>698</v>
      </c>
      <c r="E61" s="15" t="s">
        <v>19</v>
      </c>
    </row>
    <row r="62" spans="1:5" s="14" customFormat="1" ht="57.75" customHeight="1" x14ac:dyDescent="0.25">
      <c r="A62" s="15" t="s">
        <v>474</v>
      </c>
      <c r="B62" s="15" t="s">
        <v>475</v>
      </c>
      <c r="C62" s="15" t="s">
        <v>297</v>
      </c>
      <c r="D62" s="15" t="s">
        <v>476</v>
      </c>
      <c r="E62" s="15" t="s">
        <v>19</v>
      </c>
    </row>
    <row r="63" spans="1:5" s="14" customFormat="1" ht="69.75" customHeight="1" x14ac:dyDescent="0.25">
      <c r="A63" s="15" t="s">
        <v>474</v>
      </c>
      <c r="B63" s="15" t="s">
        <v>493</v>
      </c>
      <c r="C63" s="15" t="s">
        <v>494</v>
      </c>
      <c r="D63" s="15" t="s">
        <v>495</v>
      </c>
      <c r="E63" s="15" t="s">
        <v>19</v>
      </c>
    </row>
    <row r="64" spans="1:5" s="14" customFormat="1" ht="63" customHeight="1" x14ac:dyDescent="0.25">
      <c r="A64" s="15" t="s">
        <v>474</v>
      </c>
      <c r="B64" s="15" t="s">
        <v>526</v>
      </c>
      <c r="C64" s="15" t="s">
        <v>527</v>
      </c>
      <c r="D64" s="15" t="s">
        <v>528</v>
      </c>
      <c r="E64" s="15" t="s">
        <v>19</v>
      </c>
    </row>
    <row r="65" spans="1:5" s="14" customFormat="1" ht="60.75" customHeight="1" x14ac:dyDescent="0.25">
      <c r="A65" s="15" t="s">
        <v>474</v>
      </c>
      <c r="B65" s="15" t="s">
        <v>594</v>
      </c>
      <c r="C65" s="15" t="s">
        <v>221</v>
      </c>
      <c r="D65" s="15" t="s">
        <v>595</v>
      </c>
      <c r="E65" s="15" t="s">
        <v>19</v>
      </c>
    </row>
    <row r="66" spans="1:5" s="14" customFormat="1" ht="96" customHeight="1" x14ac:dyDescent="0.25">
      <c r="A66" s="15" t="s">
        <v>163</v>
      </c>
      <c r="B66" s="15" t="s">
        <v>164</v>
      </c>
      <c r="C66" s="15" t="s">
        <v>165</v>
      </c>
      <c r="D66" s="15" t="s">
        <v>166</v>
      </c>
      <c r="E66" s="15" t="s">
        <v>19</v>
      </c>
    </row>
    <row r="67" spans="1:5" s="14" customFormat="1" ht="81.75" customHeight="1" x14ac:dyDescent="0.25">
      <c r="A67" s="15" t="s">
        <v>163</v>
      </c>
      <c r="B67" s="15" t="s">
        <v>189</v>
      </c>
      <c r="C67" s="15" t="s">
        <v>190</v>
      </c>
      <c r="D67" s="15" t="s">
        <v>178</v>
      </c>
      <c r="E67" s="15" t="s">
        <v>19</v>
      </c>
    </row>
    <row r="68" spans="1:5" s="14" customFormat="1" ht="89.25" customHeight="1" x14ac:dyDescent="0.25">
      <c r="A68" s="15" t="s">
        <v>163</v>
      </c>
      <c r="B68" s="15" t="s">
        <v>201</v>
      </c>
      <c r="C68" s="15" t="s">
        <v>202</v>
      </c>
      <c r="D68" s="15" t="s">
        <v>203</v>
      </c>
      <c r="E68" s="15" t="s">
        <v>19</v>
      </c>
    </row>
    <row r="69" spans="1:5" s="14" customFormat="1" ht="111.75" customHeight="1" x14ac:dyDescent="0.25">
      <c r="A69" s="15" t="s">
        <v>163</v>
      </c>
      <c r="B69" s="15" t="s">
        <v>309</v>
      </c>
      <c r="C69" s="15" t="s">
        <v>41</v>
      </c>
      <c r="D69" s="15" t="s">
        <v>310</v>
      </c>
      <c r="E69" s="15" t="s">
        <v>19</v>
      </c>
    </row>
    <row r="70" spans="1:5" s="14" customFormat="1" ht="88.5" customHeight="1" x14ac:dyDescent="0.25">
      <c r="A70" s="15" t="s">
        <v>163</v>
      </c>
      <c r="B70" s="15" t="s">
        <v>325</v>
      </c>
      <c r="C70" s="15" t="s">
        <v>156</v>
      </c>
      <c r="D70" s="15" t="s">
        <v>326</v>
      </c>
      <c r="E70" s="15" t="s">
        <v>19</v>
      </c>
    </row>
    <row r="71" spans="1:5" s="14" customFormat="1" ht="95.25" customHeight="1" x14ac:dyDescent="0.25">
      <c r="A71" s="15" t="s">
        <v>163</v>
      </c>
      <c r="B71" s="15" t="s">
        <v>393</v>
      </c>
      <c r="C71" s="15" t="s">
        <v>63</v>
      </c>
      <c r="D71" s="15" t="s">
        <v>394</v>
      </c>
      <c r="E71" s="15" t="s">
        <v>19</v>
      </c>
    </row>
    <row r="72" spans="1:5" s="14" customFormat="1" ht="90" customHeight="1" x14ac:dyDescent="0.25">
      <c r="A72" s="15" t="s">
        <v>163</v>
      </c>
      <c r="B72" s="15" t="s">
        <v>423</v>
      </c>
      <c r="C72" s="15" t="s">
        <v>375</v>
      </c>
      <c r="D72" s="15" t="s">
        <v>424</v>
      </c>
      <c r="E72" s="15" t="s">
        <v>19</v>
      </c>
    </row>
    <row r="73" spans="1:5" s="14" customFormat="1" ht="83.25" customHeight="1" x14ac:dyDescent="0.25">
      <c r="A73" s="15" t="s">
        <v>163</v>
      </c>
      <c r="B73" s="15" t="s">
        <v>426</v>
      </c>
      <c r="C73" s="15" t="s">
        <v>427</v>
      </c>
      <c r="D73" s="15" t="s">
        <v>178</v>
      </c>
      <c r="E73" s="15" t="s">
        <v>19</v>
      </c>
    </row>
    <row r="74" spans="1:5" s="14" customFormat="1" ht="88.5" customHeight="1" x14ac:dyDescent="0.25">
      <c r="A74" s="15" t="s">
        <v>163</v>
      </c>
      <c r="B74" s="15" t="s">
        <v>541</v>
      </c>
      <c r="C74" s="15" t="s">
        <v>466</v>
      </c>
      <c r="D74" s="15" t="s">
        <v>542</v>
      </c>
      <c r="E74" s="15" t="s">
        <v>19</v>
      </c>
    </row>
    <row r="75" spans="1:5" s="14" customFormat="1" ht="81" customHeight="1" x14ac:dyDescent="0.25">
      <c r="A75" s="15" t="s">
        <v>163</v>
      </c>
      <c r="B75" s="15" t="s">
        <v>591</v>
      </c>
      <c r="C75" s="15" t="s">
        <v>17</v>
      </c>
      <c r="D75" s="15" t="s">
        <v>592</v>
      </c>
      <c r="E75" s="15" t="s">
        <v>19</v>
      </c>
    </row>
    <row r="76" spans="1:5" s="14" customFormat="1" ht="78.75" customHeight="1" x14ac:dyDescent="0.25">
      <c r="A76" s="15" t="s">
        <v>163</v>
      </c>
      <c r="B76" s="15" t="s">
        <v>600</v>
      </c>
      <c r="C76" s="15" t="s">
        <v>536</v>
      </c>
      <c r="D76" s="15" t="s">
        <v>601</v>
      </c>
      <c r="E76" s="15" t="s">
        <v>19</v>
      </c>
    </row>
    <row r="77" spans="1:5" s="14" customFormat="1" ht="62.25" customHeight="1" x14ac:dyDescent="0.25">
      <c r="A77" s="15" t="s">
        <v>39</v>
      </c>
      <c r="B77" s="15" t="s">
        <v>40</v>
      </c>
      <c r="C77" s="15" t="s">
        <v>41</v>
      </c>
      <c r="D77" s="15" t="s">
        <v>42</v>
      </c>
      <c r="E77" s="15" t="s">
        <v>19</v>
      </c>
    </row>
    <row r="78" spans="1:5" s="14" customFormat="1" ht="30" x14ac:dyDescent="0.25">
      <c r="A78" s="15" t="s">
        <v>39</v>
      </c>
      <c r="B78" s="15" t="s">
        <v>51</v>
      </c>
      <c r="C78" s="15" t="s">
        <v>52</v>
      </c>
      <c r="D78" s="15" t="s">
        <v>53</v>
      </c>
      <c r="E78" s="15" t="s">
        <v>19</v>
      </c>
    </row>
    <row r="79" spans="1:5" s="14" customFormat="1" ht="30" x14ac:dyDescent="0.25">
      <c r="A79" s="15" t="s">
        <v>39</v>
      </c>
      <c r="B79" s="15" t="s">
        <v>296</v>
      </c>
      <c r="C79" s="15" t="s">
        <v>297</v>
      </c>
      <c r="D79" s="15" t="s">
        <v>298</v>
      </c>
      <c r="E79" s="15" t="s">
        <v>19</v>
      </c>
    </row>
    <row r="80" spans="1:5" s="14" customFormat="1" ht="30" x14ac:dyDescent="0.25">
      <c r="A80" s="15" t="s">
        <v>39</v>
      </c>
      <c r="B80" s="15" t="s">
        <v>312</v>
      </c>
      <c r="C80" s="15" t="s">
        <v>313</v>
      </c>
      <c r="D80" s="15" t="s">
        <v>314</v>
      </c>
      <c r="E80" s="15" t="s">
        <v>19</v>
      </c>
    </row>
    <row r="81" spans="1:5" s="14" customFormat="1" ht="30" x14ac:dyDescent="0.25">
      <c r="A81" s="15" t="s">
        <v>39</v>
      </c>
      <c r="B81" s="15" t="s">
        <v>429</v>
      </c>
      <c r="C81" s="15" t="s">
        <v>297</v>
      </c>
      <c r="D81" s="15" t="s">
        <v>53</v>
      </c>
      <c r="E81" s="15" t="s">
        <v>19</v>
      </c>
    </row>
    <row r="82" spans="1:5" s="14" customFormat="1" ht="30" x14ac:dyDescent="0.25">
      <c r="A82" s="15" t="s">
        <v>39</v>
      </c>
      <c r="B82" s="15" t="s">
        <v>460</v>
      </c>
      <c r="C82" s="15" t="s">
        <v>34</v>
      </c>
      <c r="D82" s="15" t="s">
        <v>461</v>
      </c>
      <c r="E82" s="15" t="s">
        <v>19</v>
      </c>
    </row>
    <row r="83" spans="1:5" s="14" customFormat="1" ht="30" x14ac:dyDescent="0.25">
      <c r="A83" s="15" t="s">
        <v>39</v>
      </c>
      <c r="B83" s="15" t="s">
        <v>553</v>
      </c>
      <c r="C83" s="15" t="s">
        <v>56</v>
      </c>
      <c r="D83" s="15" t="s">
        <v>554</v>
      </c>
      <c r="E83" s="15" t="s">
        <v>19</v>
      </c>
    </row>
    <row r="84" spans="1:5" s="14" customFormat="1" ht="45" x14ac:dyDescent="0.25">
      <c r="A84" s="15" t="s">
        <v>39</v>
      </c>
      <c r="B84" s="15" t="s">
        <v>587</v>
      </c>
      <c r="C84" s="15" t="s">
        <v>26</v>
      </c>
      <c r="D84" s="15" t="s">
        <v>588</v>
      </c>
      <c r="E84" s="15" t="s">
        <v>19</v>
      </c>
    </row>
    <row r="85" spans="1:5" s="14" customFormat="1" ht="65.25" customHeight="1" x14ac:dyDescent="0.25">
      <c r="A85" s="15" t="s">
        <v>39</v>
      </c>
      <c r="B85" s="15" t="s">
        <v>589</v>
      </c>
      <c r="C85" s="15" t="s">
        <v>479</v>
      </c>
      <c r="D85" s="15" t="s">
        <v>590</v>
      </c>
      <c r="E85" s="15" t="s">
        <v>19</v>
      </c>
    </row>
    <row r="86" spans="1:5" s="14" customFormat="1" ht="57.75" customHeight="1" x14ac:dyDescent="0.25">
      <c r="A86" s="15" t="s">
        <v>39</v>
      </c>
      <c r="B86" s="15" t="s">
        <v>630</v>
      </c>
      <c r="C86" s="15" t="s">
        <v>111</v>
      </c>
      <c r="D86" s="15" t="s">
        <v>631</v>
      </c>
      <c r="E86" s="15" t="s">
        <v>19</v>
      </c>
    </row>
    <row r="87" spans="1:5" s="14" customFormat="1" ht="30" x14ac:dyDescent="0.25">
      <c r="A87" s="15" t="s">
        <v>39</v>
      </c>
      <c r="B87" s="15" t="s">
        <v>670</v>
      </c>
      <c r="C87" s="15" t="s">
        <v>671</v>
      </c>
      <c r="D87" s="15" t="s">
        <v>672</v>
      </c>
      <c r="E87" s="15" t="s">
        <v>19</v>
      </c>
    </row>
    <row r="88" spans="1:5" s="14" customFormat="1" ht="30" x14ac:dyDescent="0.25">
      <c r="A88" s="15" t="s">
        <v>39</v>
      </c>
      <c r="B88" s="15" t="s">
        <v>700</v>
      </c>
      <c r="C88" s="15" t="s">
        <v>124</v>
      </c>
      <c r="D88" s="15" t="s">
        <v>701</v>
      </c>
      <c r="E88" s="15" t="s">
        <v>19</v>
      </c>
    </row>
    <row r="89" spans="1:5" s="14" customFormat="1" ht="51" customHeight="1" x14ac:dyDescent="0.25">
      <c r="A89" s="15" t="s">
        <v>323</v>
      </c>
      <c r="B89" s="15" t="s">
        <v>324</v>
      </c>
      <c r="C89" s="15" t="s">
        <v>74</v>
      </c>
      <c r="D89" s="15" t="s">
        <v>266</v>
      </c>
      <c r="E89" s="15" t="s">
        <v>19</v>
      </c>
    </row>
    <row r="90" spans="1:5" s="14" customFormat="1" ht="51" customHeight="1" x14ac:dyDescent="0.25">
      <c r="A90" s="15" t="s">
        <v>323</v>
      </c>
      <c r="B90" s="15" t="s">
        <v>338</v>
      </c>
      <c r="C90" s="15" t="s">
        <v>34</v>
      </c>
      <c r="D90" s="15" t="s">
        <v>339</v>
      </c>
      <c r="E90" s="15" t="s">
        <v>19</v>
      </c>
    </row>
    <row r="91" spans="1:5" s="14" customFormat="1" ht="54" customHeight="1" x14ac:dyDescent="0.25">
      <c r="A91" s="15" t="s">
        <v>521</v>
      </c>
      <c r="B91" s="15" t="s">
        <v>522</v>
      </c>
      <c r="C91" s="15" t="s">
        <v>232</v>
      </c>
      <c r="D91" s="15" t="s">
        <v>523</v>
      </c>
      <c r="E91" s="15" t="s">
        <v>19</v>
      </c>
    </row>
    <row r="92" spans="1:5" s="14" customFormat="1" ht="39.75" customHeight="1" x14ac:dyDescent="0.25">
      <c r="A92" s="15" t="s">
        <v>521</v>
      </c>
      <c r="B92" s="15" t="s">
        <v>648</v>
      </c>
      <c r="C92" s="15" t="s">
        <v>421</v>
      </c>
      <c r="D92" s="15" t="s">
        <v>649</v>
      </c>
      <c r="E92" s="15" t="s">
        <v>19</v>
      </c>
    </row>
    <row r="93" spans="1:5" s="14" customFormat="1" ht="55.5" customHeight="1" x14ac:dyDescent="0.25">
      <c r="A93" s="15" t="s">
        <v>636</v>
      </c>
      <c r="B93" s="15" t="s">
        <v>637</v>
      </c>
      <c r="C93" s="15" t="s">
        <v>34</v>
      </c>
      <c r="D93" s="15" t="s">
        <v>638</v>
      </c>
      <c r="E93" s="15" t="s">
        <v>19</v>
      </c>
    </row>
    <row r="94" spans="1:5" s="14" customFormat="1" ht="43.5" customHeight="1" x14ac:dyDescent="0.25">
      <c r="A94" s="15" t="s">
        <v>650</v>
      </c>
      <c r="B94" s="15" t="s">
        <v>651</v>
      </c>
      <c r="C94" s="15" t="s">
        <v>652</v>
      </c>
      <c r="D94" s="15" t="s">
        <v>653</v>
      </c>
      <c r="E94" s="15" t="s">
        <v>19</v>
      </c>
    </row>
    <row r="95" spans="1:5" s="14" customFormat="1" ht="99.75" customHeight="1" x14ac:dyDescent="0.25">
      <c r="A95" s="15" t="s">
        <v>632</v>
      </c>
      <c r="B95" s="15" t="s">
        <v>633</v>
      </c>
      <c r="C95" s="15" t="s">
        <v>634</v>
      </c>
      <c r="D95" s="15" t="s">
        <v>635</v>
      </c>
      <c r="E95" s="15" t="s">
        <v>19</v>
      </c>
    </row>
    <row r="96" spans="1:5" s="14" customFormat="1" ht="54.75" customHeight="1" x14ac:dyDescent="0.25">
      <c r="A96" s="15" t="s">
        <v>675</v>
      </c>
      <c r="B96" s="15" t="s">
        <v>676</v>
      </c>
      <c r="C96" s="15" t="s">
        <v>677</v>
      </c>
      <c r="D96" s="15" t="s">
        <v>678</v>
      </c>
      <c r="E96" s="15" t="s">
        <v>19</v>
      </c>
    </row>
    <row r="97" spans="1:5" s="14" customFormat="1" ht="66" customHeight="1" x14ac:dyDescent="0.25">
      <c r="A97" s="15" t="s">
        <v>197</v>
      </c>
      <c r="B97" s="15" t="s">
        <v>198</v>
      </c>
      <c r="C97" s="15" t="s">
        <v>199</v>
      </c>
      <c r="D97" s="15" t="s">
        <v>200</v>
      </c>
      <c r="E97" s="15" t="s">
        <v>19</v>
      </c>
    </row>
    <row r="98" spans="1:5" s="14" customFormat="1" ht="90" customHeight="1" x14ac:dyDescent="0.25">
      <c r="A98" s="15" t="s">
        <v>158</v>
      </c>
      <c r="B98" s="15" t="s">
        <v>159</v>
      </c>
      <c r="C98" s="15" t="s">
        <v>160</v>
      </c>
      <c r="D98" s="15" t="s">
        <v>161</v>
      </c>
      <c r="E98" s="15" t="s">
        <v>19</v>
      </c>
    </row>
    <row r="99" spans="1:5" s="14" customFormat="1" ht="81.75" customHeight="1" x14ac:dyDescent="0.25">
      <c r="A99" s="15" t="s">
        <v>158</v>
      </c>
      <c r="B99" s="15" t="s">
        <v>350</v>
      </c>
      <c r="C99" s="15" t="s">
        <v>351</v>
      </c>
      <c r="D99" s="15" t="s">
        <v>352</v>
      </c>
      <c r="E99" s="15" t="s">
        <v>19</v>
      </c>
    </row>
    <row r="100" spans="1:5" s="14" customFormat="1" ht="97.5" customHeight="1" x14ac:dyDescent="0.25">
      <c r="A100" s="15" t="s">
        <v>87</v>
      </c>
      <c r="B100" s="15" t="s">
        <v>88</v>
      </c>
      <c r="C100" s="15" t="s">
        <v>89</v>
      </c>
      <c r="D100" s="15" t="s">
        <v>90</v>
      </c>
      <c r="E100" s="15" t="s">
        <v>19</v>
      </c>
    </row>
    <row r="101" spans="1:5" s="14" customFormat="1" ht="94.5" customHeight="1" x14ac:dyDescent="0.25">
      <c r="A101" s="15" t="s">
        <v>87</v>
      </c>
      <c r="B101" s="15" t="s">
        <v>263</v>
      </c>
      <c r="C101" s="15" t="s">
        <v>264</v>
      </c>
      <c r="D101" s="15" t="s">
        <v>265</v>
      </c>
      <c r="E101" s="15" t="s">
        <v>19</v>
      </c>
    </row>
    <row r="102" spans="1:5" s="14" customFormat="1" ht="97.5" customHeight="1" x14ac:dyDescent="0.25">
      <c r="A102" s="15" t="s">
        <v>87</v>
      </c>
      <c r="B102" s="15" t="s">
        <v>307</v>
      </c>
      <c r="C102" s="15" t="s">
        <v>308</v>
      </c>
      <c r="D102" s="15" t="s">
        <v>131</v>
      </c>
      <c r="E102" s="15" t="s">
        <v>19</v>
      </c>
    </row>
    <row r="103" spans="1:5" s="14" customFormat="1" ht="103.5" customHeight="1" x14ac:dyDescent="0.25">
      <c r="A103" s="15" t="s">
        <v>87</v>
      </c>
      <c r="B103" s="15" t="s">
        <v>317</v>
      </c>
      <c r="C103" s="15" t="s">
        <v>41</v>
      </c>
      <c r="D103" s="15" t="s">
        <v>131</v>
      </c>
      <c r="E103" s="15" t="s">
        <v>19</v>
      </c>
    </row>
    <row r="104" spans="1:5" s="14" customFormat="1" ht="91.5" customHeight="1" x14ac:dyDescent="0.25">
      <c r="A104" s="15" t="s">
        <v>87</v>
      </c>
      <c r="B104" s="15" t="s">
        <v>345</v>
      </c>
      <c r="C104" s="15" t="s">
        <v>104</v>
      </c>
      <c r="D104" s="15" t="s">
        <v>346</v>
      </c>
      <c r="E104" s="15" t="s">
        <v>19</v>
      </c>
    </row>
    <row r="105" spans="1:5" s="14" customFormat="1" ht="93.75" customHeight="1" x14ac:dyDescent="0.25">
      <c r="A105" s="15" t="s">
        <v>87</v>
      </c>
      <c r="B105" s="15" t="s">
        <v>347</v>
      </c>
      <c r="C105" s="15" t="s">
        <v>348</v>
      </c>
      <c r="D105" s="15" t="s">
        <v>349</v>
      </c>
      <c r="E105" s="15" t="s">
        <v>19</v>
      </c>
    </row>
    <row r="106" spans="1:5" s="14" customFormat="1" ht="97.5" customHeight="1" x14ac:dyDescent="0.25">
      <c r="A106" s="15" t="s">
        <v>87</v>
      </c>
      <c r="B106" s="15" t="s">
        <v>361</v>
      </c>
      <c r="C106" s="15" t="s">
        <v>253</v>
      </c>
      <c r="D106" s="15" t="s">
        <v>362</v>
      </c>
      <c r="E106" s="15" t="s">
        <v>19</v>
      </c>
    </row>
    <row r="107" spans="1:5" s="14" customFormat="1" ht="91.5" customHeight="1" x14ac:dyDescent="0.25">
      <c r="A107" s="15" t="s">
        <v>87</v>
      </c>
      <c r="B107" s="15" t="s">
        <v>373</v>
      </c>
      <c r="C107" s="15" t="s">
        <v>124</v>
      </c>
      <c r="D107" s="15" t="s">
        <v>349</v>
      </c>
      <c r="E107" s="15" t="s">
        <v>19</v>
      </c>
    </row>
    <row r="108" spans="1:5" s="14" customFormat="1" ht="101.25" customHeight="1" x14ac:dyDescent="0.25">
      <c r="A108" s="15" t="s">
        <v>87</v>
      </c>
      <c r="B108" s="15" t="s">
        <v>380</v>
      </c>
      <c r="C108" s="15" t="s">
        <v>381</v>
      </c>
      <c r="D108" s="15" t="s">
        <v>131</v>
      </c>
      <c r="E108" s="15" t="s">
        <v>19</v>
      </c>
    </row>
    <row r="109" spans="1:5" s="14" customFormat="1" ht="100.5" customHeight="1" x14ac:dyDescent="0.25">
      <c r="A109" s="15" t="s">
        <v>87</v>
      </c>
      <c r="B109" s="15" t="s">
        <v>382</v>
      </c>
      <c r="C109" s="15" t="s">
        <v>111</v>
      </c>
      <c r="D109" s="15" t="s">
        <v>131</v>
      </c>
      <c r="E109" s="15" t="s">
        <v>19</v>
      </c>
    </row>
    <row r="110" spans="1:5" s="14" customFormat="1" ht="108.75" customHeight="1" x14ac:dyDescent="0.25">
      <c r="A110" s="15" t="s">
        <v>87</v>
      </c>
      <c r="B110" s="15" t="s">
        <v>465</v>
      </c>
      <c r="C110" s="15" t="s">
        <v>466</v>
      </c>
      <c r="D110" s="15" t="s">
        <v>467</v>
      </c>
      <c r="E110" s="15" t="s">
        <v>19</v>
      </c>
    </row>
    <row r="111" spans="1:5" s="14" customFormat="1" ht="96" customHeight="1" x14ac:dyDescent="0.25">
      <c r="A111" s="15" t="s">
        <v>87</v>
      </c>
      <c r="B111" s="15" t="s">
        <v>488</v>
      </c>
      <c r="C111" s="15" t="s">
        <v>308</v>
      </c>
      <c r="D111" s="15" t="s">
        <v>131</v>
      </c>
      <c r="E111" s="15" t="s">
        <v>19</v>
      </c>
    </row>
    <row r="112" spans="1:5" s="14" customFormat="1" ht="95.25" customHeight="1" x14ac:dyDescent="0.25">
      <c r="A112" s="15" t="s">
        <v>87</v>
      </c>
      <c r="B112" s="15" t="s">
        <v>519</v>
      </c>
      <c r="C112" s="15" t="s">
        <v>520</v>
      </c>
      <c r="D112" s="15" t="s">
        <v>131</v>
      </c>
      <c r="E112" s="15" t="s">
        <v>19</v>
      </c>
    </row>
    <row r="113" spans="1:5" s="14" customFormat="1" ht="90.75" customHeight="1" x14ac:dyDescent="0.25">
      <c r="A113" s="15" t="s">
        <v>87</v>
      </c>
      <c r="B113" s="15" t="s">
        <v>551</v>
      </c>
      <c r="C113" s="15" t="s">
        <v>190</v>
      </c>
      <c r="D113" s="15" t="s">
        <v>552</v>
      </c>
      <c r="E113" s="15" t="s">
        <v>19</v>
      </c>
    </row>
    <row r="114" spans="1:5" s="14" customFormat="1" ht="90.75" customHeight="1" x14ac:dyDescent="0.25">
      <c r="A114" s="15" t="s">
        <v>87</v>
      </c>
      <c r="B114" s="15" t="s">
        <v>564</v>
      </c>
      <c r="C114" s="15" t="s">
        <v>268</v>
      </c>
      <c r="D114" s="15" t="s">
        <v>131</v>
      </c>
      <c r="E114" s="15" t="s">
        <v>19</v>
      </c>
    </row>
    <row r="115" spans="1:5" s="14" customFormat="1" ht="94.5" customHeight="1" x14ac:dyDescent="0.25">
      <c r="A115" s="15" t="s">
        <v>87</v>
      </c>
      <c r="B115" s="15" t="s">
        <v>569</v>
      </c>
      <c r="C115" s="15" t="s">
        <v>466</v>
      </c>
      <c r="D115" s="15" t="s">
        <v>131</v>
      </c>
      <c r="E115" s="15" t="s">
        <v>19</v>
      </c>
    </row>
    <row r="116" spans="1:5" s="14" customFormat="1" ht="99.75" customHeight="1" x14ac:dyDescent="0.25">
      <c r="A116" s="15" t="s">
        <v>87</v>
      </c>
      <c r="B116" s="15" t="s">
        <v>579</v>
      </c>
      <c r="C116" s="15" t="s">
        <v>452</v>
      </c>
      <c r="D116" s="15" t="s">
        <v>131</v>
      </c>
      <c r="E116" s="15" t="s">
        <v>19</v>
      </c>
    </row>
    <row r="117" spans="1:5" s="14" customFormat="1" ht="92.25" customHeight="1" x14ac:dyDescent="0.25">
      <c r="A117" s="15" t="s">
        <v>87</v>
      </c>
      <c r="B117" s="15" t="s">
        <v>639</v>
      </c>
      <c r="C117" s="15" t="s">
        <v>640</v>
      </c>
      <c r="D117" s="15" t="s">
        <v>641</v>
      </c>
      <c r="E117" s="15" t="s">
        <v>19</v>
      </c>
    </row>
    <row r="118" spans="1:5" s="14" customFormat="1" ht="102" customHeight="1" x14ac:dyDescent="0.25">
      <c r="A118" s="15" t="s">
        <v>87</v>
      </c>
      <c r="B118" s="15" t="s">
        <v>667</v>
      </c>
      <c r="C118" s="15" t="s">
        <v>599</v>
      </c>
      <c r="D118" s="15" t="s">
        <v>131</v>
      </c>
      <c r="E118" s="15" t="s">
        <v>19</v>
      </c>
    </row>
    <row r="119" spans="1:5" s="14" customFormat="1" ht="97.5" customHeight="1" x14ac:dyDescent="0.25">
      <c r="A119" s="15" t="s">
        <v>87</v>
      </c>
      <c r="B119" s="15" t="s">
        <v>673</v>
      </c>
      <c r="C119" s="15" t="s">
        <v>262</v>
      </c>
      <c r="D119" s="15" t="s">
        <v>674</v>
      </c>
      <c r="E119" s="15" t="s">
        <v>19</v>
      </c>
    </row>
    <row r="120" spans="1:5" s="14" customFormat="1" ht="93.75" customHeight="1" x14ac:dyDescent="0.25">
      <c r="A120" s="15" t="s">
        <v>87</v>
      </c>
      <c r="B120" s="15" t="s">
        <v>682</v>
      </c>
      <c r="C120" s="15" t="s">
        <v>683</v>
      </c>
      <c r="D120" s="15" t="s">
        <v>349</v>
      </c>
      <c r="E120" s="15" t="s">
        <v>19</v>
      </c>
    </row>
    <row r="121" spans="1:5" s="14" customFormat="1" ht="97.5" customHeight="1" x14ac:dyDescent="0.25">
      <c r="A121" s="15" t="s">
        <v>87</v>
      </c>
      <c r="B121" s="15" t="s">
        <v>692</v>
      </c>
      <c r="C121" s="15" t="s">
        <v>108</v>
      </c>
      <c r="D121" s="15" t="s">
        <v>131</v>
      </c>
      <c r="E121" s="15" t="s">
        <v>19</v>
      </c>
    </row>
    <row r="122" spans="1:5" s="14" customFormat="1" ht="51.75" customHeight="1" x14ac:dyDescent="0.25">
      <c r="A122" s="15" t="s">
        <v>32</v>
      </c>
      <c r="B122" s="15" t="s">
        <v>33</v>
      </c>
      <c r="C122" s="15" t="s">
        <v>34</v>
      </c>
      <c r="D122" s="15" t="s">
        <v>35</v>
      </c>
      <c r="E122" s="15" t="s">
        <v>19</v>
      </c>
    </row>
    <row r="123" spans="1:5" s="14" customFormat="1" ht="64.5" customHeight="1" x14ac:dyDescent="0.25">
      <c r="A123" s="15" t="s">
        <v>32</v>
      </c>
      <c r="B123" s="15" t="s">
        <v>58</v>
      </c>
      <c r="C123" s="15" t="s">
        <v>59</v>
      </c>
      <c r="D123" s="15" t="s">
        <v>60</v>
      </c>
      <c r="E123" s="15" t="s">
        <v>19</v>
      </c>
    </row>
    <row r="124" spans="1:5" s="14" customFormat="1" ht="30" x14ac:dyDescent="0.25">
      <c r="A124" s="15" t="s">
        <v>32</v>
      </c>
      <c r="B124" s="15" t="s">
        <v>110</v>
      </c>
      <c r="C124" s="15" t="s">
        <v>111</v>
      </c>
      <c r="D124" s="15" t="s">
        <v>112</v>
      </c>
      <c r="E124" s="15" t="s">
        <v>19</v>
      </c>
    </row>
    <row r="125" spans="1:5" s="14" customFormat="1" ht="61.5" customHeight="1" x14ac:dyDescent="0.25">
      <c r="A125" s="15" t="s">
        <v>32</v>
      </c>
      <c r="B125" s="15" t="s">
        <v>116</v>
      </c>
      <c r="C125" s="15" t="s">
        <v>59</v>
      </c>
      <c r="D125" s="15" t="s">
        <v>117</v>
      </c>
      <c r="E125" s="15" t="s">
        <v>19</v>
      </c>
    </row>
    <row r="126" spans="1:5" s="14" customFormat="1" ht="30" x14ac:dyDescent="0.25">
      <c r="A126" s="15" t="s">
        <v>32</v>
      </c>
      <c r="B126" s="15" t="s">
        <v>135</v>
      </c>
      <c r="C126" s="15" t="s">
        <v>45</v>
      </c>
      <c r="D126" s="15" t="s">
        <v>136</v>
      </c>
      <c r="E126" s="15" t="s">
        <v>19</v>
      </c>
    </row>
    <row r="127" spans="1:5" s="14" customFormat="1" ht="30" x14ac:dyDescent="0.25">
      <c r="A127" s="15" t="s">
        <v>32</v>
      </c>
      <c r="B127" s="15" t="s">
        <v>137</v>
      </c>
      <c r="C127" s="15" t="s">
        <v>120</v>
      </c>
      <c r="D127" s="15" t="s">
        <v>138</v>
      </c>
      <c r="E127" s="15" t="s">
        <v>19</v>
      </c>
    </row>
    <row r="128" spans="1:5" s="14" customFormat="1" ht="54" customHeight="1" x14ac:dyDescent="0.25">
      <c r="A128" s="15" t="s">
        <v>32</v>
      </c>
      <c r="B128" s="15" t="s">
        <v>139</v>
      </c>
      <c r="C128" s="15" t="s">
        <v>85</v>
      </c>
      <c r="D128" s="15" t="s">
        <v>140</v>
      </c>
      <c r="E128" s="15" t="s">
        <v>19</v>
      </c>
    </row>
    <row r="129" spans="1:5" s="14" customFormat="1" ht="30" x14ac:dyDescent="0.25">
      <c r="A129" s="15" t="s">
        <v>32</v>
      </c>
      <c r="B129" s="15" t="s">
        <v>144</v>
      </c>
      <c r="C129" s="15" t="s">
        <v>85</v>
      </c>
      <c r="D129" s="15" t="s">
        <v>145</v>
      </c>
      <c r="E129" s="15" t="s">
        <v>19</v>
      </c>
    </row>
    <row r="130" spans="1:5" s="14" customFormat="1" ht="30" x14ac:dyDescent="0.25">
      <c r="A130" s="15" t="s">
        <v>32</v>
      </c>
      <c r="B130" s="15" t="s">
        <v>146</v>
      </c>
      <c r="C130" s="15" t="s">
        <v>111</v>
      </c>
      <c r="D130" s="15" t="s">
        <v>147</v>
      </c>
      <c r="E130" s="15" t="s">
        <v>19</v>
      </c>
    </row>
    <row r="131" spans="1:5" s="14" customFormat="1" ht="30" x14ac:dyDescent="0.25">
      <c r="A131" s="15" t="s">
        <v>32</v>
      </c>
      <c r="B131" s="15" t="s">
        <v>152</v>
      </c>
      <c r="C131" s="15" t="s">
        <v>153</v>
      </c>
      <c r="D131" s="15" t="s">
        <v>154</v>
      </c>
      <c r="E131" s="15" t="s">
        <v>19</v>
      </c>
    </row>
    <row r="132" spans="1:5" s="14" customFormat="1" ht="49.5" customHeight="1" x14ac:dyDescent="0.25">
      <c r="A132" s="15" t="s">
        <v>32</v>
      </c>
      <c r="B132" s="15" t="s">
        <v>167</v>
      </c>
      <c r="C132" s="15" t="s">
        <v>168</v>
      </c>
      <c r="D132" s="15" t="s">
        <v>169</v>
      </c>
      <c r="E132" s="15" t="s">
        <v>19</v>
      </c>
    </row>
    <row r="133" spans="1:5" s="14" customFormat="1" ht="44.25" customHeight="1" x14ac:dyDescent="0.25">
      <c r="A133" s="15" t="s">
        <v>32</v>
      </c>
      <c r="B133" s="15" t="s">
        <v>176</v>
      </c>
      <c r="C133" s="15" t="s">
        <v>177</v>
      </c>
      <c r="D133" s="15" t="s">
        <v>178</v>
      </c>
      <c r="E133" s="15" t="s">
        <v>19</v>
      </c>
    </row>
    <row r="134" spans="1:5" s="14" customFormat="1" ht="59.25" customHeight="1" x14ac:dyDescent="0.25">
      <c r="A134" s="15" t="s">
        <v>32</v>
      </c>
      <c r="B134" s="15" t="s">
        <v>179</v>
      </c>
      <c r="C134" s="15" t="s">
        <v>180</v>
      </c>
      <c r="D134" s="15" t="s">
        <v>60</v>
      </c>
      <c r="E134" s="15" t="s">
        <v>19</v>
      </c>
    </row>
    <row r="135" spans="1:5" s="14" customFormat="1" ht="40.5" customHeight="1" x14ac:dyDescent="0.25">
      <c r="A135" s="15" t="s">
        <v>32</v>
      </c>
      <c r="B135" s="15" t="s">
        <v>182</v>
      </c>
      <c r="C135" s="15" t="s">
        <v>183</v>
      </c>
      <c r="D135" s="15" t="s">
        <v>184</v>
      </c>
      <c r="E135" s="15" t="s">
        <v>19</v>
      </c>
    </row>
    <row r="136" spans="1:5" s="14" customFormat="1" ht="53.25" customHeight="1" x14ac:dyDescent="0.25">
      <c r="A136" s="15" t="s">
        <v>32</v>
      </c>
      <c r="B136" s="15" t="s">
        <v>191</v>
      </c>
      <c r="C136" s="15" t="s">
        <v>192</v>
      </c>
      <c r="D136" s="15" t="s">
        <v>193</v>
      </c>
      <c r="E136" s="15" t="s">
        <v>19</v>
      </c>
    </row>
    <row r="137" spans="1:5" s="14" customFormat="1" ht="48" customHeight="1" x14ac:dyDescent="0.25">
      <c r="A137" s="15" t="s">
        <v>32</v>
      </c>
      <c r="B137" s="15" t="s">
        <v>204</v>
      </c>
      <c r="C137" s="15" t="s">
        <v>85</v>
      </c>
      <c r="D137" s="15" t="s">
        <v>205</v>
      </c>
      <c r="E137" s="15" t="s">
        <v>19</v>
      </c>
    </row>
    <row r="138" spans="1:5" s="14" customFormat="1" ht="44.25" customHeight="1" x14ac:dyDescent="0.25">
      <c r="A138" s="15" t="s">
        <v>32</v>
      </c>
      <c r="B138" s="15" t="s">
        <v>210</v>
      </c>
      <c r="C138" s="15" t="s">
        <v>59</v>
      </c>
      <c r="D138" s="15" t="s">
        <v>211</v>
      </c>
      <c r="E138" s="15" t="s">
        <v>19</v>
      </c>
    </row>
    <row r="139" spans="1:5" s="14" customFormat="1" ht="42" customHeight="1" x14ac:dyDescent="0.25">
      <c r="A139" s="15" t="s">
        <v>32</v>
      </c>
      <c r="B139" s="15" t="s">
        <v>212</v>
      </c>
      <c r="C139" s="15" t="s">
        <v>213</v>
      </c>
      <c r="D139" s="15" t="s">
        <v>214</v>
      </c>
      <c r="E139" s="15" t="s">
        <v>19</v>
      </c>
    </row>
    <row r="140" spans="1:5" s="14" customFormat="1" ht="54.75" customHeight="1" x14ac:dyDescent="0.25">
      <c r="A140" s="15" t="s">
        <v>32</v>
      </c>
      <c r="B140" s="15" t="s">
        <v>220</v>
      </c>
      <c r="C140" s="15" t="s">
        <v>221</v>
      </c>
      <c r="D140" s="15" t="s">
        <v>60</v>
      </c>
      <c r="E140" s="15" t="s">
        <v>19</v>
      </c>
    </row>
    <row r="141" spans="1:5" s="14" customFormat="1" ht="42" customHeight="1" x14ac:dyDescent="0.25">
      <c r="A141" s="15" t="s">
        <v>32</v>
      </c>
      <c r="B141" s="15" t="s">
        <v>222</v>
      </c>
      <c r="C141" s="15" t="s">
        <v>104</v>
      </c>
      <c r="D141" s="15" t="s">
        <v>112</v>
      </c>
      <c r="E141" s="15" t="s">
        <v>19</v>
      </c>
    </row>
    <row r="142" spans="1:5" s="14" customFormat="1" ht="41.25" customHeight="1" x14ac:dyDescent="0.25">
      <c r="A142" s="15" t="s">
        <v>32</v>
      </c>
      <c r="B142" s="15" t="s">
        <v>226</v>
      </c>
      <c r="C142" s="15" t="s">
        <v>227</v>
      </c>
      <c r="D142" s="15" t="s">
        <v>147</v>
      </c>
      <c r="E142" s="15" t="s">
        <v>19</v>
      </c>
    </row>
    <row r="143" spans="1:5" s="14" customFormat="1" ht="43.5" customHeight="1" x14ac:dyDescent="0.25">
      <c r="A143" s="15" t="s">
        <v>32</v>
      </c>
      <c r="B143" s="15" t="s">
        <v>234</v>
      </c>
      <c r="C143" s="15" t="s">
        <v>49</v>
      </c>
      <c r="D143" s="15" t="s">
        <v>138</v>
      </c>
      <c r="E143" s="15" t="s">
        <v>19</v>
      </c>
    </row>
    <row r="144" spans="1:5" s="14" customFormat="1" ht="37.5" customHeight="1" x14ac:dyDescent="0.25">
      <c r="A144" s="15" t="s">
        <v>32</v>
      </c>
      <c r="B144" s="15" t="s">
        <v>239</v>
      </c>
      <c r="C144" s="15" t="s">
        <v>96</v>
      </c>
      <c r="D144" s="15" t="s">
        <v>240</v>
      </c>
      <c r="E144" s="15" t="s">
        <v>19</v>
      </c>
    </row>
    <row r="145" spans="1:5" s="14" customFormat="1" ht="42" customHeight="1" x14ac:dyDescent="0.25">
      <c r="A145" s="15" t="s">
        <v>32</v>
      </c>
      <c r="B145" s="15" t="s">
        <v>246</v>
      </c>
      <c r="C145" s="15" t="s">
        <v>168</v>
      </c>
      <c r="D145" s="15" t="s">
        <v>247</v>
      </c>
      <c r="E145" s="15" t="s">
        <v>19</v>
      </c>
    </row>
    <row r="146" spans="1:5" s="14" customFormat="1" ht="94.5" customHeight="1" x14ac:dyDescent="0.25">
      <c r="A146" s="15" t="s">
        <v>32</v>
      </c>
      <c r="B146" s="15" t="s">
        <v>252</v>
      </c>
      <c r="C146" s="15" t="s">
        <v>253</v>
      </c>
      <c r="D146" s="15" t="s">
        <v>254</v>
      </c>
      <c r="E146" s="15" t="s">
        <v>19</v>
      </c>
    </row>
    <row r="147" spans="1:5" s="14" customFormat="1" ht="53.25" customHeight="1" x14ac:dyDescent="0.25">
      <c r="A147" s="15" t="s">
        <v>32</v>
      </c>
      <c r="B147" s="15" t="s">
        <v>261</v>
      </c>
      <c r="C147" s="15" t="s">
        <v>262</v>
      </c>
      <c r="D147" s="15" t="s">
        <v>60</v>
      </c>
      <c r="E147" s="15" t="s">
        <v>19</v>
      </c>
    </row>
    <row r="148" spans="1:5" s="14" customFormat="1" ht="63.75" customHeight="1" x14ac:dyDescent="0.25">
      <c r="A148" s="15" t="s">
        <v>32</v>
      </c>
      <c r="B148" s="15" t="s">
        <v>270</v>
      </c>
      <c r="C148" s="15" t="s">
        <v>156</v>
      </c>
      <c r="D148" s="15" t="s">
        <v>60</v>
      </c>
      <c r="E148" s="15" t="s">
        <v>19</v>
      </c>
    </row>
    <row r="149" spans="1:5" s="14" customFormat="1" ht="48.75" customHeight="1" x14ac:dyDescent="0.25">
      <c r="A149" s="15" t="s">
        <v>32</v>
      </c>
      <c r="B149" s="15" t="s">
        <v>271</v>
      </c>
      <c r="C149" s="15" t="s">
        <v>74</v>
      </c>
      <c r="D149" s="15" t="s">
        <v>272</v>
      </c>
      <c r="E149" s="15" t="s">
        <v>19</v>
      </c>
    </row>
    <row r="150" spans="1:5" s="14" customFormat="1" ht="54.75" customHeight="1" x14ac:dyDescent="0.25">
      <c r="A150" s="15" t="s">
        <v>32</v>
      </c>
      <c r="B150" s="15" t="s">
        <v>276</v>
      </c>
      <c r="C150" s="15" t="s">
        <v>34</v>
      </c>
      <c r="D150" s="15" t="s">
        <v>277</v>
      </c>
      <c r="E150" s="15" t="s">
        <v>19</v>
      </c>
    </row>
    <row r="151" spans="1:5" s="14" customFormat="1" ht="66" customHeight="1" x14ac:dyDescent="0.25">
      <c r="A151" s="15" t="s">
        <v>32</v>
      </c>
      <c r="B151" s="15" t="s">
        <v>278</v>
      </c>
      <c r="C151" s="15" t="s">
        <v>279</v>
      </c>
      <c r="D151" s="15" t="s">
        <v>280</v>
      </c>
      <c r="E151" s="15" t="s">
        <v>19</v>
      </c>
    </row>
    <row r="152" spans="1:5" s="14" customFormat="1" ht="63" customHeight="1" x14ac:dyDescent="0.25">
      <c r="A152" s="15" t="s">
        <v>32</v>
      </c>
      <c r="B152" s="15" t="s">
        <v>281</v>
      </c>
      <c r="C152" s="15" t="s">
        <v>221</v>
      </c>
      <c r="D152" s="15" t="s">
        <v>282</v>
      </c>
      <c r="E152" s="15" t="s">
        <v>19</v>
      </c>
    </row>
    <row r="153" spans="1:5" s="14" customFormat="1" ht="66.75" customHeight="1" x14ac:dyDescent="0.25">
      <c r="A153" s="15" t="s">
        <v>32</v>
      </c>
      <c r="B153" s="15" t="s">
        <v>283</v>
      </c>
      <c r="C153" s="15" t="s">
        <v>34</v>
      </c>
      <c r="D153" s="15" t="s">
        <v>284</v>
      </c>
      <c r="E153" s="15" t="s">
        <v>19</v>
      </c>
    </row>
    <row r="154" spans="1:5" s="14" customFormat="1" ht="30" x14ac:dyDescent="0.25">
      <c r="A154" s="15" t="s">
        <v>32</v>
      </c>
      <c r="B154" s="15" t="s">
        <v>290</v>
      </c>
      <c r="C154" s="15" t="s">
        <v>89</v>
      </c>
      <c r="D154" s="15" t="s">
        <v>291</v>
      </c>
      <c r="E154" s="15" t="s">
        <v>19</v>
      </c>
    </row>
    <row r="155" spans="1:5" s="14" customFormat="1" ht="30" x14ac:dyDescent="0.25">
      <c r="A155" s="15" t="s">
        <v>32</v>
      </c>
      <c r="B155" s="15" t="s">
        <v>292</v>
      </c>
      <c r="C155" s="15" t="s">
        <v>120</v>
      </c>
      <c r="D155" s="15" t="s">
        <v>138</v>
      </c>
      <c r="E155" s="15" t="s">
        <v>19</v>
      </c>
    </row>
    <row r="156" spans="1:5" s="14" customFormat="1" ht="58.5" customHeight="1" x14ac:dyDescent="0.25">
      <c r="A156" s="15" t="s">
        <v>32</v>
      </c>
      <c r="B156" s="15" t="s">
        <v>305</v>
      </c>
      <c r="C156" s="15" t="s">
        <v>59</v>
      </c>
      <c r="D156" s="15" t="s">
        <v>306</v>
      </c>
      <c r="E156" s="15" t="s">
        <v>19</v>
      </c>
    </row>
    <row r="157" spans="1:5" s="14" customFormat="1" ht="30" x14ac:dyDescent="0.25">
      <c r="A157" s="15" t="s">
        <v>32</v>
      </c>
      <c r="B157" s="15" t="s">
        <v>311</v>
      </c>
      <c r="C157" s="15" t="s">
        <v>104</v>
      </c>
      <c r="D157" s="15" t="s">
        <v>138</v>
      </c>
      <c r="E157" s="15" t="s">
        <v>19</v>
      </c>
    </row>
    <row r="158" spans="1:5" s="14" customFormat="1" ht="30" x14ac:dyDescent="0.25">
      <c r="A158" s="15" t="s">
        <v>32</v>
      </c>
      <c r="B158" s="15" t="s">
        <v>315</v>
      </c>
      <c r="C158" s="15" t="s">
        <v>192</v>
      </c>
      <c r="D158" s="15" t="s">
        <v>316</v>
      </c>
      <c r="E158" s="15" t="s">
        <v>19</v>
      </c>
    </row>
    <row r="159" spans="1:5" s="14" customFormat="1" ht="56.25" customHeight="1" x14ac:dyDescent="0.25">
      <c r="A159" s="15" t="s">
        <v>32</v>
      </c>
      <c r="B159" s="15" t="s">
        <v>320</v>
      </c>
      <c r="C159" s="15" t="s">
        <v>59</v>
      </c>
      <c r="D159" s="15" t="s">
        <v>321</v>
      </c>
      <c r="E159" s="15" t="s">
        <v>19</v>
      </c>
    </row>
    <row r="160" spans="1:5" s="14" customFormat="1" ht="55.5" customHeight="1" x14ac:dyDescent="0.25">
      <c r="A160" s="15" t="s">
        <v>32</v>
      </c>
      <c r="B160" s="15" t="s">
        <v>327</v>
      </c>
      <c r="C160" s="15" t="s">
        <v>111</v>
      </c>
      <c r="D160" s="15" t="s">
        <v>328</v>
      </c>
      <c r="E160" s="15" t="s">
        <v>19</v>
      </c>
    </row>
    <row r="161" spans="1:5" s="14" customFormat="1" ht="50.25" customHeight="1" x14ac:dyDescent="0.25">
      <c r="A161" s="15" t="s">
        <v>32</v>
      </c>
      <c r="B161" s="15" t="s">
        <v>356</v>
      </c>
      <c r="C161" s="15" t="s">
        <v>104</v>
      </c>
      <c r="D161" s="15" t="s">
        <v>357</v>
      </c>
      <c r="E161" s="15" t="s">
        <v>19</v>
      </c>
    </row>
    <row r="162" spans="1:5" s="14" customFormat="1" ht="52.5" customHeight="1" x14ac:dyDescent="0.25">
      <c r="A162" s="15" t="s">
        <v>32</v>
      </c>
      <c r="B162" s="15" t="s">
        <v>368</v>
      </c>
      <c r="C162" s="15" t="s">
        <v>221</v>
      </c>
      <c r="D162" s="15" t="s">
        <v>60</v>
      </c>
      <c r="E162" s="15" t="s">
        <v>19</v>
      </c>
    </row>
    <row r="163" spans="1:5" s="14" customFormat="1" ht="42" customHeight="1" x14ac:dyDescent="0.25">
      <c r="A163" s="15" t="s">
        <v>32</v>
      </c>
      <c r="B163" s="15" t="s">
        <v>376</v>
      </c>
      <c r="C163" s="15" t="s">
        <v>104</v>
      </c>
      <c r="D163" s="15" t="s">
        <v>138</v>
      </c>
      <c r="E163" s="15" t="s">
        <v>19</v>
      </c>
    </row>
    <row r="164" spans="1:5" s="14" customFormat="1" ht="44.25" customHeight="1" x14ac:dyDescent="0.25">
      <c r="A164" s="15" t="s">
        <v>32</v>
      </c>
      <c r="B164" s="15" t="s">
        <v>377</v>
      </c>
      <c r="C164" s="15" t="s">
        <v>192</v>
      </c>
      <c r="D164" s="15" t="s">
        <v>378</v>
      </c>
      <c r="E164" s="15" t="s">
        <v>19</v>
      </c>
    </row>
    <row r="165" spans="1:5" s="14" customFormat="1" ht="44.25" customHeight="1" x14ac:dyDescent="0.25">
      <c r="A165" s="15" t="s">
        <v>32</v>
      </c>
      <c r="B165" s="15" t="s">
        <v>379</v>
      </c>
      <c r="C165" s="15" t="s">
        <v>104</v>
      </c>
      <c r="D165" s="15" t="s">
        <v>138</v>
      </c>
      <c r="E165" s="15" t="s">
        <v>19</v>
      </c>
    </row>
    <row r="166" spans="1:5" s="14" customFormat="1" ht="40.5" customHeight="1" x14ac:dyDescent="0.25">
      <c r="A166" s="15" t="s">
        <v>32</v>
      </c>
      <c r="B166" s="15" t="s">
        <v>383</v>
      </c>
      <c r="C166" s="15" t="s">
        <v>49</v>
      </c>
      <c r="D166" s="15" t="s">
        <v>138</v>
      </c>
      <c r="E166" s="15" t="s">
        <v>19</v>
      </c>
    </row>
    <row r="167" spans="1:5" s="14" customFormat="1" ht="36" customHeight="1" x14ac:dyDescent="0.25">
      <c r="A167" s="15" t="s">
        <v>32</v>
      </c>
      <c r="B167" s="15" t="s">
        <v>388</v>
      </c>
      <c r="C167" s="15" t="s">
        <v>359</v>
      </c>
      <c r="D167" s="15" t="s">
        <v>389</v>
      </c>
      <c r="E167" s="15" t="s">
        <v>19</v>
      </c>
    </row>
    <row r="168" spans="1:5" s="14" customFormat="1" ht="57.75" customHeight="1" x14ac:dyDescent="0.25">
      <c r="A168" s="15" t="s">
        <v>32</v>
      </c>
      <c r="B168" s="15" t="s">
        <v>404</v>
      </c>
      <c r="C168" s="15" t="s">
        <v>343</v>
      </c>
      <c r="D168" s="15" t="s">
        <v>60</v>
      </c>
      <c r="E168" s="15" t="s">
        <v>19</v>
      </c>
    </row>
    <row r="169" spans="1:5" s="14" customFormat="1" ht="46.5" customHeight="1" x14ac:dyDescent="0.25">
      <c r="A169" s="15" t="s">
        <v>32</v>
      </c>
      <c r="B169" s="15" t="s">
        <v>413</v>
      </c>
      <c r="C169" s="15" t="s">
        <v>192</v>
      </c>
      <c r="D169" s="15" t="s">
        <v>414</v>
      </c>
      <c r="E169" s="15" t="s">
        <v>19</v>
      </c>
    </row>
    <row r="170" spans="1:5" s="14" customFormat="1" ht="58.5" customHeight="1" x14ac:dyDescent="0.25">
      <c r="A170" s="15" t="s">
        <v>32</v>
      </c>
      <c r="B170" s="15" t="s">
        <v>420</v>
      </c>
      <c r="C170" s="15" t="s">
        <v>421</v>
      </c>
      <c r="D170" s="15" t="s">
        <v>422</v>
      </c>
      <c r="E170" s="15" t="s">
        <v>19</v>
      </c>
    </row>
    <row r="171" spans="1:5" s="14" customFormat="1" ht="46.5" customHeight="1" x14ac:dyDescent="0.25">
      <c r="A171" s="15" t="s">
        <v>32</v>
      </c>
      <c r="B171" s="15" t="s">
        <v>434</v>
      </c>
      <c r="C171" s="15" t="s">
        <v>213</v>
      </c>
      <c r="D171" s="15" t="s">
        <v>435</v>
      </c>
      <c r="E171" s="15" t="s">
        <v>19</v>
      </c>
    </row>
    <row r="172" spans="1:5" s="14" customFormat="1" ht="84" customHeight="1" x14ac:dyDescent="0.25">
      <c r="A172" s="15" t="s">
        <v>32</v>
      </c>
      <c r="B172" s="15" t="s">
        <v>439</v>
      </c>
      <c r="C172" s="15" t="s">
        <v>440</v>
      </c>
      <c r="D172" s="15" t="s">
        <v>441</v>
      </c>
      <c r="E172" s="15" t="s">
        <v>19</v>
      </c>
    </row>
    <row r="173" spans="1:5" s="14" customFormat="1" ht="30" x14ac:dyDescent="0.25">
      <c r="A173" s="15" t="s">
        <v>32</v>
      </c>
      <c r="B173" s="15" t="s">
        <v>442</v>
      </c>
      <c r="C173" s="15" t="s">
        <v>286</v>
      </c>
      <c r="D173" s="15" t="s">
        <v>443</v>
      </c>
      <c r="E173" s="15" t="s">
        <v>19</v>
      </c>
    </row>
    <row r="174" spans="1:5" s="14" customFormat="1" ht="48" customHeight="1" x14ac:dyDescent="0.25">
      <c r="A174" s="15" t="s">
        <v>32</v>
      </c>
      <c r="B174" s="15" t="s">
        <v>447</v>
      </c>
      <c r="C174" s="15" t="s">
        <v>359</v>
      </c>
      <c r="D174" s="15" t="s">
        <v>448</v>
      </c>
      <c r="E174" s="15" t="s">
        <v>19</v>
      </c>
    </row>
    <row r="175" spans="1:5" s="14" customFormat="1" ht="53.25" customHeight="1" x14ac:dyDescent="0.25">
      <c r="A175" s="15" t="s">
        <v>32</v>
      </c>
      <c r="B175" s="15" t="s">
        <v>454</v>
      </c>
      <c r="C175" s="15" t="s">
        <v>192</v>
      </c>
      <c r="D175" s="15" t="s">
        <v>50</v>
      </c>
      <c r="E175" s="15" t="s">
        <v>19</v>
      </c>
    </row>
    <row r="176" spans="1:5" s="14" customFormat="1" ht="39.75" customHeight="1" x14ac:dyDescent="0.25">
      <c r="A176" s="15" t="s">
        <v>32</v>
      </c>
      <c r="B176" s="15" t="s">
        <v>455</v>
      </c>
      <c r="C176" s="15" t="s">
        <v>111</v>
      </c>
      <c r="D176" s="15" t="s">
        <v>456</v>
      </c>
      <c r="E176" s="15" t="s">
        <v>19</v>
      </c>
    </row>
    <row r="177" spans="1:5" s="14" customFormat="1" ht="42" customHeight="1" x14ac:dyDescent="0.25">
      <c r="A177" s="15" t="s">
        <v>32</v>
      </c>
      <c r="B177" s="15" t="s">
        <v>457</v>
      </c>
      <c r="C177" s="15" t="s">
        <v>177</v>
      </c>
      <c r="D177" s="15" t="s">
        <v>178</v>
      </c>
      <c r="E177" s="15" t="s">
        <v>19</v>
      </c>
    </row>
    <row r="178" spans="1:5" s="14" customFormat="1" ht="43.5" customHeight="1" x14ac:dyDescent="0.25">
      <c r="A178" s="15" t="s">
        <v>32</v>
      </c>
      <c r="B178" s="15" t="s">
        <v>458</v>
      </c>
      <c r="C178" s="15" t="s">
        <v>59</v>
      </c>
      <c r="D178" s="15" t="s">
        <v>459</v>
      </c>
      <c r="E178" s="15" t="s">
        <v>19</v>
      </c>
    </row>
    <row r="179" spans="1:5" s="14" customFormat="1" ht="40.5" customHeight="1" x14ac:dyDescent="0.25">
      <c r="A179" s="15" t="s">
        <v>32</v>
      </c>
      <c r="B179" s="15" t="s">
        <v>486</v>
      </c>
      <c r="C179" s="15" t="s">
        <v>295</v>
      </c>
      <c r="D179" s="15" t="s">
        <v>487</v>
      </c>
      <c r="E179" s="15" t="s">
        <v>19</v>
      </c>
    </row>
    <row r="180" spans="1:5" s="14" customFormat="1" ht="46.5" customHeight="1" x14ac:dyDescent="0.25">
      <c r="A180" s="15" t="s">
        <v>32</v>
      </c>
      <c r="B180" s="15" t="s">
        <v>496</v>
      </c>
      <c r="C180" s="15" t="s">
        <v>45</v>
      </c>
      <c r="D180" s="15" t="s">
        <v>138</v>
      </c>
      <c r="E180" s="15" t="s">
        <v>19</v>
      </c>
    </row>
    <row r="181" spans="1:5" s="14" customFormat="1" ht="44.25" customHeight="1" x14ac:dyDescent="0.25">
      <c r="A181" s="15" t="s">
        <v>32</v>
      </c>
      <c r="B181" s="15" t="s">
        <v>511</v>
      </c>
      <c r="C181" s="15" t="s">
        <v>104</v>
      </c>
      <c r="D181" s="15" t="s">
        <v>512</v>
      </c>
      <c r="E181" s="15" t="s">
        <v>19</v>
      </c>
    </row>
    <row r="182" spans="1:5" s="14" customFormat="1" ht="46.5" customHeight="1" x14ac:dyDescent="0.25">
      <c r="A182" s="15" t="s">
        <v>32</v>
      </c>
      <c r="B182" s="15" t="s">
        <v>538</v>
      </c>
      <c r="C182" s="15" t="s">
        <v>49</v>
      </c>
      <c r="D182" s="15" t="s">
        <v>461</v>
      </c>
      <c r="E182" s="15" t="s">
        <v>19</v>
      </c>
    </row>
    <row r="183" spans="1:5" s="14" customFormat="1" ht="41.25" customHeight="1" x14ac:dyDescent="0.25">
      <c r="A183" s="15" t="s">
        <v>32</v>
      </c>
      <c r="B183" s="15" t="s">
        <v>539</v>
      </c>
      <c r="C183" s="15" t="s">
        <v>49</v>
      </c>
      <c r="D183" s="15" t="s">
        <v>540</v>
      </c>
      <c r="E183" s="15" t="s">
        <v>19</v>
      </c>
    </row>
    <row r="184" spans="1:5" s="14" customFormat="1" ht="45" customHeight="1" x14ac:dyDescent="0.25">
      <c r="A184" s="15" t="s">
        <v>32</v>
      </c>
      <c r="B184" s="15" t="s">
        <v>565</v>
      </c>
      <c r="C184" s="15" t="s">
        <v>111</v>
      </c>
      <c r="D184" s="15" t="s">
        <v>566</v>
      </c>
      <c r="E184" s="15" t="s">
        <v>19</v>
      </c>
    </row>
    <row r="185" spans="1:5" s="14" customFormat="1" ht="38.25" customHeight="1" x14ac:dyDescent="0.25">
      <c r="A185" s="15" t="s">
        <v>32</v>
      </c>
      <c r="B185" s="15" t="s">
        <v>567</v>
      </c>
      <c r="C185" s="15" t="s">
        <v>227</v>
      </c>
      <c r="D185" s="15" t="s">
        <v>568</v>
      </c>
      <c r="E185" s="15" t="s">
        <v>19</v>
      </c>
    </row>
    <row r="186" spans="1:5" s="14" customFormat="1" ht="48" customHeight="1" x14ac:dyDescent="0.25">
      <c r="A186" s="15" t="s">
        <v>32</v>
      </c>
      <c r="B186" s="15" t="s">
        <v>570</v>
      </c>
      <c r="C186" s="15" t="s">
        <v>156</v>
      </c>
      <c r="D186" s="15" t="s">
        <v>60</v>
      </c>
      <c r="E186" s="15" t="s">
        <v>19</v>
      </c>
    </row>
    <row r="187" spans="1:5" s="14" customFormat="1" ht="42.75" customHeight="1" x14ac:dyDescent="0.25">
      <c r="A187" s="15" t="s">
        <v>32</v>
      </c>
      <c r="B187" s="15" t="s">
        <v>572</v>
      </c>
      <c r="C187" s="15" t="s">
        <v>74</v>
      </c>
      <c r="D187" s="15" t="s">
        <v>573</v>
      </c>
      <c r="E187" s="15" t="s">
        <v>19</v>
      </c>
    </row>
    <row r="188" spans="1:5" s="14" customFormat="1" ht="40.5" customHeight="1" x14ac:dyDescent="0.25">
      <c r="A188" s="15" t="s">
        <v>32</v>
      </c>
      <c r="B188" s="15" t="s">
        <v>580</v>
      </c>
      <c r="C188" s="15" t="s">
        <v>45</v>
      </c>
      <c r="D188" s="15" t="s">
        <v>138</v>
      </c>
      <c r="E188" s="15" t="s">
        <v>19</v>
      </c>
    </row>
    <row r="189" spans="1:5" s="14" customFormat="1" ht="41.25" customHeight="1" x14ac:dyDescent="0.25">
      <c r="A189" s="15" t="s">
        <v>32</v>
      </c>
      <c r="B189" s="15" t="s">
        <v>581</v>
      </c>
      <c r="C189" s="15" t="s">
        <v>506</v>
      </c>
      <c r="D189" s="15" t="s">
        <v>582</v>
      </c>
      <c r="E189" s="15" t="s">
        <v>19</v>
      </c>
    </row>
    <row r="190" spans="1:5" s="14" customFormat="1" ht="36.75" customHeight="1" x14ac:dyDescent="0.25">
      <c r="A190" s="15" t="s">
        <v>32</v>
      </c>
      <c r="B190" s="15" t="s">
        <v>604</v>
      </c>
      <c r="C190" s="15" t="s">
        <v>386</v>
      </c>
      <c r="D190" s="15" t="s">
        <v>138</v>
      </c>
      <c r="E190" s="15" t="s">
        <v>19</v>
      </c>
    </row>
    <row r="191" spans="1:5" s="14" customFormat="1" ht="37.5" customHeight="1" x14ac:dyDescent="0.25">
      <c r="A191" s="15" t="s">
        <v>32</v>
      </c>
      <c r="B191" s="15" t="s">
        <v>605</v>
      </c>
      <c r="C191" s="15" t="s">
        <v>45</v>
      </c>
      <c r="D191" s="15" t="s">
        <v>138</v>
      </c>
      <c r="E191" s="15" t="s">
        <v>19</v>
      </c>
    </row>
    <row r="192" spans="1:5" s="14" customFormat="1" ht="39.75" customHeight="1" x14ac:dyDescent="0.25">
      <c r="A192" s="15" t="s">
        <v>32</v>
      </c>
      <c r="B192" s="15" t="s">
        <v>608</v>
      </c>
      <c r="C192" s="15" t="s">
        <v>120</v>
      </c>
      <c r="D192" s="15" t="s">
        <v>138</v>
      </c>
      <c r="E192" s="15" t="s">
        <v>19</v>
      </c>
    </row>
    <row r="193" spans="1:5" s="14" customFormat="1" ht="32.25" customHeight="1" x14ac:dyDescent="0.25">
      <c r="A193" s="15" t="s">
        <v>32</v>
      </c>
      <c r="B193" s="15" t="s">
        <v>619</v>
      </c>
      <c r="C193" s="15" t="s">
        <v>49</v>
      </c>
      <c r="D193" s="15" t="s">
        <v>620</v>
      </c>
      <c r="E193" s="15" t="s">
        <v>19</v>
      </c>
    </row>
    <row r="194" spans="1:5" s="14" customFormat="1" ht="36.75" customHeight="1" x14ac:dyDescent="0.25">
      <c r="A194" s="15" t="s">
        <v>32</v>
      </c>
      <c r="B194" s="15" t="s">
        <v>622</v>
      </c>
      <c r="C194" s="15" t="s">
        <v>213</v>
      </c>
      <c r="D194" s="15" t="s">
        <v>623</v>
      </c>
      <c r="E194" s="15" t="s">
        <v>19</v>
      </c>
    </row>
    <row r="195" spans="1:5" s="14" customFormat="1" ht="32.25" customHeight="1" x14ac:dyDescent="0.25">
      <c r="A195" s="15" t="s">
        <v>32</v>
      </c>
      <c r="B195" s="15" t="s">
        <v>624</v>
      </c>
      <c r="C195" s="15" t="s">
        <v>192</v>
      </c>
      <c r="D195" s="15" t="s">
        <v>461</v>
      </c>
      <c r="E195" s="15" t="s">
        <v>19</v>
      </c>
    </row>
    <row r="196" spans="1:5" s="14" customFormat="1" ht="32.25" customHeight="1" x14ac:dyDescent="0.25">
      <c r="A196" s="15" t="s">
        <v>32</v>
      </c>
      <c r="B196" s="15" t="s">
        <v>642</v>
      </c>
      <c r="C196" s="15" t="s">
        <v>506</v>
      </c>
      <c r="D196" s="15" t="s">
        <v>378</v>
      </c>
      <c r="E196" s="15" t="s">
        <v>19</v>
      </c>
    </row>
    <row r="197" spans="1:5" s="14" customFormat="1" ht="37.5" customHeight="1" x14ac:dyDescent="0.25">
      <c r="A197" s="15" t="s">
        <v>32</v>
      </c>
      <c r="B197" s="15" t="s">
        <v>643</v>
      </c>
      <c r="C197" s="15" t="s">
        <v>168</v>
      </c>
      <c r="D197" s="15" t="s">
        <v>138</v>
      </c>
      <c r="E197" s="15" t="s">
        <v>19</v>
      </c>
    </row>
    <row r="198" spans="1:5" s="14" customFormat="1" ht="47.25" customHeight="1" x14ac:dyDescent="0.25">
      <c r="A198" s="15" t="s">
        <v>32</v>
      </c>
      <c r="B198" s="15" t="s">
        <v>668</v>
      </c>
      <c r="C198" s="15" t="s">
        <v>85</v>
      </c>
      <c r="D198" s="15" t="s">
        <v>669</v>
      </c>
      <c r="E198" s="15" t="s">
        <v>19</v>
      </c>
    </row>
    <row r="199" spans="1:5" s="14" customFormat="1" ht="45.75" customHeight="1" x14ac:dyDescent="0.25">
      <c r="A199" s="15" t="s">
        <v>32</v>
      </c>
      <c r="B199" s="15" t="s">
        <v>685</v>
      </c>
      <c r="C199" s="15" t="s">
        <v>506</v>
      </c>
      <c r="D199" s="15" t="s">
        <v>138</v>
      </c>
      <c r="E199" s="15" t="s">
        <v>19</v>
      </c>
    </row>
    <row r="200" spans="1:5" s="14" customFormat="1" ht="83.25" customHeight="1" x14ac:dyDescent="0.25">
      <c r="A200" s="15" t="s">
        <v>548</v>
      </c>
      <c r="B200" s="15" t="s">
        <v>549</v>
      </c>
      <c r="C200" s="15" t="s">
        <v>96</v>
      </c>
      <c r="D200" s="15" t="s">
        <v>550</v>
      </c>
      <c r="E200" s="15" t="s">
        <v>19</v>
      </c>
    </row>
    <row r="201" spans="1:5" s="14" customFormat="1" ht="87.75" customHeight="1" x14ac:dyDescent="0.25">
      <c r="A201" s="15" t="s">
        <v>548</v>
      </c>
      <c r="B201" s="15" t="s">
        <v>627</v>
      </c>
      <c r="C201" s="15" t="s">
        <v>120</v>
      </c>
      <c r="D201" s="15" t="s">
        <v>138</v>
      </c>
      <c r="E201" s="15" t="s">
        <v>19</v>
      </c>
    </row>
    <row r="202" spans="1:5" s="14" customFormat="1" ht="79.5" customHeight="1" x14ac:dyDescent="0.25">
      <c r="A202" s="15" t="s">
        <v>148</v>
      </c>
      <c r="B202" s="15" t="s">
        <v>149</v>
      </c>
      <c r="C202" s="15" t="s">
        <v>150</v>
      </c>
      <c r="D202" s="15" t="s">
        <v>151</v>
      </c>
      <c r="E202" s="15" t="s">
        <v>19</v>
      </c>
    </row>
    <row r="203" spans="1:5" s="14" customFormat="1" ht="79.5" customHeight="1" x14ac:dyDescent="0.25">
      <c r="A203" s="15" t="s">
        <v>148</v>
      </c>
      <c r="B203" s="15" t="s">
        <v>405</v>
      </c>
      <c r="C203" s="15" t="s">
        <v>124</v>
      </c>
      <c r="D203" s="15" t="s">
        <v>406</v>
      </c>
      <c r="E203" s="15" t="s">
        <v>19</v>
      </c>
    </row>
    <row r="204" spans="1:5" s="14" customFormat="1" ht="81" customHeight="1" x14ac:dyDescent="0.25">
      <c r="A204" s="15" t="s">
        <v>148</v>
      </c>
      <c r="B204" s="15" t="s">
        <v>646</v>
      </c>
      <c r="C204" s="15" t="s">
        <v>221</v>
      </c>
      <c r="D204" s="15" t="s">
        <v>647</v>
      </c>
      <c r="E204" s="15" t="s">
        <v>19</v>
      </c>
    </row>
    <row r="205" spans="1:5" s="14" customFormat="1" ht="66" customHeight="1" x14ac:dyDescent="0.25">
      <c r="A205" s="15" t="s">
        <v>122</v>
      </c>
      <c r="B205" s="15" t="s">
        <v>123</v>
      </c>
      <c r="C205" s="15" t="s">
        <v>124</v>
      </c>
      <c r="D205" s="15" t="s">
        <v>125</v>
      </c>
      <c r="E205" s="15" t="s">
        <v>19</v>
      </c>
    </row>
    <row r="206" spans="1:5" s="14" customFormat="1" ht="85.5" customHeight="1" x14ac:dyDescent="0.25">
      <c r="A206" s="15" t="s">
        <v>122</v>
      </c>
      <c r="B206" s="15" t="s">
        <v>602</v>
      </c>
      <c r="C206" s="15" t="s">
        <v>74</v>
      </c>
      <c r="D206" s="15" t="s">
        <v>603</v>
      </c>
      <c r="E206" s="15" t="s">
        <v>19</v>
      </c>
    </row>
    <row r="207" spans="1:5" s="14" customFormat="1" ht="66" customHeight="1" x14ac:dyDescent="0.25">
      <c r="A207" s="15" t="s">
        <v>83</v>
      </c>
      <c r="B207" s="15" t="s">
        <v>84</v>
      </c>
      <c r="C207" s="15" t="s">
        <v>85</v>
      </c>
      <c r="D207" s="15" t="s">
        <v>86</v>
      </c>
      <c r="E207" s="15" t="s">
        <v>19</v>
      </c>
    </row>
    <row r="208" spans="1:5" s="14" customFormat="1" ht="40.5" customHeight="1" x14ac:dyDescent="0.25">
      <c r="A208" s="15" t="s">
        <v>248</v>
      </c>
      <c r="B208" s="15" t="s">
        <v>249</v>
      </c>
      <c r="C208" s="15" t="s">
        <v>244</v>
      </c>
      <c r="D208" s="15" t="s">
        <v>250</v>
      </c>
      <c r="E208" s="15" t="s">
        <v>19</v>
      </c>
    </row>
    <row r="209" spans="1:5" s="14" customFormat="1" ht="63" customHeight="1" x14ac:dyDescent="0.25">
      <c r="A209" s="15" t="s">
        <v>133</v>
      </c>
      <c r="B209" s="15" t="s">
        <v>134</v>
      </c>
      <c r="C209" s="15" t="s">
        <v>124</v>
      </c>
      <c r="D209" s="15" t="s">
        <v>133</v>
      </c>
      <c r="E209" s="15" t="s">
        <v>19</v>
      </c>
    </row>
    <row r="210" spans="1:5" s="14" customFormat="1" ht="30" x14ac:dyDescent="0.25">
      <c r="A210" s="15" t="s">
        <v>299</v>
      </c>
      <c r="B210" s="15" t="s">
        <v>300</v>
      </c>
      <c r="C210" s="15" t="s">
        <v>301</v>
      </c>
      <c r="D210" s="15" t="s">
        <v>302</v>
      </c>
      <c r="E210" s="15" t="s">
        <v>19</v>
      </c>
    </row>
    <row r="211" spans="1:5" s="14" customFormat="1" ht="30" x14ac:dyDescent="0.25">
      <c r="A211" s="15" t="s">
        <v>299</v>
      </c>
      <c r="B211" s="15" t="s">
        <v>593</v>
      </c>
      <c r="C211" s="15" t="s">
        <v>391</v>
      </c>
      <c r="D211" s="15" t="s">
        <v>302</v>
      </c>
      <c r="E211" s="15" t="s">
        <v>19</v>
      </c>
    </row>
    <row r="212" spans="1:5" s="14" customFormat="1" ht="48.75" customHeight="1" x14ac:dyDescent="0.25">
      <c r="A212" s="15" t="s">
        <v>126</v>
      </c>
      <c r="B212" s="15" t="s">
        <v>127</v>
      </c>
      <c r="C212" s="15" t="s">
        <v>63</v>
      </c>
      <c r="D212" s="15" t="s">
        <v>128</v>
      </c>
      <c r="E212" s="15" t="s">
        <v>19</v>
      </c>
    </row>
    <row r="213" spans="1:5" s="14" customFormat="1" ht="60" customHeight="1" x14ac:dyDescent="0.25">
      <c r="A213" s="15" t="s">
        <v>126</v>
      </c>
      <c r="B213" s="15" t="s">
        <v>451</v>
      </c>
      <c r="C213" s="15" t="s">
        <v>452</v>
      </c>
      <c r="D213" s="15" t="s">
        <v>453</v>
      </c>
      <c r="E213" s="15" t="s">
        <v>19</v>
      </c>
    </row>
    <row r="214" spans="1:5" s="14" customFormat="1" ht="53.25" customHeight="1" x14ac:dyDescent="0.25">
      <c r="A214" s="15" t="s">
        <v>126</v>
      </c>
      <c r="B214" s="15" t="s">
        <v>513</v>
      </c>
      <c r="C214" s="15" t="s">
        <v>187</v>
      </c>
      <c r="D214" s="15" t="s">
        <v>514</v>
      </c>
      <c r="E214" s="15" t="s">
        <v>19</v>
      </c>
    </row>
    <row r="215" spans="1:5" s="14" customFormat="1" ht="92.25" customHeight="1" x14ac:dyDescent="0.25">
      <c r="A215" s="15" t="s">
        <v>47</v>
      </c>
      <c r="B215" s="15" t="s">
        <v>48</v>
      </c>
      <c r="C215" s="15" t="s">
        <v>49</v>
      </c>
      <c r="D215" s="15" t="s">
        <v>50</v>
      </c>
      <c r="E215" s="15" t="s">
        <v>19</v>
      </c>
    </row>
    <row r="216" spans="1:5" s="14" customFormat="1" ht="94.5" customHeight="1" x14ac:dyDescent="0.25">
      <c r="A216" s="15" t="s">
        <v>47</v>
      </c>
      <c r="B216" s="15" t="s">
        <v>65</v>
      </c>
      <c r="C216" s="15" t="s">
        <v>45</v>
      </c>
      <c r="D216" s="15" t="s">
        <v>66</v>
      </c>
      <c r="E216" s="15" t="s">
        <v>19</v>
      </c>
    </row>
    <row r="217" spans="1:5" s="14" customFormat="1" ht="92.25" customHeight="1" x14ac:dyDescent="0.25">
      <c r="A217" s="15" t="s">
        <v>47</v>
      </c>
      <c r="B217" s="15" t="s">
        <v>73</v>
      </c>
      <c r="C217" s="15" t="s">
        <v>74</v>
      </c>
      <c r="D217" s="15" t="s">
        <v>75</v>
      </c>
      <c r="E217" s="15" t="s">
        <v>19</v>
      </c>
    </row>
    <row r="218" spans="1:5" s="14" customFormat="1" ht="90.75" customHeight="1" x14ac:dyDescent="0.25">
      <c r="A218" s="15" t="s">
        <v>47</v>
      </c>
      <c r="B218" s="15" t="s">
        <v>132</v>
      </c>
      <c r="C218" s="15" t="s">
        <v>49</v>
      </c>
      <c r="D218" s="15" t="s">
        <v>50</v>
      </c>
      <c r="E218" s="15" t="s">
        <v>19</v>
      </c>
    </row>
    <row r="219" spans="1:5" s="14" customFormat="1" ht="97.5" customHeight="1" x14ac:dyDescent="0.25">
      <c r="A219" s="15" t="s">
        <v>47</v>
      </c>
      <c r="B219" s="15" t="s">
        <v>155</v>
      </c>
      <c r="C219" s="15" t="s">
        <v>156</v>
      </c>
      <c r="D219" s="15" t="s">
        <v>157</v>
      </c>
      <c r="E219" s="15" t="s">
        <v>19</v>
      </c>
    </row>
    <row r="220" spans="1:5" s="14" customFormat="1" ht="90" customHeight="1" x14ac:dyDescent="0.25">
      <c r="A220" s="15" t="s">
        <v>47</v>
      </c>
      <c r="B220" s="15" t="s">
        <v>162</v>
      </c>
      <c r="C220" s="15" t="s">
        <v>34</v>
      </c>
      <c r="D220" s="15" t="s">
        <v>75</v>
      </c>
      <c r="E220" s="15" t="s">
        <v>19</v>
      </c>
    </row>
    <row r="221" spans="1:5" s="14" customFormat="1" ht="72.75" customHeight="1" x14ac:dyDescent="0.25">
      <c r="A221" s="15" t="s">
        <v>47</v>
      </c>
      <c r="B221" s="15" t="s">
        <v>181</v>
      </c>
      <c r="C221" s="15" t="s">
        <v>74</v>
      </c>
      <c r="D221" s="15" t="s">
        <v>75</v>
      </c>
      <c r="E221" s="15" t="s">
        <v>19</v>
      </c>
    </row>
    <row r="222" spans="1:5" s="14" customFormat="1" ht="91.5" customHeight="1" x14ac:dyDescent="0.25">
      <c r="A222" s="15" t="s">
        <v>47</v>
      </c>
      <c r="B222" s="15" t="s">
        <v>241</v>
      </c>
      <c r="C222" s="15" t="s">
        <v>49</v>
      </c>
      <c r="D222" s="15" t="s">
        <v>50</v>
      </c>
      <c r="E222" s="15" t="s">
        <v>19</v>
      </c>
    </row>
    <row r="223" spans="1:5" s="14" customFormat="1" ht="93" customHeight="1" x14ac:dyDescent="0.25">
      <c r="A223" s="15" t="s">
        <v>47</v>
      </c>
      <c r="B223" s="15" t="s">
        <v>251</v>
      </c>
      <c r="C223" s="15" t="s">
        <v>49</v>
      </c>
      <c r="D223" s="15" t="s">
        <v>50</v>
      </c>
      <c r="E223" s="15" t="s">
        <v>19</v>
      </c>
    </row>
    <row r="224" spans="1:5" s="14" customFormat="1" ht="95.25" customHeight="1" x14ac:dyDescent="0.25">
      <c r="A224" s="15" t="s">
        <v>47</v>
      </c>
      <c r="B224" s="15" t="s">
        <v>155</v>
      </c>
      <c r="C224" s="15" t="s">
        <v>96</v>
      </c>
      <c r="D224" s="15" t="s">
        <v>266</v>
      </c>
      <c r="E224" s="15" t="s">
        <v>19</v>
      </c>
    </row>
    <row r="225" spans="1:5" s="14" customFormat="1" ht="92.25" customHeight="1" x14ac:dyDescent="0.25">
      <c r="A225" s="15" t="s">
        <v>47</v>
      </c>
      <c r="B225" s="15" t="s">
        <v>340</v>
      </c>
      <c r="C225" s="15" t="s">
        <v>59</v>
      </c>
      <c r="D225" s="15" t="s">
        <v>75</v>
      </c>
      <c r="E225" s="15" t="s">
        <v>19</v>
      </c>
    </row>
    <row r="226" spans="1:5" s="14" customFormat="1" ht="176.25" customHeight="1" x14ac:dyDescent="0.25">
      <c r="A226" s="15" t="s">
        <v>47</v>
      </c>
      <c r="B226" s="15" t="s">
        <v>365</v>
      </c>
      <c r="C226" s="15" t="s">
        <v>366</v>
      </c>
      <c r="D226" s="15" t="s">
        <v>367</v>
      </c>
      <c r="E226" s="15" t="s">
        <v>19</v>
      </c>
    </row>
    <row r="227" spans="1:5" s="14" customFormat="1" ht="96.75" customHeight="1" x14ac:dyDescent="0.25">
      <c r="A227" s="15" t="s">
        <v>47</v>
      </c>
      <c r="B227" s="15" t="s">
        <v>384</v>
      </c>
      <c r="C227" s="15" t="s">
        <v>227</v>
      </c>
      <c r="D227" s="15" t="s">
        <v>75</v>
      </c>
      <c r="E227" s="15" t="s">
        <v>19</v>
      </c>
    </row>
    <row r="228" spans="1:5" s="14" customFormat="1" ht="101.25" customHeight="1" x14ac:dyDescent="0.25">
      <c r="A228" s="15" t="s">
        <v>47</v>
      </c>
      <c r="B228" s="15" t="s">
        <v>425</v>
      </c>
      <c r="C228" s="15" t="s">
        <v>45</v>
      </c>
      <c r="D228" s="15" t="s">
        <v>50</v>
      </c>
      <c r="E228" s="15" t="s">
        <v>19</v>
      </c>
    </row>
    <row r="229" spans="1:5" s="14" customFormat="1" ht="146.25" customHeight="1" x14ac:dyDescent="0.25">
      <c r="A229" s="15" t="s">
        <v>47</v>
      </c>
      <c r="B229" s="15" t="s">
        <v>432</v>
      </c>
      <c r="C229" s="15" t="s">
        <v>244</v>
      </c>
      <c r="D229" s="15" t="s">
        <v>433</v>
      </c>
      <c r="E229" s="15" t="s">
        <v>19</v>
      </c>
    </row>
    <row r="230" spans="1:5" s="14" customFormat="1" ht="105.75" customHeight="1" x14ac:dyDescent="0.25">
      <c r="A230" s="15" t="s">
        <v>47</v>
      </c>
      <c r="B230" s="15" t="s">
        <v>561</v>
      </c>
      <c r="C230" s="15" t="s">
        <v>562</v>
      </c>
      <c r="D230" s="15" t="s">
        <v>563</v>
      </c>
      <c r="E230" s="15" t="s">
        <v>19</v>
      </c>
    </row>
    <row r="231" spans="1:5" s="14" customFormat="1" ht="90" customHeight="1" x14ac:dyDescent="0.25">
      <c r="A231" s="15" t="s">
        <v>47</v>
      </c>
      <c r="B231" s="15" t="s">
        <v>571</v>
      </c>
      <c r="C231" s="15" t="s">
        <v>59</v>
      </c>
      <c r="D231" s="15" t="s">
        <v>75</v>
      </c>
      <c r="E231" s="15" t="s">
        <v>19</v>
      </c>
    </row>
    <row r="232" spans="1:5" s="14" customFormat="1" ht="95.25" customHeight="1" x14ac:dyDescent="0.25">
      <c r="A232" s="15" t="s">
        <v>47</v>
      </c>
      <c r="B232" s="15" t="s">
        <v>609</v>
      </c>
      <c r="C232" s="15" t="s">
        <v>440</v>
      </c>
      <c r="D232" s="15" t="s">
        <v>610</v>
      </c>
      <c r="E232" s="15" t="s">
        <v>19</v>
      </c>
    </row>
    <row r="233" spans="1:5" s="14" customFormat="1" ht="95.25" customHeight="1" x14ac:dyDescent="0.25">
      <c r="A233" s="15" t="s">
        <v>47</v>
      </c>
      <c r="B233" s="15" t="s">
        <v>611</v>
      </c>
      <c r="C233" s="15" t="s">
        <v>63</v>
      </c>
      <c r="D233" s="15" t="s">
        <v>612</v>
      </c>
      <c r="E233" s="15" t="s">
        <v>19</v>
      </c>
    </row>
    <row r="234" spans="1:5" s="14" customFormat="1" ht="94.5" customHeight="1" x14ac:dyDescent="0.25">
      <c r="A234" s="15" t="s">
        <v>47</v>
      </c>
      <c r="B234" s="15" t="s">
        <v>621</v>
      </c>
      <c r="C234" s="15" t="s">
        <v>104</v>
      </c>
      <c r="D234" s="15" t="s">
        <v>50</v>
      </c>
      <c r="E234" s="15" t="s">
        <v>19</v>
      </c>
    </row>
    <row r="235" spans="1:5" s="14" customFormat="1" ht="99.75" customHeight="1" x14ac:dyDescent="0.25">
      <c r="A235" s="15" t="s">
        <v>47</v>
      </c>
      <c r="B235" s="15" t="s">
        <v>629</v>
      </c>
      <c r="C235" s="15" t="s">
        <v>49</v>
      </c>
      <c r="D235" s="15" t="s">
        <v>50</v>
      </c>
      <c r="E235" s="15" t="s">
        <v>19</v>
      </c>
    </row>
    <row r="236" spans="1:5" s="14" customFormat="1" ht="99" customHeight="1" x14ac:dyDescent="0.25">
      <c r="A236" s="15" t="s">
        <v>47</v>
      </c>
      <c r="B236" s="15" t="s">
        <v>656</v>
      </c>
      <c r="C236" s="15" t="s">
        <v>440</v>
      </c>
      <c r="D236" s="15" t="s">
        <v>75</v>
      </c>
      <c r="E236" s="15" t="s">
        <v>19</v>
      </c>
    </row>
    <row r="237" spans="1:5" s="14" customFormat="1" ht="96" customHeight="1" x14ac:dyDescent="0.25">
      <c r="A237" s="15" t="s">
        <v>47</v>
      </c>
      <c r="B237" s="15" t="s">
        <v>689</v>
      </c>
      <c r="C237" s="15" t="s">
        <v>63</v>
      </c>
      <c r="D237" s="15" t="s">
        <v>623</v>
      </c>
      <c r="E237" s="15" t="s">
        <v>19</v>
      </c>
    </row>
    <row r="238" spans="1:5" s="14" customFormat="1" ht="144.75" customHeight="1" x14ac:dyDescent="0.25">
      <c r="A238" s="15" t="s">
        <v>242</v>
      </c>
      <c r="B238" s="15" t="s">
        <v>243</v>
      </c>
      <c r="C238" s="15" t="s">
        <v>244</v>
      </c>
      <c r="D238" s="15" t="s">
        <v>245</v>
      </c>
      <c r="E238" s="15" t="s">
        <v>19</v>
      </c>
    </row>
    <row r="239" spans="1:5" s="14" customFormat="1" ht="111" customHeight="1" x14ac:dyDescent="0.25">
      <c r="A239" s="15" t="s">
        <v>242</v>
      </c>
      <c r="B239" s="15" t="s">
        <v>532</v>
      </c>
      <c r="C239" s="15" t="s">
        <v>533</v>
      </c>
      <c r="D239" s="15" t="s">
        <v>534</v>
      </c>
      <c r="E239" s="15" t="s">
        <v>19</v>
      </c>
    </row>
    <row r="240" spans="1:5" s="14" customFormat="1" ht="88.5" customHeight="1" x14ac:dyDescent="0.25">
      <c r="A240" s="15" t="s">
        <v>258</v>
      </c>
      <c r="B240" s="15" t="s">
        <v>259</v>
      </c>
      <c r="C240" s="15" t="s">
        <v>111</v>
      </c>
      <c r="D240" s="15" t="s">
        <v>260</v>
      </c>
      <c r="E240" s="15" t="s">
        <v>19</v>
      </c>
    </row>
    <row r="241" spans="1:5" s="14" customFormat="1" ht="66.75" customHeight="1" x14ac:dyDescent="0.25">
      <c r="A241" s="15" t="s">
        <v>258</v>
      </c>
      <c r="B241" s="15" t="s">
        <v>491</v>
      </c>
      <c r="C241" s="15" t="s">
        <v>96</v>
      </c>
      <c r="D241" s="15" t="s">
        <v>492</v>
      </c>
      <c r="E241" s="15" t="s">
        <v>19</v>
      </c>
    </row>
    <row r="242" spans="1:5" s="14" customFormat="1" ht="97.5" customHeight="1" x14ac:dyDescent="0.25">
      <c r="A242" s="15" t="s">
        <v>574</v>
      </c>
      <c r="B242" s="15" t="s">
        <v>575</v>
      </c>
      <c r="C242" s="15" t="s">
        <v>89</v>
      </c>
      <c r="D242" s="15" t="s">
        <v>576</v>
      </c>
      <c r="E242" s="15" t="s">
        <v>19</v>
      </c>
    </row>
    <row r="243" spans="1:5" s="14" customFormat="1" ht="72" customHeight="1" x14ac:dyDescent="0.25">
      <c r="A243" s="15" t="s">
        <v>331</v>
      </c>
      <c r="B243" s="15" t="s">
        <v>332</v>
      </c>
      <c r="C243" s="15" t="s">
        <v>208</v>
      </c>
      <c r="D243" s="15" t="s">
        <v>333</v>
      </c>
      <c r="E243" s="15" t="s">
        <v>19</v>
      </c>
    </row>
    <row r="244" spans="1:5" s="14" customFormat="1" ht="46.5" customHeight="1" x14ac:dyDescent="0.25">
      <c r="A244" s="15" t="s">
        <v>28</v>
      </c>
      <c r="B244" s="15" t="s">
        <v>29</v>
      </c>
      <c r="C244" s="15" t="s">
        <v>30</v>
      </c>
      <c r="D244" s="15" t="s">
        <v>31</v>
      </c>
      <c r="E244" s="15" t="s">
        <v>19</v>
      </c>
    </row>
    <row r="245" spans="1:5" s="14" customFormat="1" ht="59.25" customHeight="1" x14ac:dyDescent="0.25">
      <c r="A245" s="15" t="s">
        <v>98</v>
      </c>
      <c r="B245" s="15" t="s">
        <v>99</v>
      </c>
      <c r="C245" s="15" t="s">
        <v>100</v>
      </c>
      <c r="D245" s="15" t="s">
        <v>101</v>
      </c>
      <c r="E245" s="15" t="s">
        <v>19</v>
      </c>
    </row>
    <row r="246" spans="1:5" s="14" customFormat="1" ht="54" customHeight="1" x14ac:dyDescent="0.25">
      <c r="A246" s="15" t="s">
        <v>400</v>
      </c>
      <c r="B246" s="15" t="s">
        <v>401</v>
      </c>
      <c r="C246" s="15" t="s">
        <v>402</v>
      </c>
      <c r="D246" s="15" t="s">
        <v>403</v>
      </c>
      <c r="E246" s="15" t="s">
        <v>19</v>
      </c>
    </row>
    <row r="247" spans="1:5" s="14" customFormat="1" ht="48" customHeight="1" x14ac:dyDescent="0.25">
      <c r="A247" s="15" t="s">
        <v>54</v>
      </c>
      <c r="B247" s="15" t="s">
        <v>55</v>
      </c>
      <c r="C247" s="15" t="s">
        <v>56</v>
      </c>
      <c r="D247" s="15" t="s">
        <v>57</v>
      </c>
      <c r="E247" s="15" t="s">
        <v>19</v>
      </c>
    </row>
    <row r="248" spans="1:5" s="14" customFormat="1" ht="44.25" customHeight="1" x14ac:dyDescent="0.25">
      <c r="A248" s="15" t="s">
        <v>54</v>
      </c>
      <c r="B248" s="15" t="s">
        <v>231</v>
      </c>
      <c r="C248" s="15" t="s">
        <v>232</v>
      </c>
      <c r="D248" s="15" t="s">
        <v>233</v>
      </c>
      <c r="E248" s="15" t="s">
        <v>19</v>
      </c>
    </row>
    <row r="249" spans="1:5" s="14" customFormat="1" ht="57.75" customHeight="1" x14ac:dyDescent="0.25">
      <c r="A249" s="15" t="s">
        <v>54</v>
      </c>
      <c r="B249" s="15" t="s">
        <v>462</v>
      </c>
      <c r="C249" s="15" t="s">
        <v>463</v>
      </c>
      <c r="D249" s="15" t="s">
        <v>464</v>
      </c>
      <c r="E249" s="15" t="s">
        <v>19</v>
      </c>
    </row>
    <row r="250" spans="1:5" s="14" customFormat="1" ht="77.25" customHeight="1" x14ac:dyDescent="0.25">
      <c r="A250" s="15" t="s">
        <v>54</v>
      </c>
      <c r="B250" s="15" t="s">
        <v>702</v>
      </c>
      <c r="C250" s="15" t="s">
        <v>703</v>
      </c>
      <c r="D250" s="15" t="s">
        <v>704</v>
      </c>
      <c r="E250" s="15" t="s">
        <v>19</v>
      </c>
    </row>
    <row r="251" spans="1:5" s="14" customFormat="1" ht="58.5" customHeight="1" x14ac:dyDescent="0.25">
      <c r="A251" s="15" t="s">
        <v>43</v>
      </c>
      <c r="B251" s="15" t="s">
        <v>44</v>
      </c>
      <c r="C251" s="15" t="s">
        <v>45</v>
      </c>
      <c r="D251" s="15" t="s">
        <v>46</v>
      </c>
      <c r="E251" s="15" t="s">
        <v>19</v>
      </c>
    </row>
    <row r="252" spans="1:5" s="14" customFormat="1" ht="55.5" customHeight="1" x14ac:dyDescent="0.25">
      <c r="A252" s="15" t="s">
        <v>43</v>
      </c>
      <c r="B252" s="15" t="s">
        <v>395</v>
      </c>
      <c r="C252" s="15" t="s">
        <v>199</v>
      </c>
      <c r="D252" s="15" t="s">
        <v>396</v>
      </c>
      <c r="E252" s="15" t="s">
        <v>19</v>
      </c>
    </row>
    <row r="253" spans="1:5" s="14" customFormat="1" ht="58.5" customHeight="1" x14ac:dyDescent="0.25">
      <c r="A253" s="15" t="s">
        <v>43</v>
      </c>
      <c r="B253" s="15" t="s">
        <v>529</v>
      </c>
      <c r="C253" s="15" t="s">
        <v>530</v>
      </c>
      <c r="D253" s="15" t="s">
        <v>531</v>
      </c>
      <c r="E253" s="15" t="s">
        <v>19</v>
      </c>
    </row>
    <row r="254" spans="1:5" s="14" customFormat="1" ht="53.25" customHeight="1" x14ac:dyDescent="0.25">
      <c r="A254" s="15" t="s">
        <v>43</v>
      </c>
      <c r="B254" s="15" t="s">
        <v>546</v>
      </c>
      <c r="C254" s="15" t="s">
        <v>74</v>
      </c>
      <c r="D254" s="15" t="s">
        <v>547</v>
      </c>
      <c r="E254" s="15" t="s">
        <v>19</v>
      </c>
    </row>
    <row r="255" spans="1:5" s="14" customFormat="1" ht="136.5" customHeight="1" x14ac:dyDescent="0.25">
      <c r="A255" s="15" t="s">
        <v>69</v>
      </c>
      <c r="B255" s="15" t="s">
        <v>70</v>
      </c>
      <c r="C255" s="15" t="s">
        <v>71</v>
      </c>
      <c r="D255" s="15" t="s">
        <v>72</v>
      </c>
      <c r="E255" s="15" t="s">
        <v>19</v>
      </c>
    </row>
    <row r="256" spans="1:5" s="14" customFormat="1" ht="126.75" customHeight="1" x14ac:dyDescent="0.25">
      <c r="A256" s="15" t="s">
        <v>69</v>
      </c>
      <c r="B256" s="15" t="s">
        <v>173</v>
      </c>
      <c r="C256" s="15" t="s">
        <v>174</v>
      </c>
      <c r="D256" s="15" t="s">
        <v>175</v>
      </c>
      <c r="E256" s="15" t="s">
        <v>19</v>
      </c>
    </row>
    <row r="257" spans="1:5" s="14" customFormat="1" ht="125.25" customHeight="1" x14ac:dyDescent="0.25">
      <c r="A257" s="15" t="s">
        <v>69</v>
      </c>
      <c r="B257" s="15" t="s">
        <v>255</v>
      </c>
      <c r="C257" s="15" t="s">
        <v>256</v>
      </c>
      <c r="D257" s="15" t="s">
        <v>257</v>
      </c>
      <c r="E257" s="15" t="s">
        <v>19</v>
      </c>
    </row>
    <row r="258" spans="1:5" s="14" customFormat="1" ht="124.5" customHeight="1" x14ac:dyDescent="0.25">
      <c r="A258" s="15" t="s">
        <v>69</v>
      </c>
      <c r="B258" s="15" t="s">
        <v>273</v>
      </c>
      <c r="C258" s="15" t="s">
        <v>274</v>
      </c>
      <c r="D258" s="15" t="s">
        <v>275</v>
      </c>
      <c r="E258" s="15" t="s">
        <v>19</v>
      </c>
    </row>
    <row r="259" spans="1:5" s="14" customFormat="1" ht="135" x14ac:dyDescent="0.25">
      <c r="A259" s="15" t="s">
        <v>69</v>
      </c>
      <c r="B259" s="15" t="s">
        <v>294</v>
      </c>
      <c r="C259" s="15" t="s">
        <v>295</v>
      </c>
      <c r="D259" s="15" t="s">
        <v>175</v>
      </c>
      <c r="E259" s="15" t="s">
        <v>19</v>
      </c>
    </row>
    <row r="260" spans="1:5" s="14" customFormat="1" ht="102.75" customHeight="1" x14ac:dyDescent="0.25">
      <c r="A260" s="15" t="s">
        <v>69</v>
      </c>
      <c r="B260" s="15" t="s">
        <v>363</v>
      </c>
      <c r="C260" s="15" t="s">
        <v>208</v>
      </c>
      <c r="D260" s="15" t="s">
        <v>364</v>
      </c>
      <c r="E260" s="15" t="s">
        <v>19</v>
      </c>
    </row>
    <row r="261" spans="1:5" s="14" customFormat="1" ht="130.5" customHeight="1" x14ac:dyDescent="0.25">
      <c r="A261" s="15" t="s">
        <v>69</v>
      </c>
      <c r="B261" s="15" t="s">
        <v>418</v>
      </c>
      <c r="C261" s="15" t="s">
        <v>219</v>
      </c>
      <c r="D261" s="15" t="s">
        <v>419</v>
      </c>
      <c r="E261" s="15" t="s">
        <v>19</v>
      </c>
    </row>
    <row r="262" spans="1:5" s="14" customFormat="1" ht="126" customHeight="1" x14ac:dyDescent="0.25">
      <c r="A262" s="15" t="s">
        <v>69</v>
      </c>
      <c r="B262" s="15" t="s">
        <v>428</v>
      </c>
      <c r="C262" s="15" t="s">
        <v>74</v>
      </c>
      <c r="D262" s="15" t="s">
        <v>357</v>
      </c>
      <c r="E262" s="15" t="s">
        <v>19</v>
      </c>
    </row>
    <row r="263" spans="1:5" s="14" customFormat="1" ht="135" x14ac:dyDescent="0.25">
      <c r="A263" s="15" t="s">
        <v>69</v>
      </c>
      <c r="B263" s="15" t="s">
        <v>484</v>
      </c>
      <c r="C263" s="15" t="s">
        <v>71</v>
      </c>
      <c r="D263" s="15" t="s">
        <v>485</v>
      </c>
      <c r="E263" s="15" t="s">
        <v>19</v>
      </c>
    </row>
    <row r="264" spans="1:5" s="14" customFormat="1" ht="146.25" customHeight="1" x14ac:dyDescent="0.25">
      <c r="A264" s="15" t="s">
        <v>69</v>
      </c>
      <c r="B264" s="15" t="s">
        <v>500</v>
      </c>
      <c r="C264" s="15" t="s">
        <v>501</v>
      </c>
      <c r="D264" s="15" t="s">
        <v>502</v>
      </c>
      <c r="E264" s="15" t="s">
        <v>19</v>
      </c>
    </row>
    <row r="265" spans="1:5" s="14" customFormat="1" ht="115.5" customHeight="1" x14ac:dyDescent="0.25">
      <c r="A265" s="15" t="s">
        <v>69</v>
      </c>
      <c r="B265" s="15" t="s">
        <v>644</v>
      </c>
      <c r="C265" s="15" t="s">
        <v>440</v>
      </c>
      <c r="D265" s="15" t="s">
        <v>645</v>
      </c>
      <c r="E265" s="15" t="s">
        <v>19</v>
      </c>
    </row>
    <row r="266" spans="1:5" s="14" customFormat="1" ht="129" customHeight="1" x14ac:dyDescent="0.25">
      <c r="A266" s="15" t="s">
        <v>69</v>
      </c>
      <c r="B266" s="15" t="s">
        <v>657</v>
      </c>
      <c r="C266" s="15" t="s">
        <v>562</v>
      </c>
      <c r="D266" s="15" t="s">
        <v>658</v>
      </c>
      <c r="E266" s="15" t="s">
        <v>19</v>
      </c>
    </row>
    <row r="267" spans="1:5" s="14" customFormat="1" ht="122.25" customHeight="1" x14ac:dyDescent="0.25">
      <c r="A267" s="15" t="s">
        <v>69</v>
      </c>
      <c r="B267" s="15" t="s">
        <v>680</v>
      </c>
      <c r="C267" s="15" t="s">
        <v>208</v>
      </c>
      <c r="D267" s="15" t="s">
        <v>681</v>
      </c>
      <c r="E267" s="15" t="s">
        <v>19</v>
      </c>
    </row>
    <row r="268" spans="1:5" s="14" customFormat="1" ht="132.75" customHeight="1" x14ac:dyDescent="0.25">
      <c r="A268" s="15" t="s">
        <v>69</v>
      </c>
      <c r="B268" s="15" t="s">
        <v>684</v>
      </c>
      <c r="C268" s="15" t="s">
        <v>74</v>
      </c>
      <c r="D268" s="15" t="s">
        <v>502</v>
      </c>
      <c r="E268" s="15" t="s">
        <v>19</v>
      </c>
    </row>
    <row r="269" spans="1:5" s="14" customFormat="1" ht="95.25" customHeight="1" x14ac:dyDescent="0.25">
      <c r="A269" s="15" t="s">
        <v>20</v>
      </c>
      <c r="B269" s="15" t="s">
        <v>21</v>
      </c>
      <c r="C269" s="15" t="s">
        <v>22</v>
      </c>
      <c r="D269" s="15" t="s">
        <v>23</v>
      </c>
      <c r="E269" s="15" t="s">
        <v>19</v>
      </c>
    </row>
    <row r="270" spans="1:5" s="14" customFormat="1" ht="104.25" customHeight="1" x14ac:dyDescent="0.25">
      <c r="A270" s="15" t="s">
        <v>20</v>
      </c>
      <c r="B270" s="15" t="s">
        <v>67</v>
      </c>
      <c r="C270" s="15" t="s">
        <v>68</v>
      </c>
      <c r="D270" s="15" t="s">
        <v>23</v>
      </c>
      <c r="E270" s="15" t="s">
        <v>19</v>
      </c>
    </row>
    <row r="271" spans="1:5" s="14" customFormat="1" ht="99.75" customHeight="1" x14ac:dyDescent="0.25">
      <c r="A271" s="15" t="s">
        <v>20</v>
      </c>
      <c r="B271" s="15" t="s">
        <v>215</v>
      </c>
      <c r="C271" s="15" t="s">
        <v>216</v>
      </c>
      <c r="D271" s="15" t="s">
        <v>217</v>
      </c>
      <c r="E271" s="15" t="s">
        <v>19</v>
      </c>
    </row>
    <row r="272" spans="1:5" s="14" customFormat="1" ht="104.25" customHeight="1" x14ac:dyDescent="0.25">
      <c r="A272" s="15" t="s">
        <v>20</v>
      </c>
      <c r="B272" s="15" t="s">
        <v>472</v>
      </c>
      <c r="C272" s="15" t="s">
        <v>295</v>
      </c>
      <c r="D272" s="15" t="s">
        <v>473</v>
      </c>
      <c r="E272" s="15" t="s">
        <v>19</v>
      </c>
    </row>
    <row r="273" spans="1:5" s="14" customFormat="1" ht="99" customHeight="1" x14ac:dyDescent="0.25">
      <c r="A273" s="15" t="s">
        <v>20</v>
      </c>
      <c r="B273" s="15" t="s">
        <v>659</v>
      </c>
      <c r="C273" s="15" t="s">
        <v>536</v>
      </c>
      <c r="D273" s="15" t="s">
        <v>660</v>
      </c>
      <c r="E273" s="15" t="s">
        <v>19</v>
      </c>
    </row>
    <row r="274" spans="1:5" s="14" customFormat="1" ht="102" customHeight="1" x14ac:dyDescent="0.25">
      <c r="A274" s="15" t="s">
        <v>20</v>
      </c>
      <c r="B274" s="15" t="s">
        <v>679</v>
      </c>
      <c r="C274" s="15" t="s">
        <v>56</v>
      </c>
      <c r="D274" s="15" t="s">
        <v>23</v>
      </c>
      <c r="E274" s="15" t="s">
        <v>19</v>
      </c>
    </row>
    <row r="275" spans="1:5" s="14" customFormat="1" ht="183" customHeight="1" x14ac:dyDescent="0.25">
      <c r="A275" s="15" t="s">
        <v>407</v>
      </c>
      <c r="B275" s="15" t="s">
        <v>408</v>
      </c>
      <c r="C275" s="15" t="s">
        <v>409</v>
      </c>
      <c r="D275" s="15" t="s">
        <v>410</v>
      </c>
      <c r="E275" s="15" t="s">
        <v>19</v>
      </c>
    </row>
    <row r="276" spans="1:5" s="14" customFormat="1" ht="42.75" customHeight="1" x14ac:dyDescent="0.25">
      <c r="A276" s="15" t="s">
        <v>141</v>
      </c>
      <c r="B276" s="15" t="s">
        <v>142</v>
      </c>
      <c r="C276" s="15" t="s">
        <v>26</v>
      </c>
      <c r="D276" s="15" t="s">
        <v>143</v>
      </c>
      <c r="E276" s="15" t="s">
        <v>19</v>
      </c>
    </row>
    <row r="277" spans="1:5" s="14" customFormat="1" ht="51" customHeight="1" x14ac:dyDescent="0.25">
      <c r="A277" s="15" t="s">
        <v>141</v>
      </c>
      <c r="B277" s="15" t="s">
        <v>285</v>
      </c>
      <c r="C277" s="15" t="s">
        <v>286</v>
      </c>
      <c r="D277" s="15" t="s">
        <v>287</v>
      </c>
      <c r="E277" s="15" t="s">
        <v>19</v>
      </c>
    </row>
    <row r="278" spans="1:5" s="14" customFormat="1" ht="45.75" customHeight="1" x14ac:dyDescent="0.25">
      <c r="A278" s="15" t="s">
        <v>141</v>
      </c>
      <c r="B278" s="15" t="s">
        <v>318</v>
      </c>
      <c r="C278" s="15" t="s">
        <v>319</v>
      </c>
      <c r="D278" s="15" t="s">
        <v>143</v>
      </c>
      <c r="E278" s="15" t="s">
        <v>19</v>
      </c>
    </row>
    <row r="279" spans="1:5" s="14" customFormat="1" ht="47.25" customHeight="1" x14ac:dyDescent="0.25">
      <c r="A279" s="15" t="s">
        <v>141</v>
      </c>
      <c r="B279" s="15" t="s">
        <v>508</v>
      </c>
      <c r="C279" s="15" t="s">
        <v>509</v>
      </c>
      <c r="D279" s="15" t="s">
        <v>510</v>
      </c>
      <c r="E279" s="15" t="s">
        <v>19</v>
      </c>
    </row>
    <row r="280" spans="1:5" s="14" customFormat="1" ht="85.5" customHeight="1" x14ac:dyDescent="0.25">
      <c r="A280" s="15" t="s">
        <v>61</v>
      </c>
      <c r="B280" s="15" t="s">
        <v>62</v>
      </c>
      <c r="C280" s="15" t="s">
        <v>63</v>
      </c>
      <c r="D280" s="15" t="s">
        <v>64</v>
      </c>
      <c r="E280" s="15" t="s">
        <v>19</v>
      </c>
    </row>
    <row r="281" spans="1:5" s="14" customFormat="1" ht="54" customHeight="1" x14ac:dyDescent="0.25">
      <c r="A281" s="15" t="s">
        <v>91</v>
      </c>
      <c r="B281" s="15" t="s">
        <v>92</v>
      </c>
      <c r="C281" s="15" t="s">
        <v>45</v>
      </c>
      <c r="D281" s="15" t="s">
        <v>93</v>
      </c>
      <c r="E281" s="15" t="s">
        <v>19</v>
      </c>
    </row>
    <row r="282" spans="1:5" s="14" customFormat="1" ht="49.5" customHeight="1" x14ac:dyDescent="0.25">
      <c r="A282" s="15" t="s">
        <v>693</v>
      </c>
      <c r="B282" s="15" t="s">
        <v>694</v>
      </c>
      <c r="C282" s="15" t="s">
        <v>74</v>
      </c>
      <c r="D282" s="15" t="s">
        <v>695</v>
      </c>
      <c r="E282" s="15" t="s">
        <v>19</v>
      </c>
    </row>
    <row r="283" spans="1:5" s="14" customFormat="1" ht="81" customHeight="1" x14ac:dyDescent="0.25">
      <c r="A283" s="15" t="s">
        <v>369</v>
      </c>
      <c r="B283" s="15" t="s">
        <v>370</v>
      </c>
      <c r="C283" s="15" t="s">
        <v>371</v>
      </c>
      <c r="D283" s="15" t="s">
        <v>372</v>
      </c>
      <c r="E283" s="15" t="s">
        <v>19</v>
      </c>
    </row>
    <row r="284" spans="1:5" s="14" customFormat="1" ht="46.5" customHeight="1" x14ac:dyDescent="0.25">
      <c r="A284" s="15" t="s">
        <v>235</v>
      </c>
      <c r="B284" s="15" t="s">
        <v>236</v>
      </c>
      <c r="C284" s="15" t="s">
        <v>237</v>
      </c>
      <c r="D284" s="15" t="s">
        <v>238</v>
      </c>
      <c r="E284" s="15" t="s">
        <v>19</v>
      </c>
    </row>
    <row r="285" spans="1:5" s="14" customFormat="1" ht="45.75" customHeight="1" x14ac:dyDescent="0.25">
      <c r="A285" s="15" t="s">
        <v>235</v>
      </c>
      <c r="B285" s="15" t="s">
        <v>654</v>
      </c>
      <c r="C285" s="15" t="s">
        <v>183</v>
      </c>
      <c r="D285" s="15" t="s">
        <v>655</v>
      </c>
      <c r="E285" s="15" t="s">
        <v>19</v>
      </c>
    </row>
    <row r="286" spans="1:5" s="14" customFormat="1" ht="45" customHeight="1" x14ac:dyDescent="0.25">
      <c r="A286" s="15" t="s">
        <v>415</v>
      </c>
      <c r="B286" s="15" t="s">
        <v>416</v>
      </c>
      <c r="C286" s="15" t="s">
        <v>319</v>
      </c>
      <c r="D286" s="15" t="s">
        <v>417</v>
      </c>
      <c r="E286" s="15" t="s">
        <v>19</v>
      </c>
    </row>
    <row r="287" spans="1:5" s="14" customFormat="1" ht="156" customHeight="1" x14ac:dyDescent="0.25">
      <c r="A287" s="15" t="s">
        <v>223</v>
      </c>
      <c r="B287" s="15" t="s">
        <v>224</v>
      </c>
      <c r="C287" s="15" t="s">
        <v>225</v>
      </c>
      <c r="D287" s="15" t="s">
        <v>138</v>
      </c>
      <c r="E287" s="15" t="s">
        <v>19</v>
      </c>
    </row>
    <row r="288" spans="1:5" s="14" customFormat="1" ht="51.75" customHeight="1" x14ac:dyDescent="0.25">
      <c r="A288" s="15" t="s">
        <v>106</v>
      </c>
      <c r="B288" s="15" t="s">
        <v>107</v>
      </c>
      <c r="C288" s="15" t="s">
        <v>108</v>
      </c>
      <c r="D288" s="15" t="s">
        <v>109</v>
      </c>
      <c r="E288" s="15" t="s">
        <v>19</v>
      </c>
    </row>
    <row r="289" spans="1:5" s="14" customFormat="1" ht="39" customHeight="1" x14ac:dyDescent="0.25">
      <c r="A289" s="15" t="s">
        <v>106</v>
      </c>
      <c r="B289" s="15" t="s">
        <v>267</v>
      </c>
      <c r="C289" s="15" t="s">
        <v>268</v>
      </c>
      <c r="D289" s="15" t="s">
        <v>269</v>
      </c>
      <c r="E289" s="15" t="s">
        <v>19</v>
      </c>
    </row>
    <row r="290" spans="1:5" s="14" customFormat="1" ht="53.25" customHeight="1" x14ac:dyDescent="0.25">
      <c r="A290" s="15" t="s">
        <v>106</v>
      </c>
      <c r="B290" s="15" t="s">
        <v>303</v>
      </c>
      <c r="C290" s="15" t="s">
        <v>74</v>
      </c>
      <c r="D290" s="15" t="s">
        <v>304</v>
      </c>
      <c r="E290" s="15" t="s">
        <v>19</v>
      </c>
    </row>
    <row r="291" spans="1:5" s="14" customFormat="1" ht="44.25" customHeight="1" x14ac:dyDescent="0.25">
      <c r="A291" s="15" t="s">
        <v>106</v>
      </c>
      <c r="B291" s="15" t="s">
        <v>535</v>
      </c>
      <c r="C291" s="15" t="s">
        <v>536</v>
      </c>
      <c r="D291" s="15" t="s">
        <v>537</v>
      </c>
      <c r="E291" s="15" t="s">
        <v>19</v>
      </c>
    </row>
    <row r="292" spans="1:5" s="14" customFormat="1" ht="42" customHeight="1" x14ac:dyDescent="0.25">
      <c r="A292" s="15" t="s">
        <v>106</v>
      </c>
      <c r="B292" s="15" t="s">
        <v>558</v>
      </c>
      <c r="C292" s="15" t="s">
        <v>559</v>
      </c>
      <c r="D292" s="15" t="s">
        <v>560</v>
      </c>
      <c r="E292" s="15" t="s">
        <v>19</v>
      </c>
    </row>
    <row r="293" spans="1:5" s="14" customFormat="1" ht="50.25" customHeight="1" x14ac:dyDescent="0.25">
      <c r="A293" s="15" t="s">
        <v>106</v>
      </c>
      <c r="B293" s="15" t="s">
        <v>606</v>
      </c>
      <c r="C293" s="15" t="s">
        <v>607</v>
      </c>
      <c r="D293" s="15" t="s">
        <v>109</v>
      </c>
      <c r="E293" s="15" t="s">
        <v>19</v>
      </c>
    </row>
    <row r="294" spans="1:5" s="14" customFormat="1" ht="47.25" customHeight="1" x14ac:dyDescent="0.25">
      <c r="A294" s="15" t="s">
        <v>106</v>
      </c>
      <c r="B294" s="15" t="s">
        <v>686</v>
      </c>
      <c r="C294" s="15" t="s">
        <v>687</v>
      </c>
      <c r="D294" s="15" t="s">
        <v>688</v>
      </c>
      <c r="E294" s="15" t="s">
        <v>19</v>
      </c>
    </row>
    <row r="295" spans="1:5" s="14" customFormat="1" ht="57" customHeight="1" x14ac:dyDescent="0.25">
      <c r="A295" s="15" t="s">
        <v>436</v>
      </c>
      <c r="B295" s="15" t="s">
        <v>437</v>
      </c>
      <c r="C295" s="15" t="s">
        <v>253</v>
      </c>
      <c r="D295" s="15" t="s">
        <v>438</v>
      </c>
      <c r="E295" s="15" t="s">
        <v>19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5"/>
  <sheetViews>
    <sheetView topLeftCell="A67" workbookViewId="0">
      <selection activeCell="E75" sqref="E75"/>
    </sheetView>
  </sheetViews>
  <sheetFormatPr defaultRowHeight="15" x14ac:dyDescent="0.25"/>
  <cols>
    <col min="1" max="1" width="2.5703125" customWidth="1"/>
    <col min="2" max="2" width="14" customWidth="1"/>
    <col min="3" max="3" width="38.570312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2" t="s">
        <v>11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 x14ac:dyDescent="0.25">
      <c r="B2" s="13" t="s">
        <v>12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2:12" ht="14.45" x14ac:dyDescent="0.3">
      <c r="B3" s="13" t="str">
        <f>CONCATENATE("с ", BeginRegDate, " по ", EndRegDate)</f>
        <v>с 01.01.2022 по 30.09.2022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2:12" x14ac:dyDescent="0.25"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2:12" ht="14.45" x14ac:dyDescent="0.3">
      <c r="B5" s="11" t="str">
        <f>CONCATENATE("на дату: ", ReportDate)</f>
        <v>на дату: 13.10.2022 15:44:56</v>
      </c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2:12" ht="14.45" x14ac:dyDescent="0.3">
      <c r="B6" s="6" t="s">
        <v>10</v>
      </c>
      <c r="C6" s="6" t="s">
        <v>5</v>
      </c>
      <c r="D6" s="7"/>
      <c r="E6" s="7"/>
    </row>
    <row r="7" spans="2:12" x14ac:dyDescent="0.25">
      <c r="B7" s="6" t="s">
        <v>6</v>
      </c>
      <c r="C7" s="7" t="s">
        <v>19</v>
      </c>
      <c r="D7" s="7" t="s">
        <v>7</v>
      </c>
      <c r="E7" s="7" t="s">
        <v>8</v>
      </c>
    </row>
    <row r="8" spans="2:12" ht="30" x14ac:dyDescent="0.25">
      <c r="B8" s="9" t="s">
        <v>288</v>
      </c>
      <c r="C8" s="8">
        <v>6</v>
      </c>
      <c r="D8" s="8"/>
      <c r="E8" s="8">
        <v>6</v>
      </c>
    </row>
    <row r="9" spans="2:12" ht="405" x14ac:dyDescent="0.25">
      <c r="B9" s="9" t="s">
        <v>80</v>
      </c>
      <c r="C9" s="8">
        <v>1</v>
      </c>
      <c r="D9" s="8"/>
      <c r="E9" s="8">
        <v>1</v>
      </c>
    </row>
    <row r="10" spans="2:12" ht="150" x14ac:dyDescent="0.25">
      <c r="B10" s="9" t="s">
        <v>341</v>
      </c>
      <c r="C10" s="8">
        <v>1</v>
      </c>
      <c r="D10" s="8"/>
      <c r="E10" s="8">
        <v>1</v>
      </c>
    </row>
    <row r="11" spans="2:12" ht="120" x14ac:dyDescent="0.25">
      <c r="B11" s="9" t="s">
        <v>76</v>
      </c>
      <c r="C11" s="8">
        <v>1</v>
      </c>
      <c r="D11" s="8"/>
      <c r="E11" s="8">
        <v>1</v>
      </c>
    </row>
    <row r="12" spans="2:12" ht="90" x14ac:dyDescent="0.25">
      <c r="B12" s="9" t="s">
        <v>24</v>
      </c>
      <c r="C12" s="8">
        <v>13</v>
      </c>
      <c r="D12" s="8"/>
      <c r="E12" s="8">
        <v>13</v>
      </c>
    </row>
    <row r="13" spans="2:12" ht="90" x14ac:dyDescent="0.25">
      <c r="B13" s="9" t="s">
        <v>94</v>
      </c>
      <c r="C13" s="8">
        <v>11</v>
      </c>
      <c r="D13" s="8"/>
      <c r="E13" s="8">
        <v>11</v>
      </c>
    </row>
    <row r="14" spans="2:12" ht="45" x14ac:dyDescent="0.25">
      <c r="B14" s="9" t="s">
        <v>481</v>
      </c>
      <c r="C14" s="8">
        <v>1</v>
      </c>
      <c r="D14" s="8"/>
      <c r="E14" s="8">
        <v>1</v>
      </c>
    </row>
    <row r="15" spans="2:12" ht="120" x14ac:dyDescent="0.25">
      <c r="B15" s="9" t="s">
        <v>129</v>
      </c>
      <c r="C15" s="8">
        <v>1</v>
      </c>
      <c r="D15" s="8"/>
      <c r="E15" s="8">
        <v>1</v>
      </c>
    </row>
    <row r="16" spans="2:12" ht="30" x14ac:dyDescent="0.25">
      <c r="B16" s="9" t="s">
        <v>353</v>
      </c>
      <c r="C16" s="8">
        <v>1</v>
      </c>
      <c r="D16" s="8"/>
      <c r="E16" s="8">
        <v>1</v>
      </c>
    </row>
    <row r="17" spans="2:5" ht="375" x14ac:dyDescent="0.25">
      <c r="B17" s="9" t="s">
        <v>663</v>
      </c>
      <c r="C17" s="8">
        <v>1</v>
      </c>
      <c r="D17" s="8"/>
      <c r="E17" s="8">
        <v>1</v>
      </c>
    </row>
    <row r="18" spans="2:5" ht="60" x14ac:dyDescent="0.25">
      <c r="B18" s="9" t="s">
        <v>228</v>
      </c>
      <c r="C18" s="8">
        <v>2</v>
      </c>
      <c r="D18" s="8"/>
      <c r="E18" s="8">
        <v>2</v>
      </c>
    </row>
    <row r="19" spans="2:5" ht="270" x14ac:dyDescent="0.25">
      <c r="B19" s="9" t="s">
        <v>477</v>
      </c>
      <c r="C19" s="8">
        <v>2</v>
      </c>
      <c r="D19" s="8"/>
      <c r="E19" s="8">
        <v>2</v>
      </c>
    </row>
    <row r="20" spans="2:5" ht="90" x14ac:dyDescent="0.25">
      <c r="B20" s="9" t="s">
        <v>118</v>
      </c>
      <c r="C20" s="8">
        <v>1</v>
      </c>
      <c r="D20" s="8"/>
      <c r="E20" s="8">
        <v>1</v>
      </c>
    </row>
    <row r="21" spans="2:5" ht="75" x14ac:dyDescent="0.25">
      <c r="B21" s="9" t="s">
        <v>102</v>
      </c>
      <c r="C21" s="8">
        <v>2</v>
      </c>
      <c r="D21" s="8"/>
      <c r="E21" s="8">
        <v>2</v>
      </c>
    </row>
    <row r="22" spans="2:5" ht="150" x14ac:dyDescent="0.25">
      <c r="B22" s="9" t="s">
        <v>468</v>
      </c>
      <c r="C22" s="8">
        <v>2</v>
      </c>
      <c r="D22" s="8"/>
      <c r="E22" s="8">
        <v>2</v>
      </c>
    </row>
    <row r="23" spans="2:5" ht="45" x14ac:dyDescent="0.25">
      <c r="B23" s="9" t="s">
        <v>36</v>
      </c>
      <c r="C23" s="8">
        <v>1</v>
      </c>
      <c r="D23" s="8"/>
      <c r="E23" s="8">
        <v>1</v>
      </c>
    </row>
    <row r="24" spans="2:5" ht="345" x14ac:dyDescent="0.25">
      <c r="B24" s="9" t="s">
        <v>185</v>
      </c>
      <c r="C24" s="8">
        <v>2</v>
      </c>
      <c r="D24" s="8"/>
      <c r="E24" s="8">
        <v>2</v>
      </c>
    </row>
    <row r="25" spans="2:5" ht="105" x14ac:dyDescent="0.25">
      <c r="B25" s="9" t="s">
        <v>334</v>
      </c>
      <c r="C25" s="8">
        <v>1</v>
      </c>
      <c r="D25" s="8"/>
      <c r="E25" s="8">
        <v>1</v>
      </c>
    </row>
    <row r="26" spans="2:5" ht="60" x14ac:dyDescent="0.25">
      <c r="B26" s="9" t="s">
        <v>397</v>
      </c>
      <c r="C26" s="8">
        <v>1</v>
      </c>
      <c r="D26" s="8"/>
      <c r="E26" s="8">
        <v>1</v>
      </c>
    </row>
    <row r="27" spans="2:5" x14ac:dyDescent="0.25">
      <c r="B27" s="9" t="s">
        <v>444</v>
      </c>
      <c r="C27" s="8">
        <v>1</v>
      </c>
      <c r="D27" s="8"/>
      <c r="E27" s="8">
        <v>1</v>
      </c>
    </row>
    <row r="28" spans="2:5" ht="45" x14ac:dyDescent="0.25">
      <c r="B28" s="9" t="s">
        <v>555</v>
      </c>
      <c r="C28" s="8">
        <v>1</v>
      </c>
      <c r="D28" s="8"/>
      <c r="E28" s="8">
        <v>1</v>
      </c>
    </row>
    <row r="29" spans="2:5" ht="45" x14ac:dyDescent="0.25">
      <c r="B29" s="9" t="s">
        <v>170</v>
      </c>
      <c r="C29" s="8">
        <v>7</v>
      </c>
      <c r="D29" s="8"/>
      <c r="E29" s="8">
        <v>7</v>
      </c>
    </row>
    <row r="30" spans="2:5" ht="75" x14ac:dyDescent="0.25">
      <c r="B30" s="9" t="s">
        <v>474</v>
      </c>
      <c r="C30" s="8">
        <v>4</v>
      </c>
      <c r="D30" s="8"/>
      <c r="E30" s="8">
        <v>4</v>
      </c>
    </row>
    <row r="31" spans="2:5" ht="135" x14ac:dyDescent="0.25">
      <c r="B31" s="9" t="s">
        <v>163</v>
      </c>
      <c r="C31" s="8">
        <v>11</v>
      </c>
      <c r="D31" s="8"/>
      <c r="E31" s="8">
        <v>11</v>
      </c>
    </row>
    <row r="32" spans="2:5" ht="60" x14ac:dyDescent="0.25">
      <c r="B32" s="9" t="s">
        <v>39</v>
      </c>
      <c r="C32" s="8">
        <v>12</v>
      </c>
      <c r="D32" s="8"/>
      <c r="E32" s="8">
        <v>12</v>
      </c>
    </row>
    <row r="33" spans="2:5" ht="60" x14ac:dyDescent="0.25">
      <c r="B33" s="9" t="s">
        <v>323</v>
      </c>
      <c r="C33" s="8">
        <v>2</v>
      </c>
      <c r="D33" s="8"/>
      <c r="E33" s="8">
        <v>2</v>
      </c>
    </row>
    <row r="34" spans="2:5" ht="30" x14ac:dyDescent="0.25">
      <c r="B34" s="9" t="s">
        <v>521</v>
      </c>
      <c r="C34" s="8">
        <v>2</v>
      </c>
      <c r="D34" s="8"/>
      <c r="E34" s="8">
        <v>2</v>
      </c>
    </row>
    <row r="35" spans="2:5" ht="60" x14ac:dyDescent="0.25">
      <c r="B35" s="9" t="s">
        <v>636</v>
      </c>
      <c r="C35" s="8">
        <v>1</v>
      </c>
      <c r="D35" s="8"/>
      <c r="E35" s="8">
        <v>1</v>
      </c>
    </row>
    <row r="36" spans="2:5" ht="30" x14ac:dyDescent="0.25">
      <c r="B36" s="9" t="s">
        <v>650</v>
      </c>
      <c r="C36" s="8">
        <v>1</v>
      </c>
      <c r="D36" s="8"/>
      <c r="E36" s="8">
        <v>1</v>
      </c>
    </row>
    <row r="37" spans="2:5" ht="165" x14ac:dyDescent="0.25">
      <c r="B37" s="9" t="s">
        <v>632</v>
      </c>
      <c r="C37" s="8">
        <v>1</v>
      </c>
      <c r="D37" s="8"/>
      <c r="E37" s="8">
        <v>1</v>
      </c>
    </row>
    <row r="38" spans="2:5" ht="75" x14ac:dyDescent="0.25">
      <c r="B38" s="9" t="s">
        <v>675</v>
      </c>
      <c r="C38" s="8">
        <v>1</v>
      </c>
      <c r="D38" s="8"/>
      <c r="E38" s="8">
        <v>1</v>
      </c>
    </row>
    <row r="39" spans="2:5" ht="105" x14ac:dyDescent="0.25">
      <c r="B39" s="9" t="s">
        <v>197</v>
      </c>
      <c r="C39" s="8">
        <v>1</v>
      </c>
      <c r="D39" s="8"/>
      <c r="E39" s="8">
        <v>1</v>
      </c>
    </row>
    <row r="40" spans="2:5" ht="150" x14ac:dyDescent="0.25">
      <c r="B40" s="9" t="s">
        <v>158</v>
      </c>
      <c r="C40" s="8">
        <v>2</v>
      </c>
      <c r="D40" s="8"/>
      <c r="E40" s="8">
        <v>2</v>
      </c>
    </row>
    <row r="41" spans="2:5" ht="180" x14ac:dyDescent="0.25">
      <c r="B41" s="9" t="s">
        <v>87</v>
      </c>
      <c r="C41" s="8">
        <v>22</v>
      </c>
      <c r="D41" s="8"/>
      <c r="E41" s="8">
        <v>22</v>
      </c>
    </row>
    <row r="42" spans="2:5" ht="60" x14ac:dyDescent="0.25">
      <c r="B42" s="9" t="s">
        <v>32</v>
      </c>
      <c r="C42" s="8">
        <v>78</v>
      </c>
      <c r="D42" s="8"/>
      <c r="E42" s="8">
        <v>78</v>
      </c>
    </row>
    <row r="43" spans="2:5" ht="150" x14ac:dyDescent="0.25">
      <c r="B43" s="9" t="s">
        <v>548</v>
      </c>
      <c r="C43" s="8">
        <v>2</v>
      </c>
      <c r="D43" s="8"/>
      <c r="E43" s="8">
        <v>2</v>
      </c>
    </row>
    <row r="44" spans="2:5" ht="165" x14ac:dyDescent="0.25">
      <c r="B44" s="9" t="s">
        <v>148</v>
      </c>
      <c r="C44" s="8">
        <v>3</v>
      </c>
      <c r="D44" s="8"/>
      <c r="E44" s="8">
        <v>3</v>
      </c>
    </row>
    <row r="45" spans="2:5" ht="120" x14ac:dyDescent="0.25">
      <c r="B45" s="9" t="s">
        <v>122</v>
      </c>
      <c r="C45" s="8">
        <v>2</v>
      </c>
      <c r="D45" s="8"/>
      <c r="E45" s="8">
        <v>2</v>
      </c>
    </row>
    <row r="46" spans="2:5" ht="135" x14ac:dyDescent="0.25">
      <c r="B46" s="9" t="s">
        <v>83</v>
      </c>
      <c r="C46" s="8">
        <v>1</v>
      </c>
      <c r="D46" s="8"/>
      <c r="E46" s="8">
        <v>1</v>
      </c>
    </row>
    <row r="47" spans="2:5" ht="30" x14ac:dyDescent="0.25">
      <c r="B47" s="9" t="s">
        <v>248</v>
      </c>
      <c r="C47" s="8">
        <v>1</v>
      </c>
      <c r="D47" s="8"/>
      <c r="E47" s="8">
        <v>1</v>
      </c>
    </row>
    <row r="48" spans="2:5" ht="90" x14ac:dyDescent="0.25">
      <c r="B48" s="9" t="s">
        <v>133</v>
      </c>
      <c r="C48" s="8">
        <v>1</v>
      </c>
      <c r="D48" s="8"/>
      <c r="E48" s="8">
        <v>1</v>
      </c>
    </row>
    <row r="49" spans="2:5" ht="45" x14ac:dyDescent="0.25">
      <c r="B49" s="9" t="s">
        <v>299</v>
      </c>
      <c r="C49" s="8">
        <v>2</v>
      </c>
      <c r="D49" s="8"/>
      <c r="E49" s="8">
        <v>2</v>
      </c>
    </row>
    <row r="50" spans="2:5" ht="45" x14ac:dyDescent="0.25">
      <c r="B50" s="9" t="s">
        <v>126</v>
      </c>
      <c r="C50" s="8">
        <v>3</v>
      </c>
      <c r="D50" s="8"/>
      <c r="E50" s="8">
        <v>3</v>
      </c>
    </row>
    <row r="51" spans="2:5" ht="180" x14ac:dyDescent="0.25">
      <c r="B51" s="9" t="s">
        <v>47</v>
      </c>
      <c r="C51" s="8">
        <v>23</v>
      </c>
      <c r="D51" s="8"/>
      <c r="E51" s="8">
        <v>23</v>
      </c>
    </row>
    <row r="52" spans="2:5" ht="180" x14ac:dyDescent="0.25">
      <c r="B52" s="9" t="s">
        <v>242</v>
      </c>
      <c r="C52" s="8">
        <v>2</v>
      </c>
      <c r="D52" s="8"/>
      <c r="E52" s="8">
        <v>2</v>
      </c>
    </row>
    <row r="53" spans="2:5" ht="90" x14ac:dyDescent="0.25">
      <c r="B53" s="9" t="s">
        <v>258</v>
      </c>
      <c r="C53" s="8">
        <v>2</v>
      </c>
      <c r="D53" s="8"/>
      <c r="E53" s="8">
        <v>2</v>
      </c>
    </row>
    <row r="54" spans="2:5" ht="165" x14ac:dyDescent="0.25">
      <c r="B54" s="9" t="s">
        <v>574</v>
      </c>
      <c r="C54" s="8">
        <v>1</v>
      </c>
      <c r="D54" s="8"/>
      <c r="E54" s="8">
        <v>1</v>
      </c>
    </row>
    <row r="55" spans="2:5" ht="75" x14ac:dyDescent="0.25">
      <c r="B55" s="9" t="s">
        <v>331</v>
      </c>
      <c r="C55" s="8">
        <v>1</v>
      </c>
      <c r="D55" s="8"/>
      <c r="E55" s="8">
        <v>1</v>
      </c>
    </row>
    <row r="56" spans="2:5" ht="45" x14ac:dyDescent="0.25">
      <c r="B56" s="9" t="s">
        <v>28</v>
      </c>
      <c r="C56" s="8">
        <v>1</v>
      </c>
      <c r="D56" s="8"/>
      <c r="E56" s="8">
        <v>1</v>
      </c>
    </row>
    <row r="57" spans="2:5" ht="90" x14ac:dyDescent="0.25">
      <c r="B57" s="9" t="s">
        <v>98</v>
      </c>
      <c r="C57" s="8">
        <v>1</v>
      </c>
      <c r="D57" s="8"/>
      <c r="E57" s="8">
        <v>1</v>
      </c>
    </row>
    <row r="58" spans="2:5" ht="60" x14ac:dyDescent="0.25">
      <c r="B58" s="9" t="s">
        <v>400</v>
      </c>
      <c r="C58" s="8">
        <v>1</v>
      </c>
      <c r="D58" s="8"/>
      <c r="E58" s="8">
        <v>1</v>
      </c>
    </row>
    <row r="59" spans="2:5" ht="60" x14ac:dyDescent="0.25">
      <c r="B59" s="9" t="s">
        <v>54</v>
      </c>
      <c r="C59" s="8">
        <v>4</v>
      </c>
      <c r="D59" s="8"/>
      <c r="E59" s="8">
        <v>4</v>
      </c>
    </row>
    <row r="60" spans="2:5" ht="75" x14ac:dyDescent="0.25">
      <c r="B60" s="9" t="s">
        <v>43</v>
      </c>
      <c r="C60" s="8">
        <v>4</v>
      </c>
      <c r="D60" s="8"/>
      <c r="E60" s="8">
        <v>4</v>
      </c>
    </row>
    <row r="61" spans="2:5" ht="240" x14ac:dyDescent="0.25">
      <c r="B61" s="9" t="s">
        <v>69</v>
      </c>
      <c r="C61" s="8">
        <v>14</v>
      </c>
      <c r="D61" s="8"/>
      <c r="E61" s="8">
        <v>14</v>
      </c>
    </row>
    <row r="62" spans="2:5" ht="165" x14ac:dyDescent="0.25">
      <c r="B62" s="9" t="s">
        <v>20</v>
      </c>
      <c r="C62" s="8">
        <v>6</v>
      </c>
      <c r="D62" s="8"/>
      <c r="E62" s="8">
        <v>6</v>
      </c>
    </row>
    <row r="63" spans="2:5" ht="360" x14ac:dyDescent="0.25">
      <c r="B63" s="9" t="s">
        <v>407</v>
      </c>
      <c r="C63" s="8">
        <v>1</v>
      </c>
      <c r="D63" s="8"/>
      <c r="E63" s="8">
        <v>1</v>
      </c>
    </row>
    <row r="64" spans="2:5" ht="60" x14ac:dyDescent="0.25">
      <c r="B64" s="9" t="s">
        <v>141</v>
      </c>
      <c r="C64" s="8">
        <v>4</v>
      </c>
      <c r="D64" s="8"/>
      <c r="E64" s="8">
        <v>4</v>
      </c>
    </row>
    <row r="65" spans="2:5" ht="150" x14ac:dyDescent="0.25">
      <c r="B65" s="9" t="s">
        <v>61</v>
      </c>
      <c r="C65" s="8">
        <v>1</v>
      </c>
      <c r="D65" s="8"/>
      <c r="E65" s="8">
        <v>1</v>
      </c>
    </row>
    <row r="66" spans="2:5" ht="75" x14ac:dyDescent="0.25">
      <c r="B66" s="9" t="s">
        <v>91</v>
      </c>
      <c r="C66" s="8">
        <v>1</v>
      </c>
      <c r="D66" s="8"/>
      <c r="E66" s="8">
        <v>1</v>
      </c>
    </row>
    <row r="67" spans="2:5" ht="30" x14ac:dyDescent="0.25">
      <c r="B67" s="9" t="s">
        <v>693</v>
      </c>
      <c r="C67" s="8">
        <v>1</v>
      </c>
      <c r="D67" s="8"/>
      <c r="E67" s="8">
        <v>1</v>
      </c>
    </row>
    <row r="68" spans="2:5" ht="90" x14ac:dyDescent="0.25">
      <c r="B68" s="9" t="s">
        <v>369</v>
      </c>
      <c r="C68" s="8">
        <v>1</v>
      </c>
      <c r="D68" s="8"/>
      <c r="E68" s="8">
        <v>1</v>
      </c>
    </row>
    <row r="69" spans="2:5" ht="90" x14ac:dyDescent="0.25">
      <c r="B69" s="9" t="s">
        <v>235</v>
      </c>
      <c r="C69" s="8">
        <v>2</v>
      </c>
      <c r="D69" s="8"/>
      <c r="E69" s="8">
        <v>2</v>
      </c>
    </row>
    <row r="70" spans="2:5" ht="30" x14ac:dyDescent="0.25">
      <c r="B70" s="9" t="s">
        <v>415</v>
      </c>
      <c r="C70" s="8">
        <v>1</v>
      </c>
      <c r="D70" s="8"/>
      <c r="E70" s="8">
        <v>1</v>
      </c>
    </row>
    <row r="71" spans="2:5" ht="300" x14ac:dyDescent="0.25">
      <c r="B71" s="9" t="s">
        <v>223</v>
      </c>
      <c r="C71" s="8">
        <v>1</v>
      </c>
      <c r="D71" s="8"/>
      <c r="E71" s="8">
        <v>1</v>
      </c>
    </row>
    <row r="72" spans="2:5" ht="45" x14ac:dyDescent="0.25">
      <c r="B72" s="9" t="s">
        <v>106</v>
      </c>
      <c r="C72" s="8">
        <v>7</v>
      </c>
      <c r="D72" s="8"/>
      <c r="E72" s="8">
        <v>7</v>
      </c>
    </row>
    <row r="73" spans="2:5" ht="60" x14ac:dyDescent="0.25">
      <c r="B73" s="9" t="s">
        <v>436</v>
      </c>
      <c r="C73" s="8">
        <v>1</v>
      </c>
      <c r="D73" s="8"/>
      <c r="E73" s="8">
        <v>1</v>
      </c>
    </row>
    <row r="74" spans="2:5" x14ac:dyDescent="0.25">
      <c r="B74" s="9" t="s">
        <v>7</v>
      </c>
      <c r="C74" s="8"/>
      <c r="D74" s="8"/>
      <c r="E74" s="8"/>
    </row>
    <row r="75" spans="2:5" x14ac:dyDescent="0.25">
      <c r="B75" s="8" t="s">
        <v>8</v>
      </c>
      <c r="C75" s="8">
        <v>294</v>
      </c>
      <c r="D75" s="8"/>
      <c r="E75" s="8">
        <v>294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0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5" t="s">
        <v>0</v>
      </c>
      <c r="B1" s="5" t="s">
        <v>6</v>
      </c>
      <c r="C1" s="5" t="s">
        <v>14</v>
      </c>
      <c r="D1" s="5" t="s">
        <v>13</v>
      </c>
      <c r="E1" s="5" t="s">
        <v>15</v>
      </c>
      <c r="F1" s="5" t="s">
        <v>9</v>
      </c>
      <c r="G1" s="5" t="s">
        <v>1</v>
      </c>
      <c r="J1" s="2" t="s">
        <v>2</v>
      </c>
      <c r="K1" s="3" t="s">
        <v>16</v>
      </c>
      <c r="L1" s="1" t="s">
        <v>3</v>
      </c>
      <c r="M1" s="1" t="s">
        <v>17</v>
      </c>
      <c r="N1" s="1" t="s">
        <v>4</v>
      </c>
      <c r="O1" s="1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295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МО Ногликский ГО</v>
      </c>
      <c r="G2" s="10" t="str">
        <f>HYPERLINK("https://sed.admsakhalin.ru/Docs/Citizen/_layouts/15/eos/edbtransfer.ashx?SiteId=84ddafa0031f409e9b1dd96f91351621&amp;WebId=b44a2e8f6bd940ffb8577ce52c7585e0&amp;ListId=fd8a59b5757749e6848a491ebc731a91&amp;ItemId=47684&amp;ItemGuid=568719b30e884fe8a88801418e750cda&amp;Data=24","https://sed.admsakhalin.ru/Docs/Citizen/_layouts/15/eos/edbtransfer.ashx?SiteId=84ddafa0031f409e9b1dd96f91351621&amp;WebId=b44a2e8f6bd940ffb8577ce52c7585e0&amp;ListId=fd8a59b5757749e6848a491ebc731a91&amp;ItemId=47684&amp;ItemGuid=568719b30e884fe8a88801418e750cda&amp;Data=24")</f>
        <v>https://sed.admsakhalin.ru/Docs/Citizen/_layouts/15/eos/edbtransfer.ashx?SiteId=84ddafa0031f409e9b1dd96f91351621&amp;WebId=b44a2e8f6bd940ffb8577ce52c7585e0&amp;ListId=fd8a59b5757749e6848a491ebc731a91&amp;ItemId=47684&amp;ItemGuid=568719b30e884fe8a88801418e750cda&amp;Data=24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МО Ногликский ГО</v>
      </c>
      <c r="G3" s="10" t="str">
        <f>HYPERLINK("https://sed.admsakhalin.ru/Docs/Citizen/_layouts/15/eos/edbtransfer.ashx?SiteId=84ddafa0031f409e9b1dd96f91351621&amp;WebId=b44a2e8f6bd940ffb8577ce52c7585e0&amp;ListId=fd8a59b5757749e6848a491ebc731a91&amp;ItemId=45866&amp;ItemGuid=f8faef32a4844027a0750382297e40bc&amp;Data=24","https://sed.admsakhalin.ru/Docs/Citizen/_layouts/15/eos/edbtransfer.ashx?SiteId=84ddafa0031f409e9b1dd96f91351621&amp;WebId=b44a2e8f6bd940ffb8577ce52c7585e0&amp;ListId=fd8a59b5757749e6848a491ebc731a91&amp;ItemId=45866&amp;ItemGuid=f8faef32a4844027a0750382297e40bc&amp;Data=24")</f>
        <v>https://sed.admsakhalin.ru/Docs/Citizen/_layouts/15/eos/edbtransfer.ashx?SiteId=84ddafa0031f409e9b1dd96f91351621&amp;WebId=b44a2e8f6bd940ffb8577ce52c7585e0&amp;ListId=fd8a59b5757749e6848a491ebc731a91&amp;ItemId=45866&amp;ItemGuid=f8faef32a4844027a0750382297e40bc&amp;Data=24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МО Ногликский ГО</v>
      </c>
      <c r="G4" s="10" t="str">
        <f>HYPERLINK("https://sed.admsakhalin.ru/Docs/Citizen/_layouts/15/eos/edbtransfer.ashx?SiteId=84ddafa0031f409e9b1dd96f91351621&amp;WebId=b44a2e8f6bd940ffb8577ce52c7585e0&amp;ListId=fd8a59b5757749e6848a491ebc731a91&amp;ItemId=40978&amp;ItemGuid=2573767702d741249d84047660a2dd71&amp;Data=24","https://sed.admsakhalin.ru/Docs/Citizen/_layouts/15/eos/edbtransfer.ashx?SiteId=84ddafa0031f409e9b1dd96f91351621&amp;WebId=b44a2e8f6bd940ffb8577ce52c7585e0&amp;ListId=fd8a59b5757749e6848a491ebc731a91&amp;ItemId=40978&amp;ItemGuid=2573767702d741249d84047660a2dd71&amp;Data=24")</f>
        <v>https://sed.admsakhalin.ru/Docs/Citizen/_layouts/15/eos/edbtransfer.ashx?SiteId=84ddafa0031f409e9b1dd96f91351621&amp;WebId=b44a2e8f6bd940ffb8577ce52c7585e0&amp;ListId=fd8a59b5757749e6848a491ebc731a91&amp;ItemId=40978&amp;ItemGuid=2573767702d741249d84047660a2dd71&amp;Data=24</v>
      </c>
    </row>
    <row r="5" spans="1:15" x14ac:dyDescent="0.25">
      <c r="A5" t="s">
        <v>19</v>
      </c>
      <c r="B5" t="s">
        <v>32</v>
      </c>
      <c r="C5" t="s">
        <v>33</v>
      </c>
      <c r="D5" t="s">
        <v>34</v>
      </c>
      <c r="E5" t="s">
        <v>35</v>
      </c>
      <c r="F5" t="str">
        <f t="shared" si="0"/>
        <v>Обращения граждан МО Ногликский ГО</v>
      </c>
      <c r="G5" s="10" t="str">
        <f>HYPERLINK("https://sed.admsakhalin.ru/Docs/Citizen/_layouts/15/eos/edbtransfer.ashx?SiteId=84ddafa0031f409e9b1dd96f91351621&amp;WebId=b44a2e8f6bd940ffb8577ce52c7585e0&amp;ListId=fd8a59b5757749e6848a491ebc731a91&amp;ItemId=47500&amp;ItemGuid=4e09368cb7b341b696e404a004d755c1&amp;Data=24","https://sed.admsakhalin.ru/Docs/Citizen/_layouts/15/eos/edbtransfer.ashx?SiteId=84ddafa0031f409e9b1dd96f91351621&amp;WebId=b44a2e8f6bd940ffb8577ce52c7585e0&amp;ListId=fd8a59b5757749e6848a491ebc731a91&amp;ItemId=47500&amp;ItemGuid=4e09368cb7b341b696e404a004d755c1&amp;Data=24")</f>
        <v>https://sed.admsakhalin.ru/Docs/Citizen/_layouts/15/eos/edbtransfer.ashx?SiteId=84ddafa0031f409e9b1dd96f91351621&amp;WebId=b44a2e8f6bd940ffb8577ce52c7585e0&amp;ListId=fd8a59b5757749e6848a491ebc731a91&amp;ItemId=47500&amp;ItemGuid=4e09368cb7b341b696e404a004d755c1&amp;Data=24</v>
      </c>
    </row>
    <row r="6" spans="1:15" x14ac:dyDescent="0.25">
      <c r="A6" t="s">
        <v>19</v>
      </c>
      <c r="B6" t="s">
        <v>36</v>
      </c>
      <c r="C6" t="s">
        <v>37</v>
      </c>
      <c r="D6" t="s">
        <v>26</v>
      </c>
      <c r="E6" t="s">
        <v>38</v>
      </c>
      <c r="F6" t="str">
        <f t="shared" si="0"/>
        <v>Обращения граждан МО Ногликский ГО</v>
      </c>
      <c r="G6" s="10" t="str">
        <f>HYPERLINK("https://sed.admsakhalin.ru/Docs/Citizen/_layouts/15/eos/edbtransfer.ashx?SiteId=84ddafa0031f409e9b1dd96f91351621&amp;WebId=b44a2e8f6bd940ffb8577ce52c7585e0&amp;ListId=fd8a59b5757749e6848a491ebc731a91&amp;ItemId=45867&amp;ItemGuid=9a45c4d7e4be45eabe4304fea3bb67bf&amp;Data=24","https://sed.admsakhalin.ru/Docs/Citizen/_layouts/15/eos/edbtransfer.ashx?SiteId=84ddafa0031f409e9b1dd96f91351621&amp;WebId=b44a2e8f6bd940ffb8577ce52c7585e0&amp;ListId=fd8a59b5757749e6848a491ebc731a91&amp;ItemId=45867&amp;ItemGuid=9a45c4d7e4be45eabe4304fea3bb67bf&amp;Data=24")</f>
        <v>https://sed.admsakhalin.ru/Docs/Citizen/_layouts/15/eos/edbtransfer.ashx?SiteId=84ddafa0031f409e9b1dd96f91351621&amp;WebId=b44a2e8f6bd940ffb8577ce52c7585e0&amp;ListId=fd8a59b5757749e6848a491ebc731a91&amp;ItemId=45867&amp;ItemGuid=9a45c4d7e4be45eabe4304fea3bb67bf&amp;Data=24</v>
      </c>
    </row>
    <row r="7" spans="1:15" x14ac:dyDescent="0.25">
      <c r="A7" t="s">
        <v>19</v>
      </c>
      <c r="B7" t="s">
        <v>39</v>
      </c>
      <c r="C7" t="s">
        <v>40</v>
      </c>
      <c r="D7" t="s">
        <v>41</v>
      </c>
      <c r="E7" t="s">
        <v>42</v>
      </c>
      <c r="F7" t="str">
        <f t="shared" si="0"/>
        <v>Обращения граждан МО Ногликский ГО</v>
      </c>
      <c r="G7" s="10" t="str">
        <f>HYPERLINK("https://sed.admsakhalin.ru/Docs/Citizen/_layouts/15/eos/edbtransfer.ashx?SiteId=84ddafa0031f409e9b1dd96f91351621&amp;WebId=b44a2e8f6bd940ffb8577ce52c7585e0&amp;ListId=fd8a59b5757749e6848a491ebc731a91&amp;ItemId=40604&amp;ItemGuid=354d6b8c26e1447fb82908088d2a1ec9&amp;Data=24","https://sed.admsakhalin.ru/Docs/Citizen/_layouts/15/eos/edbtransfer.ashx?SiteId=84ddafa0031f409e9b1dd96f91351621&amp;WebId=b44a2e8f6bd940ffb8577ce52c7585e0&amp;ListId=fd8a59b5757749e6848a491ebc731a91&amp;ItemId=40604&amp;ItemGuid=354d6b8c26e1447fb82908088d2a1ec9&amp;Data=24")</f>
        <v>https://sed.admsakhalin.ru/Docs/Citizen/_layouts/15/eos/edbtransfer.ashx?SiteId=84ddafa0031f409e9b1dd96f91351621&amp;WebId=b44a2e8f6bd940ffb8577ce52c7585e0&amp;ListId=fd8a59b5757749e6848a491ebc731a91&amp;ItemId=40604&amp;ItemGuid=354d6b8c26e1447fb82908088d2a1ec9&amp;Data=24</v>
      </c>
    </row>
    <row r="8" spans="1:15" x14ac:dyDescent="0.25">
      <c r="A8" t="s">
        <v>19</v>
      </c>
      <c r="B8" t="s">
        <v>43</v>
      </c>
      <c r="C8" t="s">
        <v>44</v>
      </c>
      <c r="D8" t="s">
        <v>45</v>
      </c>
      <c r="E8" t="s">
        <v>46</v>
      </c>
      <c r="F8" t="str">
        <f t="shared" si="0"/>
        <v>Обращения граждан МО Ногликский ГО</v>
      </c>
      <c r="G8" s="10" t="str">
        <f>HYPERLINK("https://sed.admsakhalin.ru/Docs/Citizen/_layouts/15/eos/edbtransfer.ashx?SiteId=84ddafa0031f409e9b1dd96f91351621&amp;WebId=b44a2e8f6bd940ffb8577ce52c7585e0&amp;ListId=fd8a59b5757749e6848a491ebc731a91&amp;ItemId=46602&amp;ItemGuid=86b78dd57e394bd49b280821a7e0d29b&amp;Data=24","https://sed.admsakhalin.ru/Docs/Citizen/_layouts/15/eos/edbtransfer.ashx?SiteId=84ddafa0031f409e9b1dd96f91351621&amp;WebId=b44a2e8f6bd940ffb8577ce52c7585e0&amp;ListId=fd8a59b5757749e6848a491ebc731a91&amp;ItemId=46602&amp;ItemGuid=86b78dd57e394bd49b280821a7e0d29b&amp;Data=24")</f>
        <v>https://sed.admsakhalin.ru/Docs/Citizen/_layouts/15/eos/edbtransfer.ashx?SiteId=84ddafa0031f409e9b1dd96f91351621&amp;WebId=b44a2e8f6bd940ffb8577ce52c7585e0&amp;ListId=fd8a59b5757749e6848a491ebc731a91&amp;ItemId=46602&amp;ItemGuid=86b78dd57e394bd49b280821a7e0d29b&amp;Data=24</v>
      </c>
    </row>
    <row r="9" spans="1:15" x14ac:dyDescent="0.25">
      <c r="A9" t="s">
        <v>19</v>
      </c>
      <c r="B9" t="s">
        <v>47</v>
      </c>
      <c r="C9" t="s">
        <v>48</v>
      </c>
      <c r="D9" t="s">
        <v>49</v>
      </c>
      <c r="E9" t="s">
        <v>50</v>
      </c>
      <c r="F9" t="str">
        <f t="shared" si="0"/>
        <v>Обращения граждан МО Ногликский ГО</v>
      </c>
      <c r="G9" s="10" t="str">
        <f>HYPERLINK("https://sed.admsakhalin.ru/Docs/Citizen/_layouts/15/eos/edbtransfer.ashx?SiteId=84ddafa0031f409e9b1dd96f91351621&amp;WebId=b44a2e8f6bd940ffb8577ce52c7585e0&amp;ListId=fd8a59b5757749e6848a491ebc731a91&amp;ItemId=46204&amp;ItemGuid=33e6566a6e794abb9bda09708ad53e0a&amp;Data=24","https://sed.admsakhalin.ru/Docs/Citizen/_layouts/15/eos/edbtransfer.ashx?SiteId=84ddafa0031f409e9b1dd96f91351621&amp;WebId=b44a2e8f6bd940ffb8577ce52c7585e0&amp;ListId=fd8a59b5757749e6848a491ebc731a91&amp;ItemId=46204&amp;ItemGuid=33e6566a6e794abb9bda09708ad53e0a&amp;Data=24")</f>
        <v>https://sed.admsakhalin.ru/Docs/Citizen/_layouts/15/eos/edbtransfer.ashx?SiteId=84ddafa0031f409e9b1dd96f91351621&amp;WebId=b44a2e8f6bd940ffb8577ce52c7585e0&amp;ListId=fd8a59b5757749e6848a491ebc731a91&amp;ItemId=46204&amp;ItemGuid=33e6566a6e794abb9bda09708ad53e0a&amp;Data=24</v>
      </c>
    </row>
    <row r="10" spans="1:15" x14ac:dyDescent="0.25">
      <c r="A10" t="s">
        <v>19</v>
      </c>
      <c r="B10" t="s">
        <v>39</v>
      </c>
      <c r="C10" t="s">
        <v>51</v>
      </c>
      <c r="D10" t="s">
        <v>52</v>
      </c>
      <c r="E10" t="s">
        <v>53</v>
      </c>
      <c r="F10" t="str">
        <f t="shared" si="0"/>
        <v>Обращения граждан МО Ногликский ГО</v>
      </c>
      <c r="G10" s="10" t="str">
        <f>HYPERLINK("https://sed.admsakhalin.ru/Docs/Citizen/_layouts/15/eos/edbtransfer.ashx?SiteId=84ddafa0031f409e9b1dd96f91351621&amp;WebId=b44a2e8f6bd940ffb8577ce52c7585e0&amp;ListId=fd8a59b5757749e6848a491ebc731a91&amp;ItemId=40789&amp;ItemGuid=cea649d7533045a5a9960a6549c3a6c4&amp;Data=24","https://sed.admsakhalin.ru/Docs/Citizen/_layouts/15/eos/edbtransfer.ashx?SiteId=84ddafa0031f409e9b1dd96f91351621&amp;WebId=b44a2e8f6bd940ffb8577ce52c7585e0&amp;ListId=fd8a59b5757749e6848a491ebc731a91&amp;ItemId=40789&amp;ItemGuid=cea649d7533045a5a9960a6549c3a6c4&amp;Data=24")</f>
        <v>https://sed.admsakhalin.ru/Docs/Citizen/_layouts/15/eos/edbtransfer.ashx?SiteId=84ddafa0031f409e9b1dd96f91351621&amp;WebId=b44a2e8f6bd940ffb8577ce52c7585e0&amp;ListId=fd8a59b5757749e6848a491ebc731a91&amp;ItemId=40789&amp;ItemGuid=cea649d7533045a5a9960a6549c3a6c4&amp;Data=24</v>
      </c>
    </row>
    <row r="11" spans="1:15" x14ac:dyDescent="0.25">
      <c r="A11" t="s">
        <v>19</v>
      </c>
      <c r="B11" t="s">
        <v>54</v>
      </c>
      <c r="C11" t="s">
        <v>55</v>
      </c>
      <c r="D11" t="s">
        <v>56</v>
      </c>
      <c r="E11" t="s">
        <v>57</v>
      </c>
      <c r="F11" t="str">
        <f t="shared" si="0"/>
        <v>Обращения граждан МО Ногликский ГО</v>
      </c>
      <c r="G11" s="10" t="str">
        <f>HYPERLINK("https://sed.admsakhalin.ru/Docs/Citizen/_layouts/15/eos/edbtransfer.ashx?SiteId=84ddafa0031f409e9b1dd96f91351621&amp;WebId=b44a2e8f6bd940ffb8577ce52c7585e0&amp;ListId=fd8a59b5757749e6848a491ebc731a91&amp;ItemId=45330&amp;ItemGuid=a08968940f0b4f9f9edc0c3900a2a87d&amp;Data=24","https://sed.admsakhalin.ru/Docs/Citizen/_layouts/15/eos/edbtransfer.ashx?SiteId=84ddafa0031f409e9b1dd96f91351621&amp;WebId=b44a2e8f6bd940ffb8577ce52c7585e0&amp;ListId=fd8a59b5757749e6848a491ebc731a91&amp;ItemId=45330&amp;ItemGuid=a08968940f0b4f9f9edc0c3900a2a87d&amp;Data=24")</f>
        <v>https://sed.admsakhalin.ru/Docs/Citizen/_layouts/15/eos/edbtransfer.ashx?SiteId=84ddafa0031f409e9b1dd96f91351621&amp;WebId=b44a2e8f6bd940ffb8577ce52c7585e0&amp;ListId=fd8a59b5757749e6848a491ebc731a91&amp;ItemId=45330&amp;ItemGuid=a08968940f0b4f9f9edc0c3900a2a87d&amp;Data=24</v>
      </c>
    </row>
    <row r="12" spans="1:15" x14ac:dyDescent="0.25">
      <c r="A12" t="s">
        <v>19</v>
      </c>
      <c r="B12" t="s">
        <v>32</v>
      </c>
      <c r="C12" t="s">
        <v>58</v>
      </c>
      <c r="D12" t="s">
        <v>59</v>
      </c>
      <c r="E12" t="s">
        <v>60</v>
      </c>
      <c r="F12" t="str">
        <f t="shared" si="0"/>
        <v>Обращения граждан МО Ногликский ГО</v>
      </c>
      <c r="G12" s="10" t="str">
        <f>HYPERLINK("https://sed.admsakhalin.ru/Docs/Citizen/_layouts/15/eos/edbtransfer.ashx?SiteId=84ddafa0031f409e9b1dd96f91351621&amp;WebId=b44a2e8f6bd940ffb8577ce52c7585e0&amp;ListId=fd8a59b5757749e6848a491ebc731a91&amp;ItemId=43147&amp;ItemGuid=af2998ee47f946929a810e8706a3d689&amp;Data=24","https://sed.admsakhalin.ru/Docs/Citizen/_layouts/15/eos/edbtransfer.ashx?SiteId=84ddafa0031f409e9b1dd96f91351621&amp;WebId=b44a2e8f6bd940ffb8577ce52c7585e0&amp;ListId=fd8a59b5757749e6848a491ebc731a91&amp;ItemId=43147&amp;ItemGuid=af2998ee47f946929a810e8706a3d689&amp;Data=24")</f>
        <v>https://sed.admsakhalin.ru/Docs/Citizen/_layouts/15/eos/edbtransfer.ashx?SiteId=84ddafa0031f409e9b1dd96f91351621&amp;WebId=b44a2e8f6bd940ffb8577ce52c7585e0&amp;ListId=fd8a59b5757749e6848a491ebc731a91&amp;ItemId=43147&amp;ItemGuid=af2998ee47f946929a810e8706a3d689&amp;Data=24</v>
      </c>
    </row>
    <row r="13" spans="1:15" x14ac:dyDescent="0.25">
      <c r="A13" t="s">
        <v>19</v>
      </c>
      <c r="B13" t="s">
        <v>61</v>
      </c>
      <c r="C13" t="s">
        <v>62</v>
      </c>
      <c r="D13" t="s">
        <v>63</v>
      </c>
      <c r="E13" t="s">
        <v>64</v>
      </c>
      <c r="F13" t="str">
        <f t="shared" si="0"/>
        <v>Обращения граждан МО Ногликский ГО</v>
      </c>
      <c r="G13" s="10" t="str">
        <f>HYPERLINK("https://sed.admsakhalin.ru/Docs/Citizen/_layouts/15/eos/edbtransfer.ashx?SiteId=84ddafa0031f409e9b1dd96f91351621&amp;WebId=b44a2e8f6bd940ffb8577ce52c7585e0&amp;ListId=fd8a59b5757749e6848a491ebc731a91&amp;ItemId=44363&amp;ItemGuid=f87d6f9fbec94bf19fb90f3cd00cde99&amp;Data=24","https://sed.admsakhalin.ru/Docs/Citizen/_layouts/15/eos/edbtransfer.ashx?SiteId=84ddafa0031f409e9b1dd96f91351621&amp;WebId=b44a2e8f6bd940ffb8577ce52c7585e0&amp;ListId=fd8a59b5757749e6848a491ebc731a91&amp;ItemId=44363&amp;ItemGuid=f87d6f9fbec94bf19fb90f3cd00cde99&amp;Data=24")</f>
        <v>https://sed.admsakhalin.ru/Docs/Citizen/_layouts/15/eos/edbtransfer.ashx?SiteId=84ddafa0031f409e9b1dd96f91351621&amp;WebId=b44a2e8f6bd940ffb8577ce52c7585e0&amp;ListId=fd8a59b5757749e6848a491ebc731a91&amp;ItemId=44363&amp;ItemGuid=f87d6f9fbec94bf19fb90f3cd00cde99&amp;Data=24</v>
      </c>
    </row>
    <row r="14" spans="1:15" x14ac:dyDescent="0.25">
      <c r="A14" t="s">
        <v>19</v>
      </c>
      <c r="B14" t="s">
        <v>47</v>
      </c>
      <c r="C14" t="s">
        <v>65</v>
      </c>
      <c r="D14" t="s">
        <v>45</v>
      </c>
      <c r="E14" t="s">
        <v>66</v>
      </c>
      <c r="F14" t="str">
        <f t="shared" si="0"/>
        <v>Обращения граждан МО Ногликский ГО</v>
      </c>
      <c r="G14" s="10" t="str">
        <f>HYPERLINK("https://sed.admsakhalin.ru/Docs/Citizen/_layouts/15/eos/edbtransfer.ashx?SiteId=84ddafa0031f409e9b1dd96f91351621&amp;WebId=b44a2e8f6bd940ffb8577ce52c7585e0&amp;ListId=fd8a59b5757749e6848a491ebc731a91&amp;ItemId=46600&amp;ItemGuid=edcf44fb5b784d8daf700fbcb625fe37&amp;Data=24","https://sed.admsakhalin.ru/Docs/Citizen/_layouts/15/eos/edbtransfer.ashx?SiteId=84ddafa0031f409e9b1dd96f91351621&amp;WebId=b44a2e8f6bd940ffb8577ce52c7585e0&amp;ListId=fd8a59b5757749e6848a491ebc731a91&amp;ItemId=46600&amp;ItemGuid=edcf44fb5b784d8daf700fbcb625fe37&amp;Data=24")</f>
        <v>https://sed.admsakhalin.ru/Docs/Citizen/_layouts/15/eos/edbtransfer.ashx?SiteId=84ddafa0031f409e9b1dd96f91351621&amp;WebId=b44a2e8f6bd940ffb8577ce52c7585e0&amp;ListId=fd8a59b5757749e6848a491ebc731a91&amp;ItemId=46600&amp;ItemGuid=edcf44fb5b784d8daf700fbcb625fe37&amp;Data=24</v>
      </c>
    </row>
    <row r="15" spans="1:15" x14ac:dyDescent="0.25">
      <c r="A15" t="s">
        <v>19</v>
      </c>
      <c r="B15" t="s">
        <v>20</v>
      </c>
      <c r="C15" t="s">
        <v>67</v>
      </c>
      <c r="D15" t="s">
        <v>68</v>
      </c>
      <c r="E15" t="s">
        <v>23</v>
      </c>
      <c r="F15" t="str">
        <f t="shared" si="0"/>
        <v>Обращения граждан МО Ногликский ГО</v>
      </c>
      <c r="G15" s="10" t="str">
        <f>HYPERLINK("https://sed.admsakhalin.ru/Docs/Citizen/_layouts/15/eos/edbtransfer.ashx?SiteId=84ddafa0031f409e9b1dd96f91351621&amp;WebId=b44a2e8f6bd940ffb8577ce52c7585e0&amp;ListId=fd8a59b5757749e6848a491ebc731a91&amp;ItemId=48021&amp;ItemGuid=486bfcb957b04d8f9bd710a52ce67b4e&amp;Data=24","https://sed.admsakhalin.ru/Docs/Citizen/_layouts/15/eos/edbtransfer.ashx?SiteId=84ddafa0031f409e9b1dd96f91351621&amp;WebId=b44a2e8f6bd940ffb8577ce52c7585e0&amp;ListId=fd8a59b5757749e6848a491ebc731a91&amp;ItemId=48021&amp;ItemGuid=486bfcb957b04d8f9bd710a52ce67b4e&amp;Data=24")</f>
        <v>https://sed.admsakhalin.ru/Docs/Citizen/_layouts/15/eos/edbtransfer.ashx?SiteId=84ddafa0031f409e9b1dd96f91351621&amp;WebId=b44a2e8f6bd940ffb8577ce52c7585e0&amp;ListId=fd8a59b5757749e6848a491ebc731a91&amp;ItemId=48021&amp;ItemGuid=486bfcb957b04d8f9bd710a52ce67b4e&amp;Data=24</v>
      </c>
    </row>
    <row r="16" spans="1:15" x14ac:dyDescent="0.25">
      <c r="A16" t="s">
        <v>19</v>
      </c>
      <c r="B16" t="s">
        <v>69</v>
      </c>
      <c r="C16" t="s">
        <v>70</v>
      </c>
      <c r="D16" t="s">
        <v>71</v>
      </c>
      <c r="E16" t="s">
        <v>72</v>
      </c>
      <c r="F16" t="str">
        <f t="shared" si="0"/>
        <v>Обращения граждан МО Ногликский ГО</v>
      </c>
      <c r="G16" s="10" t="str">
        <f>HYPERLINK("https://sed.admsakhalin.ru/Docs/Citizen/_layouts/15/eos/edbtransfer.ashx?SiteId=84ddafa0031f409e9b1dd96f91351621&amp;WebId=b44a2e8f6bd940ffb8577ce52c7585e0&amp;ListId=fd8a59b5757749e6848a491ebc731a91&amp;ItemId=43819&amp;ItemGuid=bf42d723fbee4107b76910f7a177cb6e&amp;Data=24","https://sed.admsakhalin.ru/Docs/Citizen/_layouts/15/eos/edbtransfer.ashx?SiteId=84ddafa0031f409e9b1dd96f91351621&amp;WebId=b44a2e8f6bd940ffb8577ce52c7585e0&amp;ListId=fd8a59b5757749e6848a491ebc731a91&amp;ItemId=43819&amp;ItemGuid=bf42d723fbee4107b76910f7a177cb6e&amp;Data=24")</f>
        <v>https://sed.admsakhalin.ru/Docs/Citizen/_layouts/15/eos/edbtransfer.ashx?SiteId=84ddafa0031f409e9b1dd96f91351621&amp;WebId=b44a2e8f6bd940ffb8577ce52c7585e0&amp;ListId=fd8a59b5757749e6848a491ebc731a91&amp;ItemId=43819&amp;ItemGuid=bf42d723fbee4107b76910f7a177cb6e&amp;Data=24</v>
      </c>
    </row>
    <row r="17" spans="1:7" x14ac:dyDescent="0.25">
      <c r="A17" t="s">
        <v>19</v>
      </c>
      <c r="B17" t="s">
        <v>47</v>
      </c>
      <c r="C17" t="s">
        <v>73</v>
      </c>
      <c r="D17" t="s">
        <v>74</v>
      </c>
      <c r="E17" t="s">
        <v>75</v>
      </c>
      <c r="F17" t="str">
        <f t="shared" si="0"/>
        <v>Обращения граждан МО Ногликский ГО</v>
      </c>
      <c r="G17" s="10" t="str">
        <f>HYPERLINK("https://sed.admsakhalin.ru/Docs/Citizen/_layouts/15/eos/edbtransfer.ashx?SiteId=84ddafa0031f409e9b1dd96f91351621&amp;WebId=b44a2e8f6bd940ffb8577ce52c7585e0&amp;ListId=fd8a59b5757749e6848a491ebc731a91&amp;ItemId=47951&amp;ItemGuid=0f3f13d027fd4356864215bd3c9c702a&amp;Data=24","https://sed.admsakhalin.ru/Docs/Citizen/_layouts/15/eos/edbtransfer.ashx?SiteId=84ddafa0031f409e9b1dd96f91351621&amp;WebId=b44a2e8f6bd940ffb8577ce52c7585e0&amp;ListId=fd8a59b5757749e6848a491ebc731a91&amp;ItemId=47951&amp;ItemGuid=0f3f13d027fd4356864215bd3c9c702a&amp;Data=24")</f>
        <v>https://sed.admsakhalin.ru/Docs/Citizen/_layouts/15/eos/edbtransfer.ashx?SiteId=84ddafa0031f409e9b1dd96f91351621&amp;WebId=b44a2e8f6bd940ffb8577ce52c7585e0&amp;ListId=fd8a59b5757749e6848a491ebc731a91&amp;ItemId=47951&amp;ItemGuid=0f3f13d027fd4356864215bd3c9c702a&amp;Data=24</v>
      </c>
    </row>
    <row r="18" spans="1:7" x14ac:dyDescent="0.25">
      <c r="A18" t="s">
        <v>19</v>
      </c>
      <c r="B18" t="s">
        <v>76</v>
      </c>
      <c r="C18" t="s">
        <v>77</v>
      </c>
      <c r="D18" t="s">
        <v>78</v>
      </c>
      <c r="E18" t="s">
        <v>79</v>
      </c>
      <c r="F18" t="str">
        <f t="shared" si="0"/>
        <v>Обращения граждан МО Ногликский ГО</v>
      </c>
      <c r="G18" s="10" t="str">
        <f>HYPERLINK("https://sed.admsakhalin.ru/Docs/Citizen/_layouts/15/eos/edbtransfer.ashx?SiteId=84ddafa0031f409e9b1dd96f91351621&amp;WebId=b44a2e8f6bd940ffb8577ce52c7585e0&amp;ListId=fd8a59b5757749e6848a491ebc731a91&amp;ItemId=46190&amp;ItemGuid=03e0b674af9941f39722175869eb6e05&amp;Data=24","https://sed.admsakhalin.ru/Docs/Citizen/_layouts/15/eos/edbtransfer.ashx?SiteId=84ddafa0031f409e9b1dd96f91351621&amp;WebId=b44a2e8f6bd940ffb8577ce52c7585e0&amp;ListId=fd8a59b5757749e6848a491ebc731a91&amp;ItemId=46190&amp;ItemGuid=03e0b674af9941f39722175869eb6e05&amp;Data=24")</f>
        <v>https://sed.admsakhalin.ru/Docs/Citizen/_layouts/15/eos/edbtransfer.ashx?SiteId=84ddafa0031f409e9b1dd96f91351621&amp;WebId=b44a2e8f6bd940ffb8577ce52c7585e0&amp;ListId=fd8a59b5757749e6848a491ebc731a91&amp;ItemId=46190&amp;ItemGuid=03e0b674af9941f39722175869eb6e05&amp;Data=24</v>
      </c>
    </row>
    <row r="19" spans="1:7" x14ac:dyDescent="0.25">
      <c r="A19" t="s">
        <v>19</v>
      </c>
      <c r="B19" t="s">
        <v>80</v>
      </c>
      <c r="C19" t="s">
        <v>81</v>
      </c>
      <c r="D19" t="s">
        <v>71</v>
      </c>
      <c r="E19" t="s">
        <v>82</v>
      </c>
      <c r="F19" t="str">
        <f t="shared" si="0"/>
        <v>Обращения граждан МО Ногликский ГО</v>
      </c>
      <c r="G19" s="10" t="str">
        <f>HYPERLINK("https://sed.admsakhalin.ru/Docs/Citizen/_layouts/15/eos/edbtransfer.ashx?SiteId=84ddafa0031f409e9b1dd96f91351621&amp;WebId=b44a2e8f6bd940ffb8577ce52c7585e0&amp;ListId=fd8a59b5757749e6848a491ebc731a91&amp;ItemId=43816&amp;ItemGuid=6b772bc270b44b78b5a3178e2880b21d&amp;Data=24","https://sed.admsakhalin.ru/Docs/Citizen/_layouts/15/eos/edbtransfer.ashx?SiteId=84ddafa0031f409e9b1dd96f91351621&amp;WebId=b44a2e8f6bd940ffb8577ce52c7585e0&amp;ListId=fd8a59b5757749e6848a491ebc731a91&amp;ItemId=43816&amp;ItemGuid=6b772bc270b44b78b5a3178e2880b21d&amp;Data=24")</f>
        <v>https://sed.admsakhalin.ru/Docs/Citizen/_layouts/15/eos/edbtransfer.ashx?SiteId=84ddafa0031f409e9b1dd96f91351621&amp;WebId=b44a2e8f6bd940ffb8577ce52c7585e0&amp;ListId=fd8a59b5757749e6848a491ebc731a91&amp;ItemId=43816&amp;ItemGuid=6b772bc270b44b78b5a3178e2880b21d&amp;Data=24</v>
      </c>
    </row>
    <row r="20" spans="1:7" x14ac:dyDescent="0.25">
      <c r="A20" t="s">
        <v>19</v>
      </c>
      <c r="B20" t="s">
        <v>83</v>
      </c>
      <c r="C20" t="s">
        <v>84</v>
      </c>
      <c r="D20" t="s">
        <v>85</v>
      </c>
      <c r="E20" t="s">
        <v>86</v>
      </c>
      <c r="F20" t="str">
        <f t="shared" si="0"/>
        <v>Обращения граждан МО Ногликский ГО</v>
      </c>
      <c r="G20" s="10" t="str">
        <f>HYPERLINK("https://sed.admsakhalin.ru/Docs/Citizen/_layouts/15/eos/edbtransfer.ashx?SiteId=84ddafa0031f409e9b1dd96f91351621&amp;WebId=b44a2e8f6bd940ffb8577ce52c7585e0&amp;ListId=fd8a59b5757749e6848a491ebc731a91&amp;ItemId=42640&amp;ItemGuid=14d2b0e3442749c7b5a2191d6c50191c&amp;Data=24","https://sed.admsakhalin.ru/Docs/Citizen/_layouts/15/eos/edbtransfer.ashx?SiteId=84ddafa0031f409e9b1dd96f91351621&amp;WebId=b44a2e8f6bd940ffb8577ce52c7585e0&amp;ListId=fd8a59b5757749e6848a491ebc731a91&amp;ItemId=42640&amp;ItemGuid=14d2b0e3442749c7b5a2191d6c50191c&amp;Data=24")</f>
        <v>https://sed.admsakhalin.ru/Docs/Citizen/_layouts/15/eos/edbtransfer.ashx?SiteId=84ddafa0031f409e9b1dd96f91351621&amp;WebId=b44a2e8f6bd940ffb8577ce52c7585e0&amp;ListId=fd8a59b5757749e6848a491ebc731a91&amp;ItemId=42640&amp;ItemGuid=14d2b0e3442749c7b5a2191d6c50191c&amp;Data=24</v>
      </c>
    </row>
    <row r="21" spans="1:7" x14ac:dyDescent="0.25">
      <c r="A21" t="s">
        <v>19</v>
      </c>
      <c r="B21" t="s">
        <v>87</v>
      </c>
      <c r="C21" t="s">
        <v>88</v>
      </c>
      <c r="D21" t="s">
        <v>89</v>
      </c>
      <c r="E21" t="s">
        <v>90</v>
      </c>
      <c r="F21" t="str">
        <f t="shared" si="0"/>
        <v>Обращения граждан МО Ногликский ГО</v>
      </c>
      <c r="G21" s="10" t="str">
        <f>HYPERLINK("https://sed.admsakhalin.ru/Docs/Citizen/_layouts/15/eos/edbtransfer.ashx?SiteId=84ddafa0031f409e9b1dd96f91351621&amp;WebId=b44a2e8f6bd940ffb8577ce52c7585e0&amp;ListId=fd8a59b5757749e6848a491ebc731a91&amp;ItemId=44628&amp;ItemGuid=9a1be0fe9d1e4ceaad061936e9b58302&amp;Data=24","https://sed.admsakhalin.ru/Docs/Citizen/_layouts/15/eos/edbtransfer.ashx?SiteId=84ddafa0031f409e9b1dd96f91351621&amp;WebId=b44a2e8f6bd940ffb8577ce52c7585e0&amp;ListId=fd8a59b5757749e6848a491ebc731a91&amp;ItemId=44628&amp;ItemGuid=9a1be0fe9d1e4ceaad061936e9b58302&amp;Data=24")</f>
        <v>https://sed.admsakhalin.ru/Docs/Citizen/_layouts/15/eos/edbtransfer.ashx?SiteId=84ddafa0031f409e9b1dd96f91351621&amp;WebId=b44a2e8f6bd940ffb8577ce52c7585e0&amp;ListId=fd8a59b5757749e6848a491ebc731a91&amp;ItemId=44628&amp;ItemGuid=9a1be0fe9d1e4ceaad061936e9b58302&amp;Data=24</v>
      </c>
    </row>
    <row r="22" spans="1:7" x14ac:dyDescent="0.25">
      <c r="A22" t="s">
        <v>19</v>
      </c>
      <c r="B22" t="s">
        <v>91</v>
      </c>
      <c r="C22" t="s">
        <v>92</v>
      </c>
      <c r="D22" t="s">
        <v>45</v>
      </c>
      <c r="E22" t="s">
        <v>93</v>
      </c>
      <c r="F22" t="str">
        <f t="shared" si="0"/>
        <v>Обращения граждан МО Ногликский ГО</v>
      </c>
      <c r="G22" s="10" t="str">
        <f>HYPERLINK("https://sed.admsakhalin.ru/Docs/Citizen/_layouts/15/eos/edbtransfer.ashx?SiteId=84ddafa0031f409e9b1dd96f91351621&amp;WebId=b44a2e8f6bd940ffb8577ce52c7585e0&amp;ListId=fd8a59b5757749e6848a491ebc731a91&amp;ItemId=46605&amp;ItemGuid=3f08ea4d497347e493251b88eb618515&amp;Data=24","https://sed.admsakhalin.ru/Docs/Citizen/_layouts/15/eos/edbtransfer.ashx?SiteId=84ddafa0031f409e9b1dd96f91351621&amp;WebId=b44a2e8f6bd940ffb8577ce52c7585e0&amp;ListId=fd8a59b5757749e6848a491ebc731a91&amp;ItemId=46605&amp;ItemGuid=3f08ea4d497347e493251b88eb618515&amp;Data=24")</f>
        <v>https://sed.admsakhalin.ru/Docs/Citizen/_layouts/15/eos/edbtransfer.ashx?SiteId=84ddafa0031f409e9b1dd96f91351621&amp;WebId=b44a2e8f6bd940ffb8577ce52c7585e0&amp;ListId=fd8a59b5757749e6848a491ebc731a91&amp;ItemId=46605&amp;ItemGuid=3f08ea4d497347e493251b88eb618515&amp;Data=24</v>
      </c>
    </row>
    <row r="23" spans="1:7" x14ac:dyDescent="0.25">
      <c r="A23" t="s">
        <v>19</v>
      </c>
      <c r="B23" t="s">
        <v>94</v>
      </c>
      <c r="C23" t="s">
        <v>95</v>
      </c>
      <c r="D23" t="s">
        <v>96</v>
      </c>
      <c r="E23" t="s">
        <v>97</v>
      </c>
      <c r="F23" t="str">
        <f t="shared" si="0"/>
        <v>Обращения граждан МО Ногликский ГО</v>
      </c>
      <c r="G23" s="10" t="str">
        <f>HYPERLINK("https://sed.admsakhalin.ru/Docs/Citizen/_layouts/15/eos/edbtransfer.ashx?SiteId=84ddafa0031f409e9b1dd96f91351621&amp;WebId=b44a2e8f6bd940ffb8577ce52c7585e0&amp;ListId=fd8a59b5757749e6848a491ebc731a91&amp;ItemId=47393&amp;ItemGuid=798784d1f815401bb66e1ba4e4f1e82f&amp;Data=24","https://sed.admsakhalin.ru/Docs/Citizen/_layouts/15/eos/edbtransfer.ashx?SiteId=84ddafa0031f409e9b1dd96f91351621&amp;WebId=b44a2e8f6bd940ffb8577ce52c7585e0&amp;ListId=fd8a59b5757749e6848a491ebc731a91&amp;ItemId=47393&amp;ItemGuid=798784d1f815401bb66e1ba4e4f1e82f&amp;Data=24")</f>
        <v>https://sed.admsakhalin.ru/Docs/Citizen/_layouts/15/eos/edbtransfer.ashx?SiteId=84ddafa0031f409e9b1dd96f91351621&amp;WebId=b44a2e8f6bd940ffb8577ce52c7585e0&amp;ListId=fd8a59b5757749e6848a491ebc731a91&amp;ItemId=47393&amp;ItemGuid=798784d1f815401bb66e1ba4e4f1e82f&amp;Data=24</v>
      </c>
    </row>
    <row r="24" spans="1:7" x14ac:dyDescent="0.25">
      <c r="A24" t="s">
        <v>19</v>
      </c>
      <c r="B24" t="s">
        <v>98</v>
      </c>
      <c r="C24" t="s">
        <v>99</v>
      </c>
      <c r="D24" t="s">
        <v>100</v>
      </c>
      <c r="E24" t="s">
        <v>101</v>
      </c>
      <c r="F24" t="str">
        <f t="shared" si="0"/>
        <v>Обращения граждан МО Ногликский ГО</v>
      </c>
      <c r="G24" s="10" t="str">
        <f>HYPERLINK("https://sed.admsakhalin.ru/Docs/Citizen/_layouts/15/eos/edbtransfer.ashx?SiteId=84ddafa0031f409e9b1dd96f91351621&amp;WebId=b44a2e8f6bd940ffb8577ce52c7585e0&amp;ListId=fd8a59b5757749e6848a491ebc731a91&amp;ItemId=42175&amp;ItemGuid=1e3a427aef064e5a9beb1ba885a013af&amp;Data=24","https://sed.admsakhalin.ru/Docs/Citizen/_layouts/15/eos/edbtransfer.ashx?SiteId=84ddafa0031f409e9b1dd96f91351621&amp;WebId=b44a2e8f6bd940ffb8577ce52c7585e0&amp;ListId=fd8a59b5757749e6848a491ebc731a91&amp;ItemId=42175&amp;ItemGuid=1e3a427aef064e5a9beb1ba885a013af&amp;Data=24")</f>
        <v>https://sed.admsakhalin.ru/Docs/Citizen/_layouts/15/eos/edbtransfer.ashx?SiteId=84ddafa0031f409e9b1dd96f91351621&amp;WebId=b44a2e8f6bd940ffb8577ce52c7585e0&amp;ListId=fd8a59b5757749e6848a491ebc731a91&amp;ItemId=42175&amp;ItemGuid=1e3a427aef064e5a9beb1ba885a013af&amp;Data=24</v>
      </c>
    </row>
    <row r="25" spans="1:7" x14ac:dyDescent="0.25">
      <c r="A25" t="s">
        <v>19</v>
      </c>
      <c r="B25" t="s">
        <v>102</v>
      </c>
      <c r="C25" t="s">
        <v>103</v>
      </c>
      <c r="D25" t="s">
        <v>104</v>
      </c>
      <c r="E25" t="s">
        <v>105</v>
      </c>
      <c r="F25" t="str">
        <f t="shared" si="0"/>
        <v>Обращения граждан МО Ногликский ГО</v>
      </c>
      <c r="G25" s="10" t="str">
        <f>HYPERLINK("https://sed.admsakhalin.ru/Docs/Citizen/_layouts/15/eos/edbtransfer.ashx?SiteId=84ddafa0031f409e9b1dd96f91351621&amp;WebId=b44a2e8f6bd940ffb8577ce52c7585e0&amp;ListId=fd8a59b5757749e6848a491ebc731a91&amp;ItemId=45707&amp;ItemGuid=a57b40e415e242598fed1c59b2c1fe9b&amp;Data=24","https://sed.admsakhalin.ru/Docs/Citizen/_layouts/15/eos/edbtransfer.ashx?SiteId=84ddafa0031f409e9b1dd96f91351621&amp;WebId=b44a2e8f6bd940ffb8577ce52c7585e0&amp;ListId=fd8a59b5757749e6848a491ebc731a91&amp;ItemId=45707&amp;ItemGuid=a57b40e415e242598fed1c59b2c1fe9b&amp;Data=24")</f>
        <v>https://sed.admsakhalin.ru/Docs/Citizen/_layouts/15/eos/edbtransfer.ashx?SiteId=84ddafa0031f409e9b1dd96f91351621&amp;WebId=b44a2e8f6bd940ffb8577ce52c7585e0&amp;ListId=fd8a59b5757749e6848a491ebc731a91&amp;ItemId=45707&amp;ItemGuid=a57b40e415e242598fed1c59b2c1fe9b&amp;Data=24</v>
      </c>
    </row>
    <row r="26" spans="1:7" x14ac:dyDescent="0.25">
      <c r="A26" t="s">
        <v>19</v>
      </c>
      <c r="B26" t="s">
        <v>106</v>
      </c>
      <c r="C26" t="s">
        <v>107</v>
      </c>
      <c r="D26" t="s">
        <v>108</v>
      </c>
      <c r="E26" t="s">
        <v>109</v>
      </c>
      <c r="F26" t="str">
        <f t="shared" si="0"/>
        <v>Обращения граждан МО Ногликский ГО</v>
      </c>
      <c r="G26" s="10" t="str">
        <f>HYPERLINK("https://sed.admsakhalin.ru/Docs/Citizen/_layouts/15/eos/edbtransfer.ashx?SiteId=84ddafa0031f409e9b1dd96f91351621&amp;WebId=b44a2e8f6bd940ffb8577ce52c7585e0&amp;ListId=fd8a59b5757749e6848a491ebc731a91&amp;ItemId=42307&amp;ItemGuid=64ec386108a54cebae841d882a3f9557&amp;Data=24","https://sed.admsakhalin.ru/Docs/Citizen/_layouts/15/eos/edbtransfer.ashx?SiteId=84ddafa0031f409e9b1dd96f91351621&amp;WebId=b44a2e8f6bd940ffb8577ce52c7585e0&amp;ListId=fd8a59b5757749e6848a491ebc731a91&amp;ItemId=42307&amp;ItemGuid=64ec386108a54cebae841d882a3f9557&amp;Data=24")</f>
        <v>https://sed.admsakhalin.ru/Docs/Citizen/_layouts/15/eos/edbtransfer.ashx?SiteId=84ddafa0031f409e9b1dd96f91351621&amp;WebId=b44a2e8f6bd940ffb8577ce52c7585e0&amp;ListId=fd8a59b5757749e6848a491ebc731a91&amp;ItemId=42307&amp;ItemGuid=64ec386108a54cebae841d882a3f9557&amp;Data=24</v>
      </c>
    </row>
    <row r="27" spans="1:7" x14ac:dyDescent="0.25">
      <c r="A27" t="s">
        <v>19</v>
      </c>
      <c r="B27" t="s">
        <v>32</v>
      </c>
      <c r="C27" t="s">
        <v>110</v>
      </c>
      <c r="D27" t="s">
        <v>111</v>
      </c>
      <c r="E27" t="s">
        <v>112</v>
      </c>
      <c r="F27" t="str">
        <f t="shared" si="0"/>
        <v>Обращения граждан МО Ногликский ГО</v>
      </c>
      <c r="G27" s="10" t="str">
        <f>HYPERLINK("https://sed.admsakhalin.ru/Docs/Citizen/_layouts/15/eos/edbtransfer.ashx?SiteId=84ddafa0031f409e9b1dd96f91351621&amp;WebId=b44a2e8f6bd940ffb8577ce52c7585e0&amp;ListId=fd8a59b5757749e6848a491ebc731a91&amp;ItemId=45240&amp;ItemGuid=de0532aeadca4e46bbb81d982611aecd&amp;Data=24","https://sed.admsakhalin.ru/Docs/Citizen/_layouts/15/eos/edbtransfer.ashx?SiteId=84ddafa0031f409e9b1dd96f91351621&amp;WebId=b44a2e8f6bd940ffb8577ce52c7585e0&amp;ListId=fd8a59b5757749e6848a491ebc731a91&amp;ItemId=45240&amp;ItemGuid=de0532aeadca4e46bbb81d982611aecd&amp;Data=24")</f>
        <v>https://sed.admsakhalin.ru/Docs/Citizen/_layouts/15/eos/edbtransfer.ashx?SiteId=84ddafa0031f409e9b1dd96f91351621&amp;WebId=b44a2e8f6bd940ffb8577ce52c7585e0&amp;ListId=fd8a59b5757749e6848a491ebc731a91&amp;ItemId=45240&amp;ItemGuid=de0532aeadca4e46bbb81d982611aecd&amp;Data=24</v>
      </c>
    </row>
    <row r="28" spans="1:7" x14ac:dyDescent="0.25">
      <c r="A28" t="s">
        <v>19</v>
      </c>
      <c r="B28" t="s">
        <v>24</v>
      </c>
      <c r="C28" t="s">
        <v>113</v>
      </c>
      <c r="D28" t="s">
        <v>114</v>
      </c>
      <c r="E28" t="s">
        <v>115</v>
      </c>
      <c r="F28" t="str">
        <f t="shared" si="0"/>
        <v>Обращения граждан МО Ногликский ГО</v>
      </c>
      <c r="G28" s="10" t="str">
        <f>HYPERLINK("https://sed.admsakhalin.ru/Docs/Citizen/_layouts/15/eos/edbtransfer.ashx?SiteId=84ddafa0031f409e9b1dd96f91351621&amp;WebId=b44a2e8f6bd940ffb8577ce52c7585e0&amp;ListId=fd8a59b5757749e6848a491ebc731a91&amp;ItemId=42586&amp;ItemGuid=e898326a0289421097b81e7d504fdad4&amp;Data=24","https://sed.admsakhalin.ru/Docs/Citizen/_layouts/15/eos/edbtransfer.ashx?SiteId=84ddafa0031f409e9b1dd96f91351621&amp;WebId=b44a2e8f6bd940ffb8577ce52c7585e0&amp;ListId=fd8a59b5757749e6848a491ebc731a91&amp;ItemId=42586&amp;ItemGuid=e898326a0289421097b81e7d504fdad4&amp;Data=24")</f>
        <v>https://sed.admsakhalin.ru/Docs/Citizen/_layouts/15/eos/edbtransfer.ashx?SiteId=84ddafa0031f409e9b1dd96f91351621&amp;WebId=b44a2e8f6bd940ffb8577ce52c7585e0&amp;ListId=fd8a59b5757749e6848a491ebc731a91&amp;ItemId=42586&amp;ItemGuid=e898326a0289421097b81e7d504fdad4&amp;Data=24</v>
      </c>
    </row>
    <row r="29" spans="1:7" x14ac:dyDescent="0.25">
      <c r="A29" t="s">
        <v>19</v>
      </c>
      <c r="B29" t="s">
        <v>32</v>
      </c>
      <c r="C29" t="s">
        <v>116</v>
      </c>
      <c r="D29" t="s">
        <v>59</v>
      </c>
      <c r="E29" t="s">
        <v>117</v>
      </c>
      <c r="F29" t="str">
        <f t="shared" si="0"/>
        <v>Обращения граждан МО Ногликский ГО</v>
      </c>
      <c r="G29" s="10" t="str">
        <f>HYPERLINK("https://sed.admsakhalin.ru/Docs/Citizen/_layouts/15/eos/edbtransfer.ashx?SiteId=84ddafa0031f409e9b1dd96f91351621&amp;WebId=b44a2e8f6bd940ffb8577ce52c7585e0&amp;ListId=fd8a59b5757749e6848a491ebc731a91&amp;ItemId=43139&amp;ItemGuid=825e2912a2074fa0bf101fe0d72280c0&amp;Data=24","https://sed.admsakhalin.ru/Docs/Citizen/_layouts/15/eos/edbtransfer.ashx?SiteId=84ddafa0031f409e9b1dd96f91351621&amp;WebId=b44a2e8f6bd940ffb8577ce52c7585e0&amp;ListId=fd8a59b5757749e6848a491ebc731a91&amp;ItemId=43139&amp;ItemGuid=825e2912a2074fa0bf101fe0d72280c0&amp;Data=24")</f>
        <v>https://sed.admsakhalin.ru/Docs/Citizen/_layouts/15/eos/edbtransfer.ashx?SiteId=84ddafa0031f409e9b1dd96f91351621&amp;WebId=b44a2e8f6bd940ffb8577ce52c7585e0&amp;ListId=fd8a59b5757749e6848a491ebc731a91&amp;ItemId=43139&amp;ItemGuid=825e2912a2074fa0bf101fe0d72280c0&amp;Data=24</v>
      </c>
    </row>
    <row r="30" spans="1:7" x14ac:dyDescent="0.25">
      <c r="A30" t="s">
        <v>19</v>
      </c>
      <c r="B30" t="s">
        <v>118</v>
      </c>
      <c r="C30" t="s">
        <v>119</v>
      </c>
      <c r="D30" t="s">
        <v>120</v>
      </c>
      <c r="E30" t="s">
        <v>121</v>
      </c>
      <c r="F30" t="str">
        <f t="shared" si="0"/>
        <v>Обращения граждан МО Ногликский ГО</v>
      </c>
      <c r="G30" s="10" t="str">
        <f>HYPERLINK("https://sed.admsakhalin.ru/Docs/Citizen/_layouts/15/eos/edbtransfer.ashx?SiteId=84ddafa0031f409e9b1dd96f91351621&amp;WebId=b44a2e8f6bd940ffb8577ce52c7585e0&amp;ListId=fd8a59b5757749e6848a491ebc731a91&amp;ItemId=43926&amp;ItemGuid=f41911aaf99342ad94f6207756501c73&amp;Data=24","https://sed.admsakhalin.ru/Docs/Citizen/_layouts/15/eos/edbtransfer.ashx?SiteId=84ddafa0031f409e9b1dd96f91351621&amp;WebId=b44a2e8f6bd940ffb8577ce52c7585e0&amp;ListId=fd8a59b5757749e6848a491ebc731a91&amp;ItemId=43926&amp;ItemGuid=f41911aaf99342ad94f6207756501c73&amp;Data=24")</f>
        <v>https://sed.admsakhalin.ru/Docs/Citizen/_layouts/15/eos/edbtransfer.ashx?SiteId=84ddafa0031f409e9b1dd96f91351621&amp;WebId=b44a2e8f6bd940ffb8577ce52c7585e0&amp;ListId=fd8a59b5757749e6848a491ebc731a91&amp;ItemId=43926&amp;ItemGuid=f41911aaf99342ad94f6207756501c73&amp;Data=24</v>
      </c>
    </row>
    <row r="31" spans="1:7" x14ac:dyDescent="0.25">
      <c r="A31" t="s">
        <v>19</v>
      </c>
      <c r="B31" t="s">
        <v>122</v>
      </c>
      <c r="C31" t="s">
        <v>123</v>
      </c>
      <c r="D31" t="s">
        <v>124</v>
      </c>
      <c r="E31" t="s">
        <v>125</v>
      </c>
      <c r="F31" t="str">
        <f t="shared" si="0"/>
        <v>Обращения граждан МО Ногликский ГО</v>
      </c>
      <c r="G31" s="10" t="str">
        <f>HYPERLINK("https://sed.admsakhalin.ru/Docs/Citizen/_layouts/15/eos/edbtransfer.ashx?SiteId=84ddafa0031f409e9b1dd96f91351621&amp;WebId=b44a2e8f6bd940ffb8577ce52c7585e0&amp;ListId=fd8a59b5757749e6848a491ebc731a91&amp;ItemId=43968&amp;ItemGuid=323d5df746df431798b62137e1b11b82&amp;Data=24","https://sed.admsakhalin.ru/Docs/Citizen/_layouts/15/eos/edbtransfer.ashx?SiteId=84ddafa0031f409e9b1dd96f91351621&amp;WebId=b44a2e8f6bd940ffb8577ce52c7585e0&amp;ListId=fd8a59b5757749e6848a491ebc731a91&amp;ItemId=43968&amp;ItemGuid=323d5df746df431798b62137e1b11b82&amp;Data=24")</f>
        <v>https://sed.admsakhalin.ru/Docs/Citizen/_layouts/15/eos/edbtransfer.ashx?SiteId=84ddafa0031f409e9b1dd96f91351621&amp;WebId=b44a2e8f6bd940ffb8577ce52c7585e0&amp;ListId=fd8a59b5757749e6848a491ebc731a91&amp;ItemId=43968&amp;ItemGuid=323d5df746df431798b62137e1b11b82&amp;Data=24</v>
      </c>
    </row>
    <row r="32" spans="1:7" x14ac:dyDescent="0.25">
      <c r="A32" t="s">
        <v>19</v>
      </c>
      <c r="B32" t="s">
        <v>126</v>
      </c>
      <c r="C32" t="s">
        <v>127</v>
      </c>
      <c r="D32" t="s">
        <v>63</v>
      </c>
      <c r="E32" t="s">
        <v>128</v>
      </c>
      <c r="F32" t="str">
        <f t="shared" si="0"/>
        <v>Обращения граждан МО Ногликский ГО</v>
      </c>
      <c r="G32" s="10" t="str">
        <f>HYPERLINK("https://sed.admsakhalin.ru/Docs/Citizen/_layouts/15/eos/edbtransfer.ashx?SiteId=84ddafa0031f409e9b1dd96f91351621&amp;WebId=b44a2e8f6bd940ffb8577ce52c7585e0&amp;ListId=fd8a59b5757749e6848a491ebc731a91&amp;ItemId=44354&amp;ItemGuid=446caddd9e384cb59f752552547b59a7&amp;Data=24","https://sed.admsakhalin.ru/Docs/Citizen/_layouts/15/eos/edbtransfer.ashx?SiteId=84ddafa0031f409e9b1dd96f91351621&amp;WebId=b44a2e8f6bd940ffb8577ce52c7585e0&amp;ListId=fd8a59b5757749e6848a491ebc731a91&amp;ItemId=44354&amp;ItemGuid=446caddd9e384cb59f752552547b59a7&amp;Data=24")</f>
        <v>https://sed.admsakhalin.ru/Docs/Citizen/_layouts/15/eos/edbtransfer.ashx?SiteId=84ddafa0031f409e9b1dd96f91351621&amp;WebId=b44a2e8f6bd940ffb8577ce52c7585e0&amp;ListId=fd8a59b5757749e6848a491ebc731a91&amp;ItemId=44354&amp;ItemGuid=446caddd9e384cb59f752552547b59a7&amp;Data=24</v>
      </c>
    </row>
    <row r="33" spans="1:7" x14ac:dyDescent="0.25">
      <c r="A33" t="s">
        <v>19</v>
      </c>
      <c r="B33" t="s">
        <v>129</v>
      </c>
      <c r="C33" t="s">
        <v>130</v>
      </c>
      <c r="D33" t="s">
        <v>74</v>
      </c>
      <c r="E33" t="s">
        <v>131</v>
      </c>
      <c r="F33" t="str">
        <f t="shared" si="0"/>
        <v>Обращения граждан МО Ногликский ГО</v>
      </c>
      <c r="G33" s="10" t="str">
        <f>HYPERLINK("https://sed.admsakhalin.ru/Docs/Citizen/_layouts/15/eos/edbtransfer.ashx?SiteId=84ddafa0031f409e9b1dd96f91351621&amp;WebId=b44a2e8f6bd940ffb8577ce52c7585e0&amp;ListId=fd8a59b5757749e6848a491ebc731a91&amp;ItemId=47923&amp;ItemGuid=66628a9a29d8447cb0ac25f444d6fa69&amp;Data=24","https://sed.admsakhalin.ru/Docs/Citizen/_layouts/15/eos/edbtransfer.ashx?SiteId=84ddafa0031f409e9b1dd96f91351621&amp;WebId=b44a2e8f6bd940ffb8577ce52c7585e0&amp;ListId=fd8a59b5757749e6848a491ebc731a91&amp;ItemId=47923&amp;ItemGuid=66628a9a29d8447cb0ac25f444d6fa69&amp;Data=24")</f>
        <v>https://sed.admsakhalin.ru/Docs/Citizen/_layouts/15/eos/edbtransfer.ashx?SiteId=84ddafa0031f409e9b1dd96f91351621&amp;WebId=b44a2e8f6bd940ffb8577ce52c7585e0&amp;ListId=fd8a59b5757749e6848a491ebc731a91&amp;ItemId=47923&amp;ItemGuid=66628a9a29d8447cb0ac25f444d6fa69&amp;Data=24</v>
      </c>
    </row>
    <row r="34" spans="1:7" x14ac:dyDescent="0.25">
      <c r="A34" t="s">
        <v>19</v>
      </c>
      <c r="B34" t="s">
        <v>47</v>
      </c>
      <c r="C34" t="s">
        <v>132</v>
      </c>
      <c r="D34" t="s">
        <v>49</v>
      </c>
      <c r="E34" t="s">
        <v>50</v>
      </c>
      <c r="F34" t="str">
        <f t="shared" si="0"/>
        <v>Обращения граждан МО Ногликский ГО</v>
      </c>
      <c r="G34" s="10" t="str">
        <f>HYPERLINK("https://sed.admsakhalin.ru/Docs/Citizen/_layouts/15/eos/edbtransfer.ashx?SiteId=84ddafa0031f409e9b1dd96f91351621&amp;WebId=b44a2e8f6bd940ffb8577ce52c7585e0&amp;ListId=fd8a59b5757749e6848a491ebc731a91&amp;ItemId=46206&amp;ItemGuid=fb417b4b074c4e3190ed279bd09b4e46&amp;Data=24","https://sed.admsakhalin.ru/Docs/Citizen/_layouts/15/eos/edbtransfer.ashx?SiteId=84ddafa0031f409e9b1dd96f91351621&amp;WebId=b44a2e8f6bd940ffb8577ce52c7585e0&amp;ListId=fd8a59b5757749e6848a491ebc731a91&amp;ItemId=46206&amp;ItemGuid=fb417b4b074c4e3190ed279bd09b4e46&amp;Data=24")</f>
        <v>https://sed.admsakhalin.ru/Docs/Citizen/_layouts/15/eos/edbtransfer.ashx?SiteId=84ddafa0031f409e9b1dd96f91351621&amp;WebId=b44a2e8f6bd940ffb8577ce52c7585e0&amp;ListId=fd8a59b5757749e6848a491ebc731a91&amp;ItemId=46206&amp;ItemGuid=fb417b4b074c4e3190ed279bd09b4e46&amp;Data=24</v>
      </c>
    </row>
    <row r="35" spans="1:7" x14ac:dyDescent="0.25">
      <c r="A35" t="s">
        <v>19</v>
      </c>
      <c r="B35" t="s">
        <v>133</v>
      </c>
      <c r="C35" t="s">
        <v>134</v>
      </c>
      <c r="D35" t="s">
        <v>124</v>
      </c>
      <c r="E35" t="s">
        <v>133</v>
      </c>
      <c r="F35" t="str">
        <f t="shared" si="0"/>
        <v>Обращения граждан МО Ногликский ГО</v>
      </c>
      <c r="G35" s="10" t="str">
        <f>HYPERLINK("https://sed.admsakhalin.ru/Docs/Citizen/_layouts/15/eos/edbtransfer.ashx?SiteId=84ddafa0031f409e9b1dd96f91351621&amp;WebId=b44a2e8f6bd940ffb8577ce52c7585e0&amp;ListId=fd8a59b5757749e6848a491ebc731a91&amp;ItemId=43956&amp;ItemGuid=abc14201fa924059ac8628a013dc6b23&amp;Data=24","https://sed.admsakhalin.ru/Docs/Citizen/_layouts/15/eos/edbtransfer.ashx?SiteId=84ddafa0031f409e9b1dd96f91351621&amp;WebId=b44a2e8f6bd940ffb8577ce52c7585e0&amp;ListId=fd8a59b5757749e6848a491ebc731a91&amp;ItemId=43956&amp;ItemGuid=abc14201fa924059ac8628a013dc6b23&amp;Data=24")</f>
        <v>https://sed.admsakhalin.ru/Docs/Citizen/_layouts/15/eos/edbtransfer.ashx?SiteId=84ddafa0031f409e9b1dd96f91351621&amp;WebId=b44a2e8f6bd940ffb8577ce52c7585e0&amp;ListId=fd8a59b5757749e6848a491ebc731a91&amp;ItemId=43956&amp;ItemGuid=abc14201fa924059ac8628a013dc6b23&amp;Data=24</v>
      </c>
    </row>
    <row r="36" spans="1:7" x14ac:dyDescent="0.25">
      <c r="A36" t="s">
        <v>19</v>
      </c>
      <c r="B36" t="s">
        <v>32</v>
      </c>
      <c r="C36" t="s">
        <v>135</v>
      </c>
      <c r="D36" t="s">
        <v>45</v>
      </c>
      <c r="E36" t="s">
        <v>136</v>
      </c>
      <c r="F36" t="str">
        <f t="shared" si="0"/>
        <v>Обращения граждан МО Ногликский ГО</v>
      </c>
      <c r="G36" s="10" t="str">
        <f>HYPERLINK("https://sed.admsakhalin.ru/Docs/Citizen/_layouts/15/eos/edbtransfer.ashx?SiteId=84ddafa0031f409e9b1dd96f91351621&amp;WebId=b44a2e8f6bd940ffb8577ce52c7585e0&amp;ListId=fd8a59b5757749e6848a491ebc731a91&amp;ItemId=46606&amp;ItemGuid=690cd8d93c6043dd830c2ba70a407187&amp;Data=24","https://sed.admsakhalin.ru/Docs/Citizen/_layouts/15/eos/edbtransfer.ashx?SiteId=84ddafa0031f409e9b1dd96f91351621&amp;WebId=b44a2e8f6bd940ffb8577ce52c7585e0&amp;ListId=fd8a59b5757749e6848a491ebc731a91&amp;ItemId=46606&amp;ItemGuid=690cd8d93c6043dd830c2ba70a407187&amp;Data=24")</f>
        <v>https://sed.admsakhalin.ru/Docs/Citizen/_layouts/15/eos/edbtransfer.ashx?SiteId=84ddafa0031f409e9b1dd96f91351621&amp;WebId=b44a2e8f6bd940ffb8577ce52c7585e0&amp;ListId=fd8a59b5757749e6848a491ebc731a91&amp;ItemId=46606&amp;ItemGuid=690cd8d93c6043dd830c2ba70a407187&amp;Data=24</v>
      </c>
    </row>
    <row r="37" spans="1:7" x14ac:dyDescent="0.25">
      <c r="A37" t="s">
        <v>19</v>
      </c>
      <c r="B37" t="s">
        <v>32</v>
      </c>
      <c r="C37" t="s">
        <v>137</v>
      </c>
      <c r="D37" t="s">
        <v>120</v>
      </c>
      <c r="E37" t="s">
        <v>138</v>
      </c>
      <c r="F37" t="str">
        <f t="shared" si="0"/>
        <v>Обращения граждан МО Ногликский ГО</v>
      </c>
      <c r="G37" s="10" t="str">
        <f>HYPERLINK("https://sed.admsakhalin.ru/Docs/Citizen/_layouts/15/eos/edbtransfer.ashx?SiteId=84ddafa0031f409e9b1dd96f91351621&amp;WebId=b44a2e8f6bd940ffb8577ce52c7585e0&amp;ListId=fd8a59b5757749e6848a491ebc731a91&amp;ItemId=43930&amp;ItemGuid=c35b17aee46a4ea083702c9fbf0c9079&amp;Data=24","https://sed.admsakhalin.ru/Docs/Citizen/_layouts/15/eos/edbtransfer.ashx?SiteId=84ddafa0031f409e9b1dd96f91351621&amp;WebId=b44a2e8f6bd940ffb8577ce52c7585e0&amp;ListId=fd8a59b5757749e6848a491ebc731a91&amp;ItemId=43930&amp;ItemGuid=c35b17aee46a4ea083702c9fbf0c9079&amp;Data=24")</f>
        <v>https://sed.admsakhalin.ru/Docs/Citizen/_layouts/15/eos/edbtransfer.ashx?SiteId=84ddafa0031f409e9b1dd96f91351621&amp;WebId=b44a2e8f6bd940ffb8577ce52c7585e0&amp;ListId=fd8a59b5757749e6848a491ebc731a91&amp;ItemId=43930&amp;ItemGuid=c35b17aee46a4ea083702c9fbf0c9079&amp;Data=24</v>
      </c>
    </row>
    <row r="38" spans="1:7" x14ac:dyDescent="0.25">
      <c r="A38" t="s">
        <v>19</v>
      </c>
      <c r="B38" t="s">
        <v>32</v>
      </c>
      <c r="C38" t="s">
        <v>139</v>
      </c>
      <c r="D38" t="s">
        <v>85</v>
      </c>
      <c r="E38" t="s">
        <v>140</v>
      </c>
      <c r="F38" t="str">
        <f t="shared" si="0"/>
        <v>Обращения граждан МО Ногликский ГО</v>
      </c>
      <c r="G38" s="10" t="str">
        <f>HYPERLINK("https://sed.admsakhalin.ru/Docs/Citizen/_layouts/15/eos/edbtransfer.ashx?SiteId=84ddafa0031f409e9b1dd96f91351621&amp;WebId=b44a2e8f6bd940ffb8577ce52c7585e0&amp;ListId=fd8a59b5757749e6848a491ebc731a91&amp;ItemId=42676&amp;ItemGuid=c012a5a7dd694d95851f2d8182e446ec&amp;Data=24","https://sed.admsakhalin.ru/Docs/Citizen/_layouts/15/eos/edbtransfer.ashx?SiteId=84ddafa0031f409e9b1dd96f91351621&amp;WebId=b44a2e8f6bd940ffb8577ce52c7585e0&amp;ListId=fd8a59b5757749e6848a491ebc731a91&amp;ItemId=42676&amp;ItemGuid=c012a5a7dd694d95851f2d8182e446ec&amp;Data=24")</f>
        <v>https://sed.admsakhalin.ru/Docs/Citizen/_layouts/15/eos/edbtransfer.ashx?SiteId=84ddafa0031f409e9b1dd96f91351621&amp;WebId=b44a2e8f6bd940ffb8577ce52c7585e0&amp;ListId=fd8a59b5757749e6848a491ebc731a91&amp;ItemId=42676&amp;ItemGuid=c012a5a7dd694d95851f2d8182e446ec&amp;Data=24</v>
      </c>
    </row>
    <row r="39" spans="1:7" x14ac:dyDescent="0.25">
      <c r="A39" t="s">
        <v>19</v>
      </c>
      <c r="B39" t="s">
        <v>141</v>
      </c>
      <c r="C39" t="s">
        <v>142</v>
      </c>
      <c r="D39" t="s">
        <v>26</v>
      </c>
      <c r="E39" t="s">
        <v>143</v>
      </c>
      <c r="F39" t="str">
        <f t="shared" si="0"/>
        <v>Обращения граждан МО Ногликский ГО</v>
      </c>
      <c r="G39" s="10" t="str">
        <f>HYPERLINK("https://sed.admsakhalin.ru/Docs/Citizen/_layouts/15/eos/edbtransfer.ashx?SiteId=84ddafa0031f409e9b1dd96f91351621&amp;WebId=b44a2e8f6bd940ffb8577ce52c7585e0&amp;ListId=fd8a59b5757749e6848a491ebc731a91&amp;ItemId=45875&amp;ItemGuid=71b1d31847d94991a3d72dea1aba19d1&amp;Data=24","https://sed.admsakhalin.ru/Docs/Citizen/_layouts/15/eos/edbtransfer.ashx?SiteId=84ddafa0031f409e9b1dd96f91351621&amp;WebId=b44a2e8f6bd940ffb8577ce52c7585e0&amp;ListId=fd8a59b5757749e6848a491ebc731a91&amp;ItemId=45875&amp;ItemGuid=71b1d31847d94991a3d72dea1aba19d1&amp;Data=24")</f>
        <v>https://sed.admsakhalin.ru/Docs/Citizen/_layouts/15/eos/edbtransfer.ashx?SiteId=84ddafa0031f409e9b1dd96f91351621&amp;WebId=b44a2e8f6bd940ffb8577ce52c7585e0&amp;ListId=fd8a59b5757749e6848a491ebc731a91&amp;ItemId=45875&amp;ItemGuid=71b1d31847d94991a3d72dea1aba19d1&amp;Data=24</v>
      </c>
    </row>
    <row r="40" spans="1:7" x14ac:dyDescent="0.25">
      <c r="A40" t="s">
        <v>19</v>
      </c>
      <c r="B40" t="s">
        <v>32</v>
      </c>
      <c r="C40" t="s">
        <v>144</v>
      </c>
      <c r="D40" t="s">
        <v>85</v>
      </c>
      <c r="E40" t="s">
        <v>145</v>
      </c>
      <c r="F40" t="str">
        <f t="shared" si="0"/>
        <v>Обращения граждан МО Ногликский ГО</v>
      </c>
      <c r="G40" s="10" t="str">
        <f>HYPERLINK("https://sed.admsakhalin.ru/Docs/Citizen/_layouts/15/eos/edbtransfer.ashx?SiteId=84ddafa0031f409e9b1dd96f91351621&amp;WebId=b44a2e8f6bd940ffb8577ce52c7585e0&amp;ListId=fd8a59b5757749e6848a491ebc731a91&amp;ItemId=42670&amp;ItemGuid=03cb3f4bda3d462b94412fbed12bb286&amp;Data=24","https://sed.admsakhalin.ru/Docs/Citizen/_layouts/15/eos/edbtransfer.ashx?SiteId=84ddafa0031f409e9b1dd96f91351621&amp;WebId=b44a2e8f6bd940ffb8577ce52c7585e0&amp;ListId=fd8a59b5757749e6848a491ebc731a91&amp;ItemId=42670&amp;ItemGuid=03cb3f4bda3d462b94412fbed12bb286&amp;Data=24")</f>
        <v>https://sed.admsakhalin.ru/Docs/Citizen/_layouts/15/eos/edbtransfer.ashx?SiteId=84ddafa0031f409e9b1dd96f91351621&amp;WebId=b44a2e8f6bd940ffb8577ce52c7585e0&amp;ListId=fd8a59b5757749e6848a491ebc731a91&amp;ItemId=42670&amp;ItemGuid=03cb3f4bda3d462b94412fbed12bb286&amp;Data=24</v>
      </c>
    </row>
    <row r="41" spans="1:7" x14ac:dyDescent="0.25">
      <c r="A41" t="s">
        <v>19</v>
      </c>
      <c r="B41" t="s">
        <v>32</v>
      </c>
      <c r="C41" t="s">
        <v>146</v>
      </c>
      <c r="D41" t="s">
        <v>111</v>
      </c>
      <c r="E41" t="s">
        <v>147</v>
      </c>
      <c r="F41" t="str">
        <f t="shared" si="0"/>
        <v>Обращения граждан МО Ногликский ГО</v>
      </c>
      <c r="G41" s="10" t="str">
        <f>HYPERLINK("https://sed.admsakhalin.ru/Docs/Citizen/_layouts/15/eos/edbtransfer.ashx?SiteId=84ddafa0031f409e9b1dd96f91351621&amp;WebId=b44a2e8f6bd940ffb8577ce52c7585e0&amp;ListId=fd8a59b5757749e6848a491ebc731a91&amp;ItemId=45237&amp;ItemGuid=62015f378de147a89e7f322d1382ee13&amp;Data=24","https://sed.admsakhalin.ru/Docs/Citizen/_layouts/15/eos/edbtransfer.ashx?SiteId=84ddafa0031f409e9b1dd96f91351621&amp;WebId=b44a2e8f6bd940ffb8577ce52c7585e0&amp;ListId=fd8a59b5757749e6848a491ebc731a91&amp;ItemId=45237&amp;ItemGuid=62015f378de147a89e7f322d1382ee13&amp;Data=24")</f>
        <v>https://sed.admsakhalin.ru/Docs/Citizen/_layouts/15/eos/edbtransfer.ashx?SiteId=84ddafa0031f409e9b1dd96f91351621&amp;WebId=b44a2e8f6bd940ffb8577ce52c7585e0&amp;ListId=fd8a59b5757749e6848a491ebc731a91&amp;ItemId=45237&amp;ItemGuid=62015f378de147a89e7f322d1382ee13&amp;Data=24</v>
      </c>
    </row>
    <row r="42" spans="1:7" x14ac:dyDescent="0.25">
      <c r="A42" t="s">
        <v>19</v>
      </c>
      <c r="B42" t="s">
        <v>148</v>
      </c>
      <c r="C42" t="s">
        <v>149</v>
      </c>
      <c r="D42" t="s">
        <v>150</v>
      </c>
      <c r="E42" t="s">
        <v>151</v>
      </c>
      <c r="F42" t="str">
        <f t="shared" si="0"/>
        <v>Обращения граждан МО Ногликский ГО</v>
      </c>
      <c r="G42" s="10" t="str">
        <f>HYPERLINK("https://sed.admsakhalin.ru/Docs/Citizen/_layouts/15/eos/edbtransfer.ashx?SiteId=84ddafa0031f409e9b1dd96f91351621&amp;WebId=b44a2e8f6bd940ffb8577ce52c7585e0&amp;ListId=fd8a59b5757749e6848a491ebc731a91&amp;ItemId=43496&amp;ItemGuid=aa2083d506b740c6bb6833db986542cb&amp;Data=24","https://sed.admsakhalin.ru/Docs/Citizen/_layouts/15/eos/edbtransfer.ashx?SiteId=84ddafa0031f409e9b1dd96f91351621&amp;WebId=b44a2e8f6bd940ffb8577ce52c7585e0&amp;ListId=fd8a59b5757749e6848a491ebc731a91&amp;ItemId=43496&amp;ItemGuid=aa2083d506b740c6bb6833db986542cb&amp;Data=24")</f>
        <v>https://sed.admsakhalin.ru/Docs/Citizen/_layouts/15/eos/edbtransfer.ashx?SiteId=84ddafa0031f409e9b1dd96f91351621&amp;WebId=b44a2e8f6bd940ffb8577ce52c7585e0&amp;ListId=fd8a59b5757749e6848a491ebc731a91&amp;ItemId=43496&amp;ItemGuid=aa2083d506b740c6bb6833db986542cb&amp;Data=24</v>
      </c>
    </row>
    <row r="43" spans="1:7" x14ac:dyDescent="0.25">
      <c r="A43" t="s">
        <v>19</v>
      </c>
      <c r="B43" t="s">
        <v>32</v>
      </c>
      <c r="C43" t="s">
        <v>152</v>
      </c>
      <c r="D43" t="s">
        <v>153</v>
      </c>
      <c r="E43" t="s">
        <v>154</v>
      </c>
      <c r="F43" t="str">
        <f t="shared" si="0"/>
        <v>Обращения граждан МО Ногликский ГО</v>
      </c>
      <c r="G43" s="10" t="str">
        <f>HYPERLINK("https://sed.admsakhalin.ru/Docs/Citizen/_layouts/15/eos/edbtransfer.ashx?SiteId=84ddafa0031f409e9b1dd96f91351621&amp;WebId=b44a2e8f6bd940ffb8577ce52c7585e0&amp;ListId=fd8a59b5757749e6848a491ebc731a91&amp;ItemId=46249&amp;ItemGuid=c4667c5082534418b77c347198ae5ae3&amp;Data=24","https://sed.admsakhalin.ru/Docs/Citizen/_layouts/15/eos/edbtransfer.ashx?SiteId=84ddafa0031f409e9b1dd96f91351621&amp;WebId=b44a2e8f6bd940ffb8577ce52c7585e0&amp;ListId=fd8a59b5757749e6848a491ebc731a91&amp;ItemId=46249&amp;ItemGuid=c4667c5082534418b77c347198ae5ae3&amp;Data=24")</f>
        <v>https://sed.admsakhalin.ru/Docs/Citizen/_layouts/15/eos/edbtransfer.ashx?SiteId=84ddafa0031f409e9b1dd96f91351621&amp;WebId=b44a2e8f6bd940ffb8577ce52c7585e0&amp;ListId=fd8a59b5757749e6848a491ebc731a91&amp;ItemId=46249&amp;ItemGuid=c4667c5082534418b77c347198ae5ae3&amp;Data=24</v>
      </c>
    </row>
    <row r="44" spans="1:7" x14ac:dyDescent="0.25">
      <c r="A44" t="s">
        <v>19</v>
      </c>
      <c r="B44" t="s">
        <v>47</v>
      </c>
      <c r="C44" t="s">
        <v>155</v>
      </c>
      <c r="D44" t="s">
        <v>156</v>
      </c>
      <c r="E44" t="s">
        <v>157</v>
      </c>
      <c r="F44" t="str">
        <f t="shared" si="0"/>
        <v>Обращения граждан МО Ногликский ГО</v>
      </c>
      <c r="G44" s="10" t="str">
        <f>HYPERLINK("https://sed.admsakhalin.ru/Docs/Citizen/_layouts/15/eos/edbtransfer.ashx?SiteId=84ddafa0031f409e9b1dd96f91351621&amp;WebId=b44a2e8f6bd940ffb8577ce52c7585e0&amp;ListId=fd8a59b5757749e6848a491ebc731a91&amp;ItemId=43050&amp;ItemGuid=0d4121b7449e4ca19cac3567d009c909&amp;Data=24","https://sed.admsakhalin.ru/Docs/Citizen/_layouts/15/eos/edbtransfer.ashx?SiteId=84ddafa0031f409e9b1dd96f91351621&amp;WebId=b44a2e8f6bd940ffb8577ce52c7585e0&amp;ListId=fd8a59b5757749e6848a491ebc731a91&amp;ItemId=43050&amp;ItemGuid=0d4121b7449e4ca19cac3567d009c909&amp;Data=24")</f>
        <v>https://sed.admsakhalin.ru/Docs/Citizen/_layouts/15/eos/edbtransfer.ashx?SiteId=84ddafa0031f409e9b1dd96f91351621&amp;WebId=b44a2e8f6bd940ffb8577ce52c7585e0&amp;ListId=fd8a59b5757749e6848a491ebc731a91&amp;ItemId=43050&amp;ItemGuid=0d4121b7449e4ca19cac3567d009c909&amp;Data=24</v>
      </c>
    </row>
    <row r="45" spans="1:7" x14ac:dyDescent="0.25">
      <c r="A45" t="s">
        <v>19</v>
      </c>
      <c r="B45" t="s">
        <v>158</v>
      </c>
      <c r="C45" t="s">
        <v>159</v>
      </c>
      <c r="D45" t="s">
        <v>160</v>
      </c>
      <c r="E45" t="s">
        <v>161</v>
      </c>
      <c r="F45" t="str">
        <f t="shared" si="0"/>
        <v>Обращения граждан МО Ногликский ГО</v>
      </c>
      <c r="G45" s="10" t="str">
        <f>HYPERLINK("https://sed.admsakhalin.ru/Docs/Citizen/_layouts/15/eos/edbtransfer.ashx?SiteId=84ddafa0031f409e9b1dd96f91351621&amp;WebId=b44a2e8f6bd940ffb8577ce52c7585e0&amp;ListId=fd8a59b5757749e6848a491ebc731a91&amp;ItemId=44784&amp;ItemGuid=d486d49226cf43d28e4e378a470c1a57&amp;Data=24","https://sed.admsakhalin.ru/Docs/Citizen/_layouts/15/eos/edbtransfer.ashx?SiteId=84ddafa0031f409e9b1dd96f91351621&amp;WebId=b44a2e8f6bd940ffb8577ce52c7585e0&amp;ListId=fd8a59b5757749e6848a491ebc731a91&amp;ItemId=44784&amp;ItemGuid=d486d49226cf43d28e4e378a470c1a57&amp;Data=24")</f>
        <v>https://sed.admsakhalin.ru/Docs/Citizen/_layouts/15/eos/edbtransfer.ashx?SiteId=84ddafa0031f409e9b1dd96f91351621&amp;WebId=b44a2e8f6bd940ffb8577ce52c7585e0&amp;ListId=fd8a59b5757749e6848a491ebc731a91&amp;ItemId=44784&amp;ItemGuid=d486d49226cf43d28e4e378a470c1a57&amp;Data=24</v>
      </c>
    </row>
    <row r="46" spans="1:7" x14ac:dyDescent="0.25">
      <c r="A46" t="s">
        <v>19</v>
      </c>
      <c r="B46" t="s">
        <v>47</v>
      </c>
      <c r="C46" t="s">
        <v>162</v>
      </c>
      <c r="D46" t="s">
        <v>34</v>
      </c>
      <c r="E46" t="s">
        <v>75</v>
      </c>
      <c r="F46" t="str">
        <f t="shared" si="0"/>
        <v>Обращения граждан МО Ногликский ГО</v>
      </c>
      <c r="G46" s="10" t="str">
        <f>HYPERLINK("https://sed.admsakhalin.ru/Docs/Citizen/_layouts/15/eos/edbtransfer.ashx?SiteId=84ddafa0031f409e9b1dd96f91351621&amp;WebId=b44a2e8f6bd940ffb8577ce52c7585e0&amp;ListId=fd8a59b5757749e6848a491ebc731a91&amp;ItemId=47494&amp;ItemGuid=ddec13e56cd04bf293bb390dee681bab&amp;Data=24","https://sed.admsakhalin.ru/Docs/Citizen/_layouts/15/eos/edbtransfer.ashx?SiteId=84ddafa0031f409e9b1dd96f91351621&amp;WebId=b44a2e8f6bd940ffb8577ce52c7585e0&amp;ListId=fd8a59b5757749e6848a491ebc731a91&amp;ItemId=47494&amp;ItemGuid=ddec13e56cd04bf293bb390dee681bab&amp;Data=24")</f>
        <v>https://sed.admsakhalin.ru/Docs/Citizen/_layouts/15/eos/edbtransfer.ashx?SiteId=84ddafa0031f409e9b1dd96f91351621&amp;WebId=b44a2e8f6bd940ffb8577ce52c7585e0&amp;ListId=fd8a59b5757749e6848a491ebc731a91&amp;ItemId=47494&amp;ItemGuid=ddec13e56cd04bf293bb390dee681bab&amp;Data=24</v>
      </c>
    </row>
    <row r="47" spans="1:7" x14ac:dyDescent="0.25">
      <c r="A47" t="s">
        <v>19</v>
      </c>
      <c r="B47" t="s">
        <v>163</v>
      </c>
      <c r="C47" t="s">
        <v>164</v>
      </c>
      <c r="D47" t="s">
        <v>165</v>
      </c>
      <c r="E47" t="s">
        <v>166</v>
      </c>
      <c r="F47" t="str">
        <f t="shared" si="0"/>
        <v>Обращения граждан МО Ногликский ГО</v>
      </c>
      <c r="G47" s="10" t="str">
        <f>HYPERLINK("https://sed.admsakhalin.ru/Docs/Citizen/_layouts/15/eos/edbtransfer.ashx?SiteId=84ddafa0031f409e9b1dd96f91351621&amp;WebId=b44a2e8f6bd940ffb8577ce52c7585e0&amp;ListId=fd8a59b5757749e6848a491ebc731a91&amp;ItemId=42106&amp;ItemGuid=5088760ec8b04b6d843839331dd31b5b&amp;Data=24","https://sed.admsakhalin.ru/Docs/Citizen/_layouts/15/eos/edbtransfer.ashx?SiteId=84ddafa0031f409e9b1dd96f91351621&amp;WebId=b44a2e8f6bd940ffb8577ce52c7585e0&amp;ListId=fd8a59b5757749e6848a491ebc731a91&amp;ItemId=42106&amp;ItemGuid=5088760ec8b04b6d843839331dd31b5b&amp;Data=24")</f>
        <v>https://sed.admsakhalin.ru/Docs/Citizen/_layouts/15/eos/edbtransfer.ashx?SiteId=84ddafa0031f409e9b1dd96f91351621&amp;WebId=b44a2e8f6bd940ffb8577ce52c7585e0&amp;ListId=fd8a59b5757749e6848a491ebc731a91&amp;ItemId=42106&amp;ItemGuid=5088760ec8b04b6d843839331dd31b5b&amp;Data=24</v>
      </c>
    </row>
    <row r="48" spans="1:7" x14ac:dyDescent="0.25">
      <c r="A48" t="s">
        <v>19</v>
      </c>
      <c r="B48" t="s">
        <v>32</v>
      </c>
      <c r="C48" t="s">
        <v>167</v>
      </c>
      <c r="D48" t="s">
        <v>168</v>
      </c>
      <c r="E48" t="s">
        <v>169</v>
      </c>
      <c r="F48" t="str">
        <f t="shared" si="0"/>
        <v>Обращения граждан МО Ногликский ГО</v>
      </c>
      <c r="G48" s="10" t="str">
        <f>HYPERLINK("https://sed.admsakhalin.ru/Docs/Citizen/_layouts/15/eos/edbtransfer.ashx?SiteId=84ddafa0031f409e9b1dd96f91351621&amp;WebId=b44a2e8f6bd940ffb8577ce52c7585e0&amp;ListId=fd8a59b5757749e6848a491ebc731a91&amp;ItemId=41734&amp;ItemGuid=91258de71cb44278a25a3b7069c9209c&amp;Data=24","https://sed.admsakhalin.ru/Docs/Citizen/_layouts/15/eos/edbtransfer.ashx?SiteId=84ddafa0031f409e9b1dd96f91351621&amp;WebId=b44a2e8f6bd940ffb8577ce52c7585e0&amp;ListId=fd8a59b5757749e6848a491ebc731a91&amp;ItemId=41734&amp;ItemGuid=91258de71cb44278a25a3b7069c9209c&amp;Data=24")</f>
        <v>https://sed.admsakhalin.ru/Docs/Citizen/_layouts/15/eos/edbtransfer.ashx?SiteId=84ddafa0031f409e9b1dd96f91351621&amp;WebId=b44a2e8f6bd940ffb8577ce52c7585e0&amp;ListId=fd8a59b5757749e6848a491ebc731a91&amp;ItemId=41734&amp;ItemGuid=91258de71cb44278a25a3b7069c9209c&amp;Data=24</v>
      </c>
    </row>
    <row r="49" spans="1:7" x14ac:dyDescent="0.25">
      <c r="A49" t="s">
        <v>19</v>
      </c>
      <c r="B49" t="s">
        <v>170</v>
      </c>
      <c r="C49" t="s">
        <v>171</v>
      </c>
      <c r="D49" t="s">
        <v>74</v>
      </c>
      <c r="E49" t="s">
        <v>172</v>
      </c>
      <c r="F49" t="str">
        <f t="shared" si="0"/>
        <v>Обращения граждан МО Ногликский ГО</v>
      </c>
      <c r="G49" s="10" t="str">
        <f>HYPERLINK("https://sed.admsakhalin.ru/Docs/Citizen/_layouts/15/eos/edbtransfer.ashx?SiteId=84ddafa0031f409e9b1dd96f91351621&amp;WebId=b44a2e8f6bd940ffb8577ce52c7585e0&amp;ListId=fd8a59b5757749e6848a491ebc731a91&amp;ItemId=47959&amp;ItemGuid=ea1c2973d6554793ae563ec57ac3f43f&amp;Data=24","https://sed.admsakhalin.ru/Docs/Citizen/_layouts/15/eos/edbtransfer.ashx?SiteId=84ddafa0031f409e9b1dd96f91351621&amp;WebId=b44a2e8f6bd940ffb8577ce52c7585e0&amp;ListId=fd8a59b5757749e6848a491ebc731a91&amp;ItemId=47959&amp;ItemGuid=ea1c2973d6554793ae563ec57ac3f43f&amp;Data=24")</f>
        <v>https://sed.admsakhalin.ru/Docs/Citizen/_layouts/15/eos/edbtransfer.ashx?SiteId=84ddafa0031f409e9b1dd96f91351621&amp;WebId=b44a2e8f6bd940ffb8577ce52c7585e0&amp;ListId=fd8a59b5757749e6848a491ebc731a91&amp;ItemId=47959&amp;ItemGuid=ea1c2973d6554793ae563ec57ac3f43f&amp;Data=24</v>
      </c>
    </row>
    <row r="50" spans="1:7" x14ac:dyDescent="0.25">
      <c r="A50" t="s">
        <v>19</v>
      </c>
      <c r="B50" t="s">
        <v>69</v>
      </c>
      <c r="C50" t="s">
        <v>173</v>
      </c>
      <c r="D50" t="s">
        <v>174</v>
      </c>
      <c r="E50" t="s">
        <v>175</v>
      </c>
      <c r="F50" t="str">
        <f t="shared" si="0"/>
        <v>Обращения граждан МО Ногликский ГО</v>
      </c>
      <c r="G50" s="10" t="str">
        <f>HYPERLINK("https://sed.admsakhalin.ru/Docs/Citizen/_layouts/15/eos/edbtransfer.ashx?SiteId=84ddafa0031f409e9b1dd96f91351621&amp;WebId=b44a2e8f6bd940ffb8577ce52c7585e0&amp;ListId=fd8a59b5757749e6848a491ebc731a91&amp;ItemId=44060&amp;ItemGuid=c9207db356e344d1af5641e185bbff7c&amp;Data=24","https://sed.admsakhalin.ru/Docs/Citizen/_layouts/15/eos/edbtransfer.ashx?SiteId=84ddafa0031f409e9b1dd96f91351621&amp;WebId=b44a2e8f6bd940ffb8577ce52c7585e0&amp;ListId=fd8a59b5757749e6848a491ebc731a91&amp;ItemId=44060&amp;ItemGuid=c9207db356e344d1af5641e185bbff7c&amp;Data=24")</f>
        <v>https://sed.admsakhalin.ru/Docs/Citizen/_layouts/15/eos/edbtransfer.ashx?SiteId=84ddafa0031f409e9b1dd96f91351621&amp;WebId=b44a2e8f6bd940ffb8577ce52c7585e0&amp;ListId=fd8a59b5757749e6848a491ebc731a91&amp;ItemId=44060&amp;ItemGuid=c9207db356e344d1af5641e185bbff7c&amp;Data=24</v>
      </c>
    </row>
    <row r="51" spans="1:7" x14ac:dyDescent="0.25">
      <c r="A51" t="s">
        <v>19</v>
      </c>
      <c r="B51" t="s">
        <v>32</v>
      </c>
      <c r="C51" t="s">
        <v>176</v>
      </c>
      <c r="D51" t="s">
        <v>177</v>
      </c>
      <c r="E51" t="s">
        <v>178</v>
      </c>
      <c r="F51" t="str">
        <f t="shared" si="0"/>
        <v>Обращения граждан МО Ногликский ГО</v>
      </c>
      <c r="G51" s="10" t="str">
        <f>HYPERLINK("https://sed.admsakhalin.ru/Docs/Citizen/_layouts/15/eos/edbtransfer.ashx?SiteId=84ddafa0031f409e9b1dd96f91351621&amp;WebId=b44a2e8f6bd940ffb8577ce52c7585e0&amp;ListId=fd8a59b5757749e6848a491ebc731a91&amp;ItemId=46708&amp;ItemGuid=378ee122edea49b1bafb42690be861e8&amp;Data=24","https://sed.admsakhalin.ru/Docs/Citizen/_layouts/15/eos/edbtransfer.ashx?SiteId=84ddafa0031f409e9b1dd96f91351621&amp;WebId=b44a2e8f6bd940ffb8577ce52c7585e0&amp;ListId=fd8a59b5757749e6848a491ebc731a91&amp;ItemId=46708&amp;ItemGuid=378ee122edea49b1bafb42690be861e8&amp;Data=24")</f>
        <v>https://sed.admsakhalin.ru/Docs/Citizen/_layouts/15/eos/edbtransfer.ashx?SiteId=84ddafa0031f409e9b1dd96f91351621&amp;WebId=b44a2e8f6bd940ffb8577ce52c7585e0&amp;ListId=fd8a59b5757749e6848a491ebc731a91&amp;ItemId=46708&amp;ItemGuid=378ee122edea49b1bafb42690be861e8&amp;Data=24</v>
      </c>
    </row>
    <row r="52" spans="1:7" x14ac:dyDescent="0.25">
      <c r="A52" t="s">
        <v>19</v>
      </c>
      <c r="B52" t="s">
        <v>32</v>
      </c>
      <c r="C52" t="s">
        <v>179</v>
      </c>
      <c r="D52" t="s">
        <v>180</v>
      </c>
      <c r="E52" t="s">
        <v>60</v>
      </c>
      <c r="F52" t="str">
        <f t="shared" si="0"/>
        <v>Обращения граждан МО Ногликский ГО</v>
      </c>
      <c r="G52" s="10" t="str">
        <f>HYPERLINK("https://sed.admsakhalin.ru/Docs/Citizen/_layouts/15/eos/edbtransfer.ashx?SiteId=84ddafa0031f409e9b1dd96f91351621&amp;WebId=b44a2e8f6bd940ffb8577ce52c7585e0&amp;ListId=fd8a59b5757749e6848a491ebc731a91&amp;ItemId=42804&amp;ItemGuid=dcb04d0321104887a76349719d5c8cd1&amp;Data=24","https://sed.admsakhalin.ru/Docs/Citizen/_layouts/15/eos/edbtransfer.ashx?SiteId=84ddafa0031f409e9b1dd96f91351621&amp;WebId=b44a2e8f6bd940ffb8577ce52c7585e0&amp;ListId=fd8a59b5757749e6848a491ebc731a91&amp;ItemId=42804&amp;ItemGuid=dcb04d0321104887a76349719d5c8cd1&amp;Data=24")</f>
        <v>https://sed.admsakhalin.ru/Docs/Citizen/_layouts/15/eos/edbtransfer.ashx?SiteId=84ddafa0031f409e9b1dd96f91351621&amp;WebId=b44a2e8f6bd940ffb8577ce52c7585e0&amp;ListId=fd8a59b5757749e6848a491ebc731a91&amp;ItemId=42804&amp;ItemGuid=dcb04d0321104887a76349719d5c8cd1&amp;Data=24</v>
      </c>
    </row>
    <row r="53" spans="1:7" x14ac:dyDescent="0.25">
      <c r="A53" t="s">
        <v>19</v>
      </c>
      <c r="B53" t="s">
        <v>47</v>
      </c>
      <c r="C53" t="s">
        <v>181</v>
      </c>
      <c r="D53" t="s">
        <v>74</v>
      </c>
      <c r="E53" t="s">
        <v>75</v>
      </c>
      <c r="F53" t="str">
        <f t="shared" si="0"/>
        <v>Обращения граждан МО Ногликский ГО</v>
      </c>
      <c r="G53" s="10" t="str">
        <f>HYPERLINK("https://sed.admsakhalin.ru/Docs/Citizen/_layouts/15/eos/edbtransfer.ashx?SiteId=84ddafa0031f409e9b1dd96f91351621&amp;WebId=b44a2e8f6bd940ffb8577ce52c7585e0&amp;ListId=fd8a59b5757749e6848a491ebc731a91&amp;ItemId=47958&amp;ItemGuid=c2edcd518fe444b582b84a849029ce1e&amp;Data=24","https://sed.admsakhalin.ru/Docs/Citizen/_layouts/15/eos/edbtransfer.ashx?SiteId=84ddafa0031f409e9b1dd96f91351621&amp;WebId=b44a2e8f6bd940ffb8577ce52c7585e0&amp;ListId=fd8a59b5757749e6848a491ebc731a91&amp;ItemId=47958&amp;ItemGuid=c2edcd518fe444b582b84a849029ce1e&amp;Data=24")</f>
        <v>https://sed.admsakhalin.ru/Docs/Citizen/_layouts/15/eos/edbtransfer.ashx?SiteId=84ddafa0031f409e9b1dd96f91351621&amp;WebId=b44a2e8f6bd940ffb8577ce52c7585e0&amp;ListId=fd8a59b5757749e6848a491ebc731a91&amp;ItemId=47958&amp;ItemGuid=c2edcd518fe444b582b84a849029ce1e&amp;Data=24</v>
      </c>
    </row>
    <row r="54" spans="1:7" x14ac:dyDescent="0.25">
      <c r="A54" t="s">
        <v>19</v>
      </c>
      <c r="B54" t="s">
        <v>32</v>
      </c>
      <c r="C54" t="s">
        <v>182</v>
      </c>
      <c r="D54" t="s">
        <v>183</v>
      </c>
      <c r="E54" t="s">
        <v>184</v>
      </c>
      <c r="F54" t="str">
        <f t="shared" si="0"/>
        <v>Обращения граждан МО Ногликский ГО</v>
      </c>
      <c r="G54" s="10" t="str">
        <f>HYPERLINK("https://sed.admsakhalin.ru/Docs/Citizen/_layouts/15/eos/edbtransfer.ashx?SiteId=84ddafa0031f409e9b1dd96f91351621&amp;WebId=b44a2e8f6bd940ffb8577ce52c7585e0&amp;ListId=fd8a59b5757749e6848a491ebc731a91&amp;ItemId=40560&amp;ItemGuid=593216d09602444e9dbc4abe13d8fd0f&amp;Data=24","https://sed.admsakhalin.ru/Docs/Citizen/_layouts/15/eos/edbtransfer.ashx?SiteId=84ddafa0031f409e9b1dd96f91351621&amp;WebId=b44a2e8f6bd940ffb8577ce52c7585e0&amp;ListId=fd8a59b5757749e6848a491ebc731a91&amp;ItemId=40560&amp;ItemGuid=593216d09602444e9dbc4abe13d8fd0f&amp;Data=24")</f>
        <v>https://sed.admsakhalin.ru/Docs/Citizen/_layouts/15/eos/edbtransfer.ashx?SiteId=84ddafa0031f409e9b1dd96f91351621&amp;WebId=b44a2e8f6bd940ffb8577ce52c7585e0&amp;ListId=fd8a59b5757749e6848a491ebc731a91&amp;ItemId=40560&amp;ItemGuid=593216d09602444e9dbc4abe13d8fd0f&amp;Data=24</v>
      </c>
    </row>
    <row r="55" spans="1:7" x14ac:dyDescent="0.25">
      <c r="A55" t="s">
        <v>19</v>
      </c>
      <c r="B55" t="s">
        <v>185</v>
      </c>
      <c r="C55" t="s">
        <v>186</v>
      </c>
      <c r="D55" t="s">
        <v>187</v>
      </c>
      <c r="E55" t="s">
        <v>188</v>
      </c>
      <c r="F55" t="str">
        <f t="shared" si="0"/>
        <v>Обращения граждан МО Ногликский ГО</v>
      </c>
      <c r="G55" s="10" t="str">
        <f>HYPERLINK("https://sed.admsakhalin.ru/Docs/Citizen/_layouts/15/eos/edbtransfer.ashx?SiteId=84ddafa0031f409e9b1dd96f91351621&amp;WebId=b44a2e8f6bd940ffb8577ce52c7585e0&amp;ListId=fd8a59b5757749e6848a491ebc731a91&amp;ItemId=43263&amp;ItemGuid=acb88cf1c0d84a2db60f4baacd367ac1&amp;Data=24","https://sed.admsakhalin.ru/Docs/Citizen/_layouts/15/eos/edbtransfer.ashx?SiteId=84ddafa0031f409e9b1dd96f91351621&amp;WebId=b44a2e8f6bd940ffb8577ce52c7585e0&amp;ListId=fd8a59b5757749e6848a491ebc731a91&amp;ItemId=43263&amp;ItemGuid=acb88cf1c0d84a2db60f4baacd367ac1&amp;Data=24")</f>
        <v>https://sed.admsakhalin.ru/Docs/Citizen/_layouts/15/eos/edbtransfer.ashx?SiteId=84ddafa0031f409e9b1dd96f91351621&amp;WebId=b44a2e8f6bd940ffb8577ce52c7585e0&amp;ListId=fd8a59b5757749e6848a491ebc731a91&amp;ItemId=43263&amp;ItemGuid=acb88cf1c0d84a2db60f4baacd367ac1&amp;Data=24</v>
      </c>
    </row>
    <row r="56" spans="1:7" x14ac:dyDescent="0.25">
      <c r="A56" t="s">
        <v>19</v>
      </c>
      <c r="B56" t="s">
        <v>163</v>
      </c>
      <c r="C56" t="s">
        <v>189</v>
      </c>
      <c r="D56" t="s">
        <v>190</v>
      </c>
      <c r="E56" t="s">
        <v>178</v>
      </c>
      <c r="F56" t="str">
        <f t="shared" si="0"/>
        <v>Обращения граждан МО Ногликский ГО</v>
      </c>
      <c r="G56" s="10" t="str">
        <f>HYPERLINK("https://sed.admsakhalin.ru/Docs/Citizen/_layouts/15/eos/edbtransfer.ashx?SiteId=84ddafa0031f409e9b1dd96f91351621&amp;WebId=b44a2e8f6bd940ffb8577ce52c7585e0&amp;ListId=fd8a59b5757749e6848a491ebc731a91&amp;ItemId=44952&amp;ItemGuid=46cc98d338904c2e8d0c4bbc885a54d1&amp;Data=24","https://sed.admsakhalin.ru/Docs/Citizen/_layouts/15/eos/edbtransfer.ashx?SiteId=84ddafa0031f409e9b1dd96f91351621&amp;WebId=b44a2e8f6bd940ffb8577ce52c7585e0&amp;ListId=fd8a59b5757749e6848a491ebc731a91&amp;ItemId=44952&amp;ItemGuid=46cc98d338904c2e8d0c4bbc885a54d1&amp;Data=24")</f>
        <v>https://sed.admsakhalin.ru/Docs/Citizen/_layouts/15/eos/edbtransfer.ashx?SiteId=84ddafa0031f409e9b1dd96f91351621&amp;WebId=b44a2e8f6bd940ffb8577ce52c7585e0&amp;ListId=fd8a59b5757749e6848a491ebc731a91&amp;ItemId=44952&amp;ItemGuid=46cc98d338904c2e8d0c4bbc885a54d1&amp;Data=24</v>
      </c>
    </row>
    <row r="57" spans="1:7" x14ac:dyDescent="0.25">
      <c r="A57" t="s">
        <v>19</v>
      </c>
      <c r="B57" t="s">
        <v>32</v>
      </c>
      <c r="C57" t="s">
        <v>191</v>
      </c>
      <c r="D57" t="s">
        <v>192</v>
      </c>
      <c r="E57" t="s">
        <v>193</v>
      </c>
      <c r="F57" t="str">
        <f t="shared" si="0"/>
        <v>Обращения граждан МО Ногликский ГО</v>
      </c>
      <c r="G57" s="10" t="str">
        <f>HYPERLINK("https://sed.admsakhalin.ru/Docs/Citizen/_layouts/15/eos/edbtransfer.ashx?SiteId=84ddafa0031f409e9b1dd96f91351621&amp;WebId=b44a2e8f6bd940ffb8577ce52c7585e0&amp;ListId=fd8a59b5757749e6848a491ebc731a91&amp;ItemId=47003&amp;ItemGuid=489142b1eccb4d1590d54c1efe8e7ee3&amp;Data=24","https://sed.admsakhalin.ru/Docs/Citizen/_layouts/15/eos/edbtransfer.ashx?SiteId=84ddafa0031f409e9b1dd96f91351621&amp;WebId=b44a2e8f6bd940ffb8577ce52c7585e0&amp;ListId=fd8a59b5757749e6848a491ebc731a91&amp;ItemId=47003&amp;ItemGuid=489142b1eccb4d1590d54c1efe8e7ee3&amp;Data=24")</f>
        <v>https://sed.admsakhalin.ru/Docs/Citizen/_layouts/15/eos/edbtransfer.ashx?SiteId=84ddafa0031f409e9b1dd96f91351621&amp;WebId=b44a2e8f6bd940ffb8577ce52c7585e0&amp;ListId=fd8a59b5757749e6848a491ebc731a91&amp;ItemId=47003&amp;ItemGuid=489142b1eccb4d1590d54c1efe8e7ee3&amp;Data=24</v>
      </c>
    </row>
    <row r="58" spans="1:7" x14ac:dyDescent="0.25">
      <c r="A58" t="s">
        <v>19</v>
      </c>
      <c r="B58" t="s">
        <v>170</v>
      </c>
      <c r="C58" t="s">
        <v>194</v>
      </c>
      <c r="D58" t="s">
        <v>195</v>
      </c>
      <c r="E58" t="s">
        <v>196</v>
      </c>
      <c r="F58" t="str">
        <f t="shared" si="0"/>
        <v>Обращения граждан МО Ногликский ГО</v>
      </c>
      <c r="G58" s="10" t="str">
        <f>HYPERLINK("https://sed.admsakhalin.ru/Docs/Citizen/_layouts/15/eos/edbtransfer.ashx?SiteId=84ddafa0031f409e9b1dd96f91351621&amp;WebId=b44a2e8f6bd940ffb8577ce52c7585e0&amp;ListId=fd8a59b5757749e6848a491ebc731a91&amp;ItemId=47599&amp;ItemGuid=10fa9b6ad53541a6adc74c339f8e4499&amp;Data=24","https://sed.admsakhalin.ru/Docs/Citizen/_layouts/15/eos/edbtransfer.ashx?SiteId=84ddafa0031f409e9b1dd96f91351621&amp;WebId=b44a2e8f6bd940ffb8577ce52c7585e0&amp;ListId=fd8a59b5757749e6848a491ebc731a91&amp;ItemId=47599&amp;ItemGuid=10fa9b6ad53541a6adc74c339f8e4499&amp;Data=24")</f>
        <v>https://sed.admsakhalin.ru/Docs/Citizen/_layouts/15/eos/edbtransfer.ashx?SiteId=84ddafa0031f409e9b1dd96f91351621&amp;WebId=b44a2e8f6bd940ffb8577ce52c7585e0&amp;ListId=fd8a59b5757749e6848a491ebc731a91&amp;ItemId=47599&amp;ItemGuid=10fa9b6ad53541a6adc74c339f8e4499&amp;Data=24</v>
      </c>
    </row>
    <row r="59" spans="1:7" x14ac:dyDescent="0.25">
      <c r="A59" t="s">
        <v>19</v>
      </c>
      <c r="B59" t="s">
        <v>197</v>
      </c>
      <c r="C59" t="s">
        <v>198</v>
      </c>
      <c r="D59" t="s">
        <v>199</v>
      </c>
      <c r="E59" t="s">
        <v>200</v>
      </c>
      <c r="F59" t="str">
        <f t="shared" si="0"/>
        <v>Обращения граждан МО Ногликский ГО</v>
      </c>
      <c r="G59" s="10" t="str">
        <f>HYPERLINK("https://sed.admsakhalin.ru/Docs/Citizen/_layouts/15/eos/edbtransfer.ashx?SiteId=84ddafa0031f409e9b1dd96f91351621&amp;WebId=b44a2e8f6bd940ffb8577ce52c7585e0&amp;ListId=fd8a59b5757749e6848a491ebc731a91&amp;ItemId=46790&amp;ItemGuid=11d9f16ee9d247ecb5fe4e326f0cbfd8&amp;Data=24","https://sed.admsakhalin.ru/Docs/Citizen/_layouts/15/eos/edbtransfer.ashx?SiteId=84ddafa0031f409e9b1dd96f91351621&amp;WebId=b44a2e8f6bd940ffb8577ce52c7585e0&amp;ListId=fd8a59b5757749e6848a491ebc731a91&amp;ItemId=46790&amp;ItemGuid=11d9f16ee9d247ecb5fe4e326f0cbfd8&amp;Data=24")</f>
        <v>https://sed.admsakhalin.ru/Docs/Citizen/_layouts/15/eos/edbtransfer.ashx?SiteId=84ddafa0031f409e9b1dd96f91351621&amp;WebId=b44a2e8f6bd940ffb8577ce52c7585e0&amp;ListId=fd8a59b5757749e6848a491ebc731a91&amp;ItemId=46790&amp;ItemGuid=11d9f16ee9d247ecb5fe4e326f0cbfd8&amp;Data=24</v>
      </c>
    </row>
    <row r="60" spans="1:7" x14ac:dyDescent="0.25">
      <c r="A60" t="s">
        <v>19</v>
      </c>
      <c r="B60" t="s">
        <v>163</v>
      </c>
      <c r="C60" t="s">
        <v>201</v>
      </c>
      <c r="D60" t="s">
        <v>202</v>
      </c>
      <c r="E60" t="s">
        <v>203</v>
      </c>
      <c r="F60" t="str">
        <f t="shared" si="0"/>
        <v>Обращения граждан МО Ногликский ГО</v>
      </c>
      <c r="G60" s="10" t="str">
        <f>HYPERLINK("https://sed.admsakhalin.ru/Docs/Citizen/_layouts/15/eos/edbtransfer.ashx?SiteId=84ddafa0031f409e9b1dd96f91351621&amp;WebId=b44a2e8f6bd940ffb8577ce52c7585e0&amp;ListId=fd8a59b5757749e6848a491ebc731a91&amp;ItemId=40634&amp;ItemGuid=f203ed81f3ae4340ac1b4fa5cebe7240&amp;Data=24","https://sed.admsakhalin.ru/Docs/Citizen/_layouts/15/eos/edbtransfer.ashx?SiteId=84ddafa0031f409e9b1dd96f91351621&amp;WebId=b44a2e8f6bd940ffb8577ce52c7585e0&amp;ListId=fd8a59b5757749e6848a491ebc731a91&amp;ItemId=40634&amp;ItemGuid=f203ed81f3ae4340ac1b4fa5cebe7240&amp;Data=24")</f>
        <v>https://sed.admsakhalin.ru/Docs/Citizen/_layouts/15/eos/edbtransfer.ashx?SiteId=84ddafa0031f409e9b1dd96f91351621&amp;WebId=b44a2e8f6bd940ffb8577ce52c7585e0&amp;ListId=fd8a59b5757749e6848a491ebc731a91&amp;ItemId=40634&amp;ItemGuid=f203ed81f3ae4340ac1b4fa5cebe7240&amp;Data=24</v>
      </c>
    </row>
    <row r="61" spans="1:7" x14ac:dyDescent="0.25">
      <c r="A61" t="s">
        <v>19</v>
      </c>
      <c r="B61" t="s">
        <v>32</v>
      </c>
      <c r="C61" t="s">
        <v>204</v>
      </c>
      <c r="D61" t="s">
        <v>85</v>
      </c>
      <c r="E61" t="s">
        <v>205</v>
      </c>
      <c r="F61" t="str">
        <f t="shared" si="0"/>
        <v>Обращения граждан МО Ногликский ГО</v>
      </c>
      <c r="G61" s="10" t="str">
        <f>HYPERLINK("https://sed.admsakhalin.ru/Docs/Citizen/_layouts/15/eos/edbtransfer.ashx?SiteId=84ddafa0031f409e9b1dd96f91351621&amp;WebId=b44a2e8f6bd940ffb8577ce52c7585e0&amp;ListId=fd8a59b5757749e6848a491ebc731a91&amp;ItemId=42672&amp;ItemGuid=527d673eeca14929af655026c4f67877&amp;Data=24","https://sed.admsakhalin.ru/Docs/Citizen/_layouts/15/eos/edbtransfer.ashx?SiteId=84ddafa0031f409e9b1dd96f91351621&amp;WebId=b44a2e8f6bd940ffb8577ce52c7585e0&amp;ListId=fd8a59b5757749e6848a491ebc731a91&amp;ItemId=42672&amp;ItemGuid=527d673eeca14929af655026c4f67877&amp;Data=24")</f>
        <v>https://sed.admsakhalin.ru/Docs/Citizen/_layouts/15/eos/edbtransfer.ashx?SiteId=84ddafa0031f409e9b1dd96f91351621&amp;WebId=b44a2e8f6bd940ffb8577ce52c7585e0&amp;ListId=fd8a59b5757749e6848a491ebc731a91&amp;ItemId=42672&amp;ItemGuid=527d673eeca14929af655026c4f67877&amp;Data=24</v>
      </c>
    </row>
    <row r="62" spans="1:7" x14ac:dyDescent="0.25">
      <c r="A62" t="s">
        <v>19</v>
      </c>
      <c r="B62" t="s">
        <v>94</v>
      </c>
      <c r="C62" t="s">
        <v>206</v>
      </c>
      <c r="D62" t="s">
        <v>34</v>
      </c>
      <c r="E62" t="s">
        <v>138</v>
      </c>
      <c r="F62" t="str">
        <f t="shared" si="0"/>
        <v>Обращения граждан МО Ногликский ГО</v>
      </c>
      <c r="G62" s="10" t="str">
        <f>HYPERLINK("https://sed.admsakhalin.ru/Docs/Citizen/_layouts/15/eos/edbtransfer.ashx?SiteId=84ddafa0031f409e9b1dd96f91351621&amp;WebId=b44a2e8f6bd940ffb8577ce52c7585e0&amp;ListId=fd8a59b5757749e6848a491ebc731a91&amp;ItemId=47486&amp;ItemGuid=ffd03e220bf943ac972b5212e4db228b&amp;Data=24","https://sed.admsakhalin.ru/Docs/Citizen/_layouts/15/eos/edbtransfer.ashx?SiteId=84ddafa0031f409e9b1dd96f91351621&amp;WebId=b44a2e8f6bd940ffb8577ce52c7585e0&amp;ListId=fd8a59b5757749e6848a491ebc731a91&amp;ItemId=47486&amp;ItemGuid=ffd03e220bf943ac972b5212e4db228b&amp;Data=24")</f>
        <v>https://sed.admsakhalin.ru/Docs/Citizen/_layouts/15/eos/edbtransfer.ashx?SiteId=84ddafa0031f409e9b1dd96f91351621&amp;WebId=b44a2e8f6bd940ffb8577ce52c7585e0&amp;ListId=fd8a59b5757749e6848a491ebc731a91&amp;ItemId=47486&amp;ItemGuid=ffd03e220bf943ac972b5212e4db228b&amp;Data=24</v>
      </c>
    </row>
    <row r="63" spans="1:7" x14ac:dyDescent="0.25">
      <c r="A63" t="s">
        <v>19</v>
      </c>
      <c r="B63" t="s">
        <v>170</v>
      </c>
      <c r="C63" t="s">
        <v>207</v>
      </c>
      <c r="D63" t="s">
        <v>208</v>
      </c>
      <c r="E63" t="s">
        <v>209</v>
      </c>
      <c r="F63" t="str">
        <f t="shared" si="0"/>
        <v>Обращения граждан МО Ногликский ГО</v>
      </c>
      <c r="G63" s="10" t="str">
        <f>HYPERLINK("https://sed.admsakhalin.ru/Docs/Citizen/_layouts/15/eos/edbtransfer.ashx?SiteId=84ddafa0031f409e9b1dd96f91351621&amp;WebId=b44a2e8f6bd940ffb8577ce52c7585e0&amp;ListId=fd8a59b5757749e6848a491ebc731a91&amp;ItemId=47857&amp;ItemGuid=25334ab5962f49e1892753309a2b8747&amp;Data=24","https://sed.admsakhalin.ru/Docs/Citizen/_layouts/15/eos/edbtransfer.ashx?SiteId=84ddafa0031f409e9b1dd96f91351621&amp;WebId=b44a2e8f6bd940ffb8577ce52c7585e0&amp;ListId=fd8a59b5757749e6848a491ebc731a91&amp;ItemId=47857&amp;ItemGuid=25334ab5962f49e1892753309a2b8747&amp;Data=24")</f>
        <v>https://sed.admsakhalin.ru/Docs/Citizen/_layouts/15/eos/edbtransfer.ashx?SiteId=84ddafa0031f409e9b1dd96f91351621&amp;WebId=b44a2e8f6bd940ffb8577ce52c7585e0&amp;ListId=fd8a59b5757749e6848a491ebc731a91&amp;ItemId=47857&amp;ItemGuid=25334ab5962f49e1892753309a2b8747&amp;Data=24</v>
      </c>
    </row>
    <row r="64" spans="1:7" x14ac:dyDescent="0.25">
      <c r="A64" t="s">
        <v>19</v>
      </c>
      <c r="B64" t="s">
        <v>32</v>
      </c>
      <c r="C64" t="s">
        <v>210</v>
      </c>
      <c r="D64" t="s">
        <v>59</v>
      </c>
      <c r="E64" t="s">
        <v>211</v>
      </c>
      <c r="F64" t="str">
        <f t="shared" si="0"/>
        <v>Обращения граждан МО Ногликский ГО</v>
      </c>
      <c r="G64" s="10" t="str">
        <f>HYPERLINK("https://sed.admsakhalin.ru/Docs/Citizen/_layouts/15/eos/edbtransfer.ashx?SiteId=84ddafa0031f409e9b1dd96f91351621&amp;WebId=b44a2e8f6bd940ffb8577ce52c7585e0&amp;ListId=fd8a59b5757749e6848a491ebc731a91&amp;ItemId=43134&amp;ItemGuid=d0711d8d146b43cfac615466da469a87&amp;Data=24","https://sed.admsakhalin.ru/Docs/Citizen/_layouts/15/eos/edbtransfer.ashx?SiteId=84ddafa0031f409e9b1dd96f91351621&amp;WebId=b44a2e8f6bd940ffb8577ce52c7585e0&amp;ListId=fd8a59b5757749e6848a491ebc731a91&amp;ItemId=43134&amp;ItemGuid=d0711d8d146b43cfac615466da469a87&amp;Data=24")</f>
        <v>https://sed.admsakhalin.ru/Docs/Citizen/_layouts/15/eos/edbtransfer.ashx?SiteId=84ddafa0031f409e9b1dd96f91351621&amp;WebId=b44a2e8f6bd940ffb8577ce52c7585e0&amp;ListId=fd8a59b5757749e6848a491ebc731a91&amp;ItemId=43134&amp;ItemGuid=d0711d8d146b43cfac615466da469a87&amp;Data=24</v>
      </c>
    </row>
    <row r="65" spans="1:7" x14ac:dyDescent="0.25">
      <c r="A65" t="s">
        <v>19</v>
      </c>
      <c r="B65" t="s">
        <v>32</v>
      </c>
      <c r="C65" t="s">
        <v>212</v>
      </c>
      <c r="D65" t="s">
        <v>213</v>
      </c>
      <c r="E65" t="s">
        <v>214</v>
      </c>
      <c r="F65" t="str">
        <f t="shared" si="0"/>
        <v>Обращения граждан МО Ногликский ГО</v>
      </c>
      <c r="G65" s="10" t="str">
        <f>HYPERLINK("https://sed.admsakhalin.ru/Docs/Citizen/_layouts/15/eos/edbtransfer.ashx?SiteId=84ddafa0031f409e9b1dd96f91351621&amp;WebId=b44a2e8f6bd940ffb8577ce52c7585e0&amp;ListId=fd8a59b5757749e6848a491ebc731a91&amp;ItemId=42146&amp;ItemGuid=34c578664aaf4748a04354b367259f6f&amp;Data=24","https://sed.admsakhalin.ru/Docs/Citizen/_layouts/15/eos/edbtransfer.ashx?SiteId=84ddafa0031f409e9b1dd96f91351621&amp;WebId=b44a2e8f6bd940ffb8577ce52c7585e0&amp;ListId=fd8a59b5757749e6848a491ebc731a91&amp;ItemId=42146&amp;ItemGuid=34c578664aaf4748a04354b367259f6f&amp;Data=24")</f>
        <v>https://sed.admsakhalin.ru/Docs/Citizen/_layouts/15/eos/edbtransfer.ashx?SiteId=84ddafa0031f409e9b1dd96f91351621&amp;WebId=b44a2e8f6bd940ffb8577ce52c7585e0&amp;ListId=fd8a59b5757749e6848a491ebc731a91&amp;ItemId=42146&amp;ItemGuid=34c578664aaf4748a04354b367259f6f&amp;Data=24</v>
      </c>
    </row>
    <row r="66" spans="1:7" x14ac:dyDescent="0.25">
      <c r="A66" t="s">
        <v>19</v>
      </c>
      <c r="B66" t="s">
        <v>20</v>
      </c>
      <c r="C66" t="s">
        <v>215</v>
      </c>
      <c r="D66" t="s">
        <v>216</v>
      </c>
      <c r="E66" t="s">
        <v>217</v>
      </c>
      <c r="F66" t="str">
        <f t="shared" si="0"/>
        <v>Обращения граждан МО Ногликский ГО</v>
      </c>
      <c r="G66" s="10" t="str">
        <f>HYPERLINK("https://sed.admsakhalin.ru/Docs/Citizen/_layouts/15/eos/edbtransfer.ashx?SiteId=84ddafa0031f409e9b1dd96f91351621&amp;WebId=b44a2e8f6bd940ffb8577ce52c7585e0&amp;ListId=fd8a59b5757749e6848a491ebc731a91&amp;ItemId=41781&amp;ItemGuid=ca2578db9c44438f9913573cfbe10dc5&amp;Data=24","https://sed.admsakhalin.ru/Docs/Citizen/_layouts/15/eos/edbtransfer.ashx?SiteId=84ddafa0031f409e9b1dd96f91351621&amp;WebId=b44a2e8f6bd940ffb8577ce52c7585e0&amp;ListId=fd8a59b5757749e6848a491ebc731a91&amp;ItemId=41781&amp;ItemGuid=ca2578db9c44438f9913573cfbe10dc5&amp;Data=24")</f>
        <v>https://sed.admsakhalin.ru/Docs/Citizen/_layouts/15/eos/edbtransfer.ashx?SiteId=84ddafa0031f409e9b1dd96f91351621&amp;WebId=b44a2e8f6bd940ffb8577ce52c7585e0&amp;ListId=fd8a59b5757749e6848a491ebc731a91&amp;ItemId=41781&amp;ItemGuid=ca2578db9c44438f9913573cfbe10dc5&amp;Data=24</v>
      </c>
    </row>
    <row r="67" spans="1:7" x14ac:dyDescent="0.25">
      <c r="A67" t="s">
        <v>19</v>
      </c>
      <c r="B67" t="s">
        <v>94</v>
      </c>
      <c r="C67" t="s">
        <v>218</v>
      </c>
      <c r="D67" t="s">
        <v>219</v>
      </c>
      <c r="E67" t="s">
        <v>94</v>
      </c>
      <c r="F67" t="str">
        <f t="shared" si="0"/>
        <v>Обращения граждан МО Ногликский ГО</v>
      </c>
      <c r="G67" s="10" t="str">
        <f>HYPERLINK("https://sed.admsakhalin.ru/Docs/Citizen/_layouts/15/eos/edbtransfer.ashx?SiteId=84ddafa0031f409e9b1dd96f91351621&amp;WebId=b44a2e8f6bd940ffb8577ce52c7585e0&amp;ListId=fd8a59b5757749e6848a491ebc731a91&amp;ItemId=41197&amp;ItemGuid=e55fdcca63ae47f0950559a80bbeaf23&amp;Data=24","https://sed.admsakhalin.ru/Docs/Citizen/_layouts/15/eos/edbtransfer.ashx?SiteId=84ddafa0031f409e9b1dd96f91351621&amp;WebId=b44a2e8f6bd940ffb8577ce52c7585e0&amp;ListId=fd8a59b5757749e6848a491ebc731a91&amp;ItemId=41197&amp;ItemGuid=e55fdcca63ae47f0950559a80bbeaf23&amp;Data=24")</f>
        <v>https://sed.admsakhalin.ru/Docs/Citizen/_layouts/15/eos/edbtransfer.ashx?SiteId=84ddafa0031f409e9b1dd96f91351621&amp;WebId=b44a2e8f6bd940ffb8577ce52c7585e0&amp;ListId=fd8a59b5757749e6848a491ebc731a91&amp;ItemId=41197&amp;ItemGuid=e55fdcca63ae47f0950559a80bbeaf23&amp;Data=24</v>
      </c>
    </row>
    <row r="68" spans="1:7" x14ac:dyDescent="0.25">
      <c r="A68" t="s">
        <v>19</v>
      </c>
      <c r="B68" t="s">
        <v>32</v>
      </c>
      <c r="C68" t="s">
        <v>220</v>
      </c>
      <c r="D68" t="s">
        <v>221</v>
      </c>
      <c r="E68" t="s">
        <v>60</v>
      </c>
      <c r="F68" t="str">
        <f t="shared" si="0"/>
        <v>Обращения граждан МО Ногликский ГО</v>
      </c>
      <c r="G68" s="10" t="str">
        <f>HYPERLINK("https://sed.admsakhalin.ru/Docs/Citizen/_layouts/15/eos/edbtransfer.ashx?SiteId=84ddafa0031f409e9b1dd96f91351621&amp;WebId=b44a2e8f6bd940ffb8577ce52c7585e0&amp;ListId=fd8a59b5757749e6848a491ebc731a91&amp;ItemId=42932&amp;ItemGuid=0c0fd062229e4467978e59e286281bf4&amp;Data=24","https://sed.admsakhalin.ru/Docs/Citizen/_layouts/15/eos/edbtransfer.ashx?SiteId=84ddafa0031f409e9b1dd96f91351621&amp;WebId=b44a2e8f6bd940ffb8577ce52c7585e0&amp;ListId=fd8a59b5757749e6848a491ebc731a91&amp;ItemId=42932&amp;ItemGuid=0c0fd062229e4467978e59e286281bf4&amp;Data=24")</f>
        <v>https://sed.admsakhalin.ru/Docs/Citizen/_layouts/15/eos/edbtransfer.ashx?SiteId=84ddafa0031f409e9b1dd96f91351621&amp;WebId=b44a2e8f6bd940ffb8577ce52c7585e0&amp;ListId=fd8a59b5757749e6848a491ebc731a91&amp;ItemId=42932&amp;ItemGuid=0c0fd062229e4467978e59e286281bf4&amp;Data=24</v>
      </c>
    </row>
    <row r="69" spans="1:7" x14ac:dyDescent="0.25">
      <c r="A69" t="s">
        <v>19</v>
      </c>
      <c r="B69" t="s">
        <v>32</v>
      </c>
      <c r="C69" t="s">
        <v>222</v>
      </c>
      <c r="D69" t="s">
        <v>104</v>
      </c>
      <c r="E69" t="s">
        <v>112</v>
      </c>
      <c r="F69" t="str">
        <f t="shared" si="0"/>
        <v>Обращения граждан МО Ногликский ГО</v>
      </c>
      <c r="G69" s="10" t="str">
        <f>HYPERLINK("https://sed.admsakhalin.ru/Docs/Citizen/_layouts/15/eos/edbtransfer.ashx?SiteId=84ddafa0031f409e9b1dd96f91351621&amp;WebId=b44a2e8f6bd940ffb8577ce52c7585e0&amp;ListId=fd8a59b5757749e6848a491ebc731a91&amp;ItemId=45734&amp;ItemGuid=dde8f0d24eef451b8e165bbc4b575d38&amp;Data=24","https://sed.admsakhalin.ru/Docs/Citizen/_layouts/15/eos/edbtransfer.ashx?SiteId=84ddafa0031f409e9b1dd96f91351621&amp;WebId=b44a2e8f6bd940ffb8577ce52c7585e0&amp;ListId=fd8a59b5757749e6848a491ebc731a91&amp;ItemId=45734&amp;ItemGuid=dde8f0d24eef451b8e165bbc4b575d38&amp;Data=24")</f>
        <v>https://sed.admsakhalin.ru/Docs/Citizen/_layouts/15/eos/edbtransfer.ashx?SiteId=84ddafa0031f409e9b1dd96f91351621&amp;WebId=b44a2e8f6bd940ffb8577ce52c7585e0&amp;ListId=fd8a59b5757749e6848a491ebc731a91&amp;ItemId=45734&amp;ItemGuid=dde8f0d24eef451b8e165bbc4b575d38&amp;Data=24</v>
      </c>
    </row>
    <row r="70" spans="1:7" x14ac:dyDescent="0.25">
      <c r="A70" t="s">
        <v>19</v>
      </c>
      <c r="B70" t="s">
        <v>223</v>
      </c>
      <c r="C70" t="s">
        <v>224</v>
      </c>
      <c r="D70" t="s">
        <v>225</v>
      </c>
      <c r="E70" t="s">
        <v>138</v>
      </c>
      <c r="F70" t="str">
        <f t="shared" si="0"/>
        <v>Обращения граждан МО Ногликский ГО</v>
      </c>
      <c r="G70" s="10" t="str">
        <f>HYPERLINK("https://sed.admsakhalin.ru/Docs/Citizen/_layouts/15/eos/edbtransfer.ashx?SiteId=84ddafa0031f409e9b1dd96f91351621&amp;WebId=b44a2e8f6bd940ffb8577ce52c7585e0&amp;ListId=fd8a59b5757749e6848a491ebc731a91&amp;ItemId=46370&amp;ItemGuid=0fe36b7f33934f639ce55ebe8bd65443&amp;Data=24","https://sed.admsakhalin.ru/Docs/Citizen/_layouts/15/eos/edbtransfer.ashx?SiteId=84ddafa0031f409e9b1dd96f91351621&amp;WebId=b44a2e8f6bd940ffb8577ce52c7585e0&amp;ListId=fd8a59b5757749e6848a491ebc731a91&amp;ItemId=46370&amp;ItemGuid=0fe36b7f33934f639ce55ebe8bd65443&amp;Data=24")</f>
        <v>https://sed.admsakhalin.ru/Docs/Citizen/_layouts/15/eos/edbtransfer.ashx?SiteId=84ddafa0031f409e9b1dd96f91351621&amp;WebId=b44a2e8f6bd940ffb8577ce52c7585e0&amp;ListId=fd8a59b5757749e6848a491ebc731a91&amp;ItemId=46370&amp;ItemGuid=0fe36b7f33934f639ce55ebe8bd65443&amp;Data=24</v>
      </c>
    </row>
    <row r="71" spans="1:7" x14ac:dyDescent="0.25">
      <c r="A71" t="s">
        <v>19</v>
      </c>
      <c r="B71" t="s">
        <v>32</v>
      </c>
      <c r="C71" t="s">
        <v>226</v>
      </c>
      <c r="D71" t="s">
        <v>227</v>
      </c>
      <c r="E71" t="s">
        <v>147</v>
      </c>
      <c r="F71" t="str">
        <f t="shared" si="0"/>
        <v>Обращения граждан МО Ногликский ГО</v>
      </c>
      <c r="G71" s="10" t="str">
        <f>HYPERLINK("https://sed.admsakhalin.ru/Docs/Citizen/_layouts/15/eos/edbtransfer.ashx?SiteId=84ddafa0031f409e9b1dd96f91351621&amp;WebId=b44a2e8f6bd940ffb8577ce52c7585e0&amp;ListId=fd8a59b5757749e6848a491ebc731a91&amp;ItemId=40957&amp;ItemGuid=31a2a730f3e842af83a95ee789ec2dca&amp;Data=24","https://sed.admsakhalin.ru/Docs/Citizen/_layouts/15/eos/edbtransfer.ashx?SiteId=84ddafa0031f409e9b1dd96f91351621&amp;WebId=b44a2e8f6bd940ffb8577ce52c7585e0&amp;ListId=fd8a59b5757749e6848a491ebc731a91&amp;ItemId=40957&amp;ItemGuid=31a2a730f3e842af83a95ee789ec2dca&amp;Data=24")</f>
        <v>https://sed.admsakhalin.ru/Docs/Citizen/_layouts/15/eos/edbtransfer.ashx?SiteId=84ddafa0031f409e9b1dd96f91351621&amp;WebId=b44a2e8f6bd940ffb8577ce52c7585e0&amp;ListId=fd8a59b5757749e6848a491ebc731a91&amp;ItemId=40957&amp;ItemGuid=31a2a730f3e842af83a95ee789ec2dca&amp;Data=24</v>
      </c>
    </row>
    <row r="72" spans="1:7" x14ac:dyDescent="0.25">
      <c r="A72" t="s">
        <v>19</v>
      </c>
      <c r="B72" t="s">
        <v>228</v>
      </c>
      <c r="C72" t="s">
        <v>229</v>
      </c>
      <c r="D72" t="s">
        <v>74</v>
      </c>
      <c r="E72" t="s">
        <v>230</v>
      </c>
      <c r="F72" t="str">
        <f t="shared" si="0"/>
        <v>Обращения граждан МО Ногликский ГО</v>
      </c>
      <c r="G72" s="10" t="str">
        <f>HYPERLINK("https://sed.admsakhalin.ru/Docs/Citizen/_layouts/15/eos/edbtransfer.ashx?SiteId=84ddafa0031f409e9b1dd96f91351621&amp;WebId=b44a2e8f6bd940ffb8577ce52c7585e0&amp;ListId=fd8a59b5757749e6848a491ebc731a91&amp;ItemId=47956&amp;ItemGuid=5c8d132e04e44c7aa01b5904c5e70bc7&amp;Data=24","https://sed.admsakhalin.ru/Docs/Citizen/_layouts/15/eos/edbtransfer.ashx?SiteId=84ddafa0031f409e9b1dd96f91351621&amp;WebId=b44a2e8f6bd940ffb8577ce52c7585e0&amp;ListId=fd8a59b5757749e6848a491ebc731a91&amp;ItemId=47956&amp;ItemGuid=5c8d132e04e44c7aa01b5904c5e70bc7&amp;Data=24")</f>
        <v>https://sed.admsakhalin.ru/Docs/Citizen/_layouts/15/eos/edbtransfer.ashx?SiteId=84ddafa0031f409e9b1dd96f91351621&amp;WebId=b44a2e8f6bd940ffb8577ce52c7585e0&amp;ListId=fd8a59b5757749e6848a491ebc731a91&amp;ItemId=47956&amp;ItemGuid=5c8d132e04e44c7aa01b5904c5e70bc7&amp;Data=24</v>
      </c>
    </row>
    <row r="73" spans="1:7" x14ac:dyDescent="0.25">
      <c r="A73" t="s">
        <v>19</v>
      </c>
      <c r="B73" t="s">
        <v>54</v>
      </c>
      <c r="C73" t="s">
        <v>231</v>
      </c>
      <c r="D73" t="s">
        <v>232</v>
      </c>
      <c r="E73" t="s">
        <v>233</v>
      </c>
      <c r="F73" t="str">
        <f t="shared" si="0"/>
        <v>Обращения граждан МО Ногликский ГО</v>
      </c>
      <c r="G73" s="10" t="str">
        <f>HYPERLINK("https://sed.admsakhalin.ru/Docs/Citizen/_layouts/15/eos/edbtransfer.ashx?SiteId=84ddafa0031f409e9b1dd96f91351621&amp;WebId=b44a2e8f6bd940ffb8577ce52c7585e0&amp;ListId=fd8a59b5757749e6848a491ebc731a91&amp;ItemId=46817&amp;ItemGuid=d7ae847964b74d259c98532bc9d41816&amp;Data=24","https://sed.admsakhalin.ru/Docs/Citizen/_layouts/15/eos/edbtransfer.ashx?SiteId=84ddafa0031f409e9b1dd96f91351621&amp;WebId=b44a2e8f6bd940ffb8577ce52c7585e0&amp;ListId=fd8a59b5757749e6848a491ebc731a91&amp;ItemId=46817&amp;ItemGuid=d7ae847964b74d259c98532bc9d41816&amp;Data=24")</f>
        <v>https://sed.admsakhalin.ru/Docs/Citizen/_layouts/15/eos/edbtransfer.ashx?SiteId=84ddafa0031f409e9b1dd96f91351621&amp;WebId=b44a2e8f6bd940ffb8577ce52c7585e0&amp;ListId=fd8a59b5757749e6848a491ebc731a91&amp;ItemId=46817&amp;ItemGuid=d7ae847964b74d259c98532bc9d41816&amp;Data=24</v>
      </c>
    </row>
    <row r="74" spans="1:7" x14ac:dyDescent="0.25">
      <c r="A74" t="s">
        <v>19</v>
      </c>
      <c r="B74" t="s">
        <v>32</v>
      </c>
      <c r="C74" t="s">
        <v>234</v>
      </c>
      <c r="D74" t="s">
        <v>49</v>
      </c>
      <c r="E74" t="s">
        <v>138</v>
      </c>
      <c r="F74" t="str">
        <f t="shared" si="0"/>
        <v>Обращения граждан МО Ногликский ГО</v>
      </c>
      <c r="G74" s="10" t="str">
        <f>HYPERLINK("https://sed.admsakhalin.ru/Docs/Citizen/_layouts/15/eos/edbtransfer.ashx?SiteId=84ddafa0031f409e9b1dd96f91351621&amp;WebId=b44a2e8f6bd940ffb8577ce52c7585e0&amp;ListId=fd8a59b5757749e6848a491ebc731a91&amp;ItemId=46208&amp;ItemGuid=a4626334d8d14c88a3b461c636070f9b&amp;Data=24","https://sed.admsakhalin.ru/Docs/Citizen/_layouts/15/eos/edbtransfer.ashx?SiteId=84ddafa0031f409e9b1dd96f91351621&amp;WebId=b44a2e8f6bd940ffb8577ce52c7585e0&amp;ListId=fd8a59b5757749e6848a491ebc731a91&amp;ItemId=46208&amp;ItemGuid=a4626334d8d14c88a3b461c636070f9b&amp;Data=24")</f>
        <v>https://sed.admsakhalin.ru/Docs/Citizen/_layouts/15/eos/edbtransfer.ashx?SiteId=84ddafa0031f409e9b1dd96f91351621&amp;WebId=b44a2e8f6bd940ffb8577ce52c7585e0&amp;ListId=fd8a59b5757749e6848a491ebc731a91&amp;ItemId=46208&amp;ItemGuid=a4626334d8d14c88a3b461c636070f9b&amp;Data=24</v>
      </c>
    </row>
    <row r="75" spans="1:7" x14ac:dyDescent="0.25">
      <c r="A75" t="s">
        <v>19</v>
      </c>
      <c r="B75" t="s">
        <v>235</v>
      </c>
      <c r="C75" t="s">
        <v>236</v>
      </c>
      <c r="D75" t="s">
        <v>237</v>
      </c>
      <c r="E75" t="s">
        <v>238</v>
      </c>
      <c r="F75" t="str">
        <f t="shared" si="0"/>
        <v>Обращения граждан МО Ногликский ГО</v>
      </c>
      <c r="G75" s="10" t="str">
        <f>HYPERLINK("https://sed.admsakhalin.ru/Docs/Citizen/_layouts/15/eos/edbtransfer.ashx?SiteId=84ddafa0031f409e9b1dd96f91351621&amp;WebId=b44a2e8f6bd940ffb8577ce52c7585e0&amp;ListId=fd8a59b5757749e6848a491ebc731a91&amp;ItemId=41591&amp;ItemGuid=8c5c63cbca57435882cb529e45626a97&amp;Data=24","https://sed.admsakhalin.ru/Docs/Citizen/_layouts/15/eos/edbtransfer.ashx?SiteId=84ddafa0031f409e9b1dd96f91351621&amp;WebId=b44a2e8f6bd940ffb8577ce52c7585e0&amp;ListId=fd8a59b5757749e6848a491ebc731a91&amp;ItemId=41591&amp;ItemGuid=8c5c63cbca57435882cb529e45626a97&amp;Data=24")</f>
        <v>https://sed.admsakhalin.ru/Docs/Citizen/_layouts/15/eos/edbtransfer.ashx?SiteId=84ddafa0031f409e9b1dd96f91351621&amp;WebId=b44a2e8f6bd940ffb8577ce52c7585e0&amp;ListId=fd8a59b5757749e6848a491ebc731a91&amp;ItemId=41591&amp;ItemGuid=8c5c63cbca57435882cb529e45626a97&amp;Data=24</v>
      </c>
    </row>
    <row r="76" spans="1:7" x14ac:dyDescent="0.25">
      <c r="A76" t="s">
        <v>19</v>
      </c>
      <c r="B76" t="s">
        <v>32</v>
      </c>
      <c r="C76" t="s">
        <v>239</v>
      </c>
      <c r="D76" t="s">
        <v>96</v>
      </c>
      <c r="E76" t="s">
        <v>240</v>
      </c>
      <c r="F76" t="str">
        <f t="shared" si="0"/>
        <v>Обращения граждан МО Ногликский ГО</v>
      </c>
      <c r="G76" s="10" t="str">
        <f>HYPERLINK("https://sed.admsakhalin.ru/Docs/Citizen/_layouts/15/eos/edbtransfer.ashx?SiteId=84ddafa0031f409e9b1dd96f91351621&amp;WebId=b44a2e8f6bd940ffb8577ce52c7585e0&amp;ListId=fd8a59b5757749e6848a491ebc731a91&amp;ItemId=47434&amp;ItemGuid=7d81ca66f62a4984bcd663b9909e8e96&amp;Data=24","https://sed.admsakhalin.ru/Docs/Citizen/_layouts/15/eos/edbtransfer.ashx?SiteId=84ddafa0031f409e9b1dd96f91351621&amp;WebId=b44a2e8f6bd940ffb8577ce52c7585e0&amp;ListId=fd8a59b5757749e6848a491ebc731a91&amp;ItemId=47434&amp;ItemGuid=7d81ca66f62a4984bcd663b9909e8e96&amp;Data=24")</f>
        <v>https://sed.admsakhalin.ru/Docs/Citizen/_layouts/15/eos/edbtransfer.ashx?SiteId=84ddafa0031f409e9b1dd96f91351621&amp;WebId=b44a2e8f6bd940ffb8577ce52c7585e0&amp;ListId=fd8a59b5757749e6848a491ebc731a91&amp;ItemId=47434&amp;ItemGuid=7d81ca66f62a4984bcd663b9909e8e96&amp;Data=24</v>
      </c>
    </row>
    <row r="77" spans="1:7" x14ac:dyDescent="0.25">
      <c r="A77" t="s">
        <v>19</v>
      </c>
      <c r="B77" t="s">
        <v>47</v>
      </c>
      <c r="C77" t="s">
        <v>241</v>
      </c>
      <c r="D77" t="s">
        <v>49</v>
      </c>
      <c r="E77" t="s">
        <v>50</v>
      </c>
      <c r="F77" t="str">
        <f t="shared" si="0"/>
        <v>Обращения граждан МО Ногликский ГО</v>
      </c>
      <c r="G77" s="10" t="str">
        <f>HYPERLINK("https://sed.admsakhalin.ru/Docs/Citizen/_layouts/15/eos/edbtransfer.ashx?SiteId=84ddafa0031f409e9b1dd96f91351621&amp;WebId=b44a2e8f6bd940ffb8577ce52c7585e0&amp;ListId=fd8a59b5757749e6848a491ebc731a91&amp;ItemId=46211&amp;ItemGuid=a8308e0ea8844b06b2b9643b89d69560&amp;Data=24","https://sed.admsakhalin.ru/Docs/Citizen/_layouts/15/eos/edbtransfer.ashx?SiteId=84ddafa0031f409e9b1dd96f91351621&amp;WebId=b44a2e8f6bd940ffb8577ce52c7585e0&amp;ListId=fd8a59b5757749e6848a491ebc731a91&amp;ItemId=46211&amp;ItemGuid=a8308e0ea8844b06b2b9643b89d69560&amp;Data=24")</f>
        <v>https://sed.admsakhalin.ru/Docs/Citizen/_layouts/15/eos/edbtransfer.ashx?SiteId=84ddafa0031f409e9b1dd96f91351621&amp;WebId=b44a2e8f6bd940ffb8577ce52c7585e0&amp;ListId=fd8a59b5757749e6848a491ebc731a91&amp;ItemId=46211&amp;ItemGuid=a8308e0ea8844b06b2b9643b89d69560&amp;Data=24</v>
      </c>
    </row>
    <row r="78" spans="1:7" x14ac:dyDescent="0.25">
      <c r="A78" t="s">
        <v>19</v>
      </c>
      <c r="B78" t="s">
        <v>242</v>
      </c>
      <c r="C78" t="s">
        <v>243</v>
      </c>
      <c r="D78" t="s">
        <v>244</v>
      </c>
      <c r="E78" t="s">
        <v>245</v>
      </c>
      <c r="F78" t="str">
        <f t="shared" si="0"/>
        <v>Обращения граждан МО Ногликский ГО</v>
      </c>
      <c r="G78" s="10" t="str">
        <f>HYPERLINK("https://sed.admsakhalin.ru/Docs/Citizen/_layouts/15/eos/edbtransfer.ashx?SiteId=84ddafa0031f409e9b1dd96f91351621&amp;WebId=b44a2e8f6bd940ffb8577ce52c7585e0&amp;ListId=fd8a59b5757749e6848a491ebc731a91&amp;ItemId=46466&amp;ItemGuid=9a175321a22641f099a14f206cd8406d&amp;Data=24","https://sed.admsakhalin.ru/Docs/Citizen/_layouts/15/eos/edbtransfer.ashx?SiteId=84ddafa0031f409e9b1dd96f91351621&amp;WebId=b44a2e8f6bd940ffb8577ce52c7585e0&amp;ListId=fd8a59b5757749e6848a491ebc731a91&amp;ItemId=46466&amp;ItemGuid=9a175321a22641f099a14f206cd8406d&amp;Data=24")</f>
        <v>https://sed.admsakhalin.ru/Docs/Citizen/_layouts/15/eos/edbtransfer.ashx?SiteId=84ddafa0031f409e9b1dd96f91351621&amp;WebId=b44a2e8f6bd940ffb8577ce52c7585e0&amp;ListId=fd8a59b5757749e6848a491ebc731a91&amp;ItemId=46466&amp;ItemGuid=9a175321a22641f099a14f206cd8406d&amp;Data=24</v>
      </c>
    </row>
    <row r="79" spans="1:7" x14ac:dyDescent="0.25">
      <c r="A79" t="s">
        <v>19</v>
      </c>
      <c r="B79" t="s">
        <v>32</v>
      </c>
      <c r="C79" t="s">
        <v>246</v>
      </c>
      <c r="D79" t="s">
        <v>168</v>
      </c>
      <c r="E79" t="s">
        <v>247</v>
      </c>
      <c r="F79" t="str">
        <f t="shared" si="0"/>
        <v>Обращения граждан МО Ногликский ГО</v>
      </c>
      <c r="G79" s="10" t="str">
        <f>HYPERLINK("https://sed.admsakhalin.ru/Docs/Citizen/_layouts/15/eos/edbtransfer.ashx?SiteId=84ddafa0031f409e9b1dd96f91351621&amp;WebId=b44a2e8f6bd940ffb8577ce52c7585e0&amp;ListId=fd8a59b5757749e6848a491ebc731a91&amp;ItemId=41724&amp;ItemGuid=32914c5db73a4d118a4a64af495dc2bd&amp;Data=24","https://sed.admsakhalin.ru/Docs/Citizen/_layouts/15/eos/edbtransfer.ashx?SiteId=84ddafa0031f409e9b1dd96f91351621&amp;WebId=b44a2e8f6bd940ffb8577ce52c7585e0&amp;ListId=fd8a59b5757749e6848a491ebc731a91&amp;ItemId=41724&amp;ItemGuid=32914c5db73a4d118a4a64af495dc2bd&amp;Data=24")</f>
        <v>https://sed.admsakhalin.ru/Docs/Citizen/_layouts/15/eos/edbtransfer.ashx?SiteId=84ddafa0031f409e9b1dd96f91351621&amp;WebId=b44a2e8f6bd940ffb8577ce52c7585e0&amp;ListId=fd8a59b5757749e6848a491ebc731a91&amp;ItemId=41724&amp;ItemGuid=32914c5db73a4d118a4a64af495dc2bd&amp;Data=24</v>
      </c>
    </row>
    <row r="80" spans="1:7" x14ac:dyDescent="0.25">
      <c r="A80" t="s">
        <v>19</v>
      </c>
      <c r="B80" t="s">
        <v>248</v>
      </c>
      <c r="C80" t="s">
        <v>249</v>
      </c>
      <c r="D80" t="s">
        <v>244</v>
      </c>
      <c r="E80" t="s">
        <v>250</v>
      </c>
      <c r="F80" t="str">
        <f t="shared" si="0"/>
        <v>Обращения граждан МО Ногликский ГО</v>
      </c>
      <c r="G80" s="10" t="str">
        <f>HYPERLINK("https://sed.admsakhalin.ru/Docs/Citizen/_layouts/15/eos/edbtransfer.ashx?SiteId=84ddafa0031f409e9b1dd96f91351621&amp;WebId=b44a2e8f6bd940ffb8577ce52c7585e0&amp;ListId=fd8a59b5757749e6848a491ebc731a91&amp;ItemId=46471&amp;ItemGuid=1bfe59e147594af89b05653f00e83b8c&amp;Data=24","https://sed.admsakhalin.ru/Docs/Citizen/_layouts/15/eos/edbtransfer.ashx?SiteId=84ddafa0031f409e9b1dd96f91351621&amp;WebId=b44a2e8f6bd940ffb8577ce52c7585e0&amp;ListId=fd8a59b5757749e6848a491ebc731a91&amp;ItemId=46471&amp;ItemGuid=1bfe59e147594af89b05653f00e83b8c&amp;Data=24")</f>
        <v>https://sed.admsakhalin.ru/Docs/Citizen/_layouts/15/eos/edbtransfer.ashx?SiteId=84ddafa0031f409e9b1dd96f91351621&amp;WebId=b44a2e8f6bd940ffb8577ce52c7585e0&amp;ListId=fd8a59b5757749e6848a491ebc731a91&amp;ItemId=46471&amp;ItemGuid=1bfe59e147594af89b05653f00e83b8c&amp;Data=24</v>
      </c>
    </row>
    <row r="81" spans="1:7" x14ac:dyDescent="0.25">
      <c r="A81" t="s">
        <v>19</v>
      </c>
      <c r="B81" t="s">
        <v>47</v>
      </c>
      <c r="C81" t="s">
        <v>251</v>
      </c>
      <c r="D81" t="s">
        <v>49</v>
      </c>
      <c r="E81" t="s">
        <v>50</v>
      </c>
      <c r="F81" t="str">
        <f t="shared" si="0"/>
        <v>Обращения граждан МО Ногликский ГО</v>
      </c>
      <c r="G81" s="10" t="str">
        <f>HYPERLINK("https://sed.admsakhalin.ru/Docs/Citizen/_layouts/15/eos/edbtransfer.ashx?SiteId=84ddafa0031f409e9b1dd96f91351621&amp;WebId=b44a2e8f6bd940ffb8577ce52c7585e0&amp;ListId=fd8a59b5757749e6848a491ebc731a91&amp;ItemId=46202&amp;ItemGuid=8165d42274eb44a3a3da4f1203ff0a3b&amp;Data=24","https://sed.admsakhalin.ru/Docs/Citizen/_layouts/15/eos/edbtransfer.ashx?SiteId=84ddafa0031f409e9b1dd96f91351621&amp;WebId=b44a2e8f6bd940ffb8577ce52c7585e0&amp;ListId=fd8a59b5757749e6848a491ebc731a91&amp;ItemId=46202&amp;ItemGuid=8165d42274eb44a3a3da4f1203ff0a3b&amp;Data=24")</f>
        <v>https://sed.admsakhalin.ru/Docs/Citizen/_layouts/15/eos/edbtransfer.ashx?SiteId=84ddafa0031f409e9b1dd96f91351621&amp;WebId=b44a2e8f6bd940ffb8577ce52c7585e0&amp;ListId=fd8a59b5757749e6848a491ebc731a91&amp;ItemId=46202&amp;ItemGuid=8165d42274eb44a3a3da4f1203ff0a3b&amp;Data=24</v>
      </c>
    </row>
    <row r="82" spans="1:7" x14ac:dyDescent="0.25">
      <c r="A82" t="s">
        <v>19</v>
      </c>
      <c r="B82" t="s">
        <v>32</v>
      </c>
      <c r="C82" t="s">
        <v>252</v>
      </c>
      <c r="D82" t="s">
        <v>253</v>
      </c>
      <c r="E82" t="s">
        <v>254</v>
      </c>
      <c r="F82" t="str">
        <f t="shared" si="0"/>
        <v>Обращения граждан МО Ногликский ГО</v>
      </c>
      <c r="G82" s="10" t="str">
        <f>HYPERLINK("https://sed.admsakhalin.ru/Docs/Citizen/_layouts/15/eos/edbtransfer.ashx?SiteId=84ddafa0031f409e9b1dd96f91351621&amp;WebId=b44a2e8f6bd940ffb8577ce52c7585e0&amp;ListId=fd8a59b5757749e6848a491ebc731a91&amp;ItemId=47088&amp;ItemGuid=c084e375107e4d5d8c83666c5ff626fd&amp;Data=24","https://sed.admsakhalin.ru/Docs/Citizen/_layouts/15/eos/edbtransfer.ashx?SiteId=84ddafa0031f409e9b1dd96f91351621&amp;WebId=b44a2e8f6bd940ffb8577ce52c7585e0&amp;ListId=fd8a59b5757749e6848a491ebc731a91&amp;ItemId=47088&amp;ItemGuid=c084e375107e4d5d8c83666c5ff626fd&amp;Data=24")</f>
        <v>https://sed.admsakhalin.ru/Docs/Citizen/_layouts/15/eos/edbtransfer.ashx?SiteId=84ddafa0031f409e9b1dd96f91351621&amp;WebId=b44a2e8f6bd940ffb8577ce52c7585e0&amp;ListId=fd8a59b5757749e6848a491ebc731a91&amp;ItemId=47088&amp;ItemGuid=c084e375107e4d5d8c83666c5ff626fd&amp;Data=24</v>
      </c>
    </row>
    <row r="83" spans="1:7" x14ac:dyDescent="0.25">
      <c r="A83" t="s">
        <v>19</v>
      </c>
      <c r="B83" t="s">
        <v>69</v>
      </c>
      <c r="C83" t="s">
        <v>255</v>
      </c>
      <c r="D83" t="s">
        <v>256</v>
      </c>
      <c r="E83" t="s">
        <v>257</v>
      </c>
      <c r="F83" t="str">
        <f t="shared" si="0"/>
        <v>Обращения граждан МО Ногликский ГО</v>
      </c>
      <c r="G83" s="10" t="str">
        <f>HYPERLINK("https://sed.admsakhalin.ru/Docs/Citizen/_layouts/15/eos/edbtransfer.ashx?SiteId=84ddafa0031f409e9b1dd96f91351621&amp;WebId=b44a2e8f6bd940ffb8577ce52c7585e0&amp;ListId=fd8a59b5757749e6848a491ebc731a91&amp;ItemId=47290&amp;ItemGuid=b6bb5022d8bf473787644a28509ab6ea&amp;Data=24","https://sed.admsakhalin.ru/Docs/Citizen/_layouts/15/eos/edbtransfer.ashx?SiteId=84ddafa0031f409e9b1dd96f91351621&amp;WebId=b44a2e8f6bd940ffb8577ce52c7585e0&amp;ListId=fd8a59b5757749e6848a491ebc731a91&amp;ItemId=47290&amp;ItemGuid=b6bb5022d8bf473787644a28509ab6ea&amp;Data=24")</f>
        <v>https://sed.admsakhalin.ru/Docs/Citizen/_layouts/15/eos/edbtransfer.ashx?SiteId=84ddafa0031f409e9b1dd96f91351621&amp;WebId=b44a2e8f6bd940ffb8577ce52c7585e0&amp;ListId=fd8a59b5757749e6848a491ebc731a91&amp;ItemId=47290&amp;ItemGuid=b6bb5022d8bf473787644a28509ab6ea&amp;Data=24</v>
      </c>
    </row>
    <row r="84" spans="1:7" x14ac:dyDescent="0.25">
      <c r="A84" t="s">
        <v>19</v>
      </c>
      <c r="B84" t="s">
        <v>258</v>
      </c>
      <c r="C84" t="s">
        <v>259</v>
      </c>
      <c r="D84" t="s">
        <v>111</v>
      </c>
      <c r="E84" t="s">
        <v>260</v>
      </c>
      <c r="F84" t="str">
        <f t="shared" si="0"/>
        <v>Обращения граждан МО Ногликский ГО</v>
      </c>
      <c r="G84" s="10" t="str">
        <f>HYPERLINK("https://sed.admsakhalin.ru/Docs/Citizen/_layouts/15/eos/edbtransfer.ashx?SiteId=84ddafa0031f409e9b1dd96f91351621&amp;WebId=b44a2e8f6bd940ffb8577ce52c7585e0&amp;ListId=fd8a59b5757749e6848a491ebc731a91&amp;ItemId=45239&amp;ItemGuid=036b75715d2e43f281e26792fa17856c&amp;Data=24","https://sed.admsakhalin.ru/Docs/Citizen/_layouts/15/eos/edbtransfer.ashx?SiteId=84ddafa0031f409e9b1dd96f91351621&amp;WebId=b44a2e8f6bd940ffb8577ce52c7585e0&amp;ListId=fd8a59b5757749e6848a491ebc731a91&amp;ItemId=45239&amp;ItemGuid=036b75715d2e43f281e26792fa17856c&amp;Data=24")</f>
        <v>https://sed.admsakhalin.ru/Docs/Citizen/_layouts/15/eos/edbtransfer.ashx?SiteId=84ddafa0031f409e9b1dd96f91351621&amp;WebId=b44a2e8f6bd940ffb8577ce52c7585e0&amp;ListId=fd8a59b5757749e6848a491ebc731a91&amp;ItemId=45239&amp;ItemGuid=036b75715d2e43f281e26792fa17856c&amp;Data=24</v>
      </c>
    </row>
    <row r="85" spans="1:7" x14ac:dyDescent="0.25">
      <c r="A85" t="s">
        <v>19</v>
      </c>
      <c r="B85" t="s">
        <v>32</v>
      </c>
      <c r="C85" t="s">
        <v>261</v>
      </c>
      <c r="D85" t="s">
        <v>262</v>
      </c>
      <c r="E85" t="s">
        <v>60</v>
      </c>
      <c r="F85" t="str">
        <f t="shared" si="0"/>
        <v>Обращения граждан МО Ногликский ГО</v>
      </c>
      <c r="G85" s="10" t="str">
        <f>HYPERLINK("https://sed.admsakhalin.ru/Docs/Citizen/_layouts/15/eos/edbtransfer.ashx?SiteId=84ddafa0031f409e9b1dd96f91351621&amp;WebId=b44a2e8f6bd940ffb8577ce52c7585e0&amp;ListId=fd8a59b5757749e6848a491ebc731a91&amp;ItemId=43079&amp;ItemGuid=01aa20868ccc4093996767e871b5e000&amp;Data=24","https://sed.admsakhalin.ru/Docs/Citizen/_layouts/15/eos/edbtransfer.ashx?SiteId=84ddafa0031f409e9b1dd96f91351621&amp;WebId=b44a2e8f6bd940ffb8577ce52c7585e0&amp;ListId=fd8a59b5757749e6848a491ebc731a91&amp;ItemId=43079&amp;ItemGuid=01aa20868ccc4093996767e871b5e000&amp;Data=24")</f>
        <v>https://sed.admsakhalin.ru/Docs/Citizen/_layouts/15/eos/edbtransfer.ashx?SiteId=84ddafa0031f409e9b1dd96f91351621&amp;WebId=b44a2e8f6bd940ffb8577ce52c7585e0&amp;ListId=fd8a59b5757749e6848a491ebc731a91&amp;ItemId=43079&amp;ItemGuid=01aa20868ccc4093996767e871b5e000&amp;Data=24</v>
      </c>
    </row>
    <row r="86" spans="1:7" x14ac:dyDescent="0.25">
      <c r="A86" t="s">
        <v>19</v>
      </c>
      <c r="B86" t="s">
        <v>87</v>
      </c>
      <c r="C86" t="s">
        <v>263</v>
      </c>
      <c r="D86" t="s">
        <v>264</v>
      </c>
      <c r="E86" t="s">
        <v>265</v>
      </c>
      <c r="F86" t="str">
        <f t="shared" si="0"/>
        <v>Обращения граждан МО Ногликский ГО</v>
      </c>
      <c r="G86" s="10" t="str">
        <f>HYPERLINK("https://sed.admsakhalin.ru/Docs/Citizen/_layouts/15/eos/edbtransfer.ashx?SiteId=84ddafa0031f409e9b1dd96f91351621&amp;WebId=b44a2e8f6bd940ffb8577ce52c7585e0&amp;ListId=fd8a59b5757749e6848a491ebc731a91&amp;ItemId=44840&amp;ItemGuid=4c705aef2cfd4607b56347b9c35a4ad8&amp;Data=24","https://sed.admsakhalin.ru/Docs/Citizen/_layouts/15/eos/edbtransfer.ashx?SiteId=84ddafa0031f409e9b1dd96f91351621&amp;WebId=b44a2e8f6bd940ffb8577ce52c7585e0&amp;ListId=fd8a59b5757749e6848a491ebc731a91&amp;ItemId=44840&amp;ItemGuid=4c705aef2cfd4607b56347b9c35a4ad8&amp;Data=24")</f>
        <v>https://sed.admsakhalin.ru/Docs/Citizen/_layouts/15/eos/edbtransfer.ashx?SiteId=84ddafa0031f409e9b1dd96f91351621&amp;WebId=b44a2e8f6bd940ffb8577ce52c7585e0&amp;ListId=fd8a59b5757749e6848a491ebc731a91&amp;ItemId=44840&amp;ItemGuid=4c705aef2cfd4607b56347b9c35a4ad8&amp;Data=24</v>
      </c>
    </row>
    <row r="87" spans="1:7" x14ac:dyDescent="0.25">
      <c r="A87" t="s">
        <v>19</v>
      </c>
      <c r="B87" t="s">
        <v>47</v>
      </c>
      <c r="C87" t="s">
        <v>155</v>
      </c>
      <c r="D87" t="s">
        <v>96</v>
      </c>
      <c r="E87" t="s">
        <v>266</v>
      </c>
      <c r="F87" t="str">
        <f t="shared" si="0"/>
        <v>Обращения граждан МО Ногликский ГО</v>
      </c>
      <c r="G87" s="10" t="str">
        <f>HYPERLINK("https://sed.admsakhalin.ru/Docs/Citizen/_layouts/15/eos/edbtransfer.ashx?SiteId=84ddafa0031f409e9b1dd96f91351621&amp;WebId=b44a2e8f6bd940ffb8577ce52c7585e0&amp;ListId=fd8a59b5757749e6848a491ebc731a91&amp;ItemId=47398&amp;ItemGuid=600768e079c746d5bb00689da1a1084e&amp;Data=24","https://sed.admsakhalin.ru/Docs/Citizen/_layouts/15/eos/edbtransfer.ashx?SiteId=84ddafa0031f409e9b1dd96f91351621&amp;WebId=b44a2e8f6bd940ffb8577ce52c7585e0&amp;ListId=fd8a59b5757749e6848a491ebc731a91&amp;ItemId=47398&amp;ItemGuid=600768e079c746d5bb00689da1a1084e&amp;Data=24")</f>
        <v>https://sed.admsakhalin.ru/Docs/Citizen/_layouts/15/eos/edbtransfer.ashx?SiteId=84ddafa0031f409e9b1dd96f91351621&amp;WebId=b44a2e8f6bd940ffb8577ce52c7585e0&amp;ListId=fd8a59b5757749e6848a491ebc731a91&amp;ItemId=47398&amp;ItemGuid=600768e079c746d5bb00689da1a1084e&amp;Data=24</v>
      </c>
    </row>
    <row r="88" spans="1:7" x14ac:dyDescent="0.25">
      <c r="A88" t="s">
        <v>19</v>
      </c>
      <c r="B88" t="s">
        <v>106</v>
      </c>
      <c r="C88" t="s">
        <v>267</v>
      </c>
      <c r="D88" t="s">
        <v>268</v>
      </c>
      <c r="E88" t="s">
        <v>269</v>
      </c>
      <c r="F88" t="str">
        <f t="shared" si="0"/>
        <v>Обращения граждан МО Ногликский ГО</v>
      </c>
      <c r="G88" s="10" t="str">
        <f>HYPERLINK("https://sed.admsakhalin.ru/Docs/Citizen/_layouts/15/eos/edbtransfer.ashx?SiteId=84ddafa0031f409e9b1dd96f91351621&amp;WebId=b44a2e8f6bd940ffb8577ce52c7585e0&amp;ListId=fd8a59b5757749e6848a491ebc731a91&amp;ItemId=43376&amp;ItemGuid=1a1be849fe8a41288f11696059144a03&amp;Data=24","https://sed.admsakhalin.ru/Docs/Citizen/_layouts/15/eos/edbtransfer.ashx?SiteId=84ddafa0031f409e9b1dd96f91351621&amp;WebId=b44a2e8f6bd940ffb8577ce52c7585e0&amp;ListId=fd8a59b5757749e6848a491ebc731a91&amp;ItemId=43376&amp;ItemGuid=1a1be849fe8a41288f11696059144a03&amp;Data=24")</f>
        <v>https://sed.admsakhalin.ru/Docs/Citizen/_layouts/15/eos/edbtransfer.ashx?SiteId=84ddafa0031f409e9b1dd96f91351621&amp;WebId=b44a2e8f6bd940ffb8577ce52c7585e0&amp;ListId=fd8a59b5757749e6848a491ebc731a91&amp;ItemId=43376&amp;ItemGuid=1a1be849fe8a41288f11696059144a03&amp;Data=24</v>
      </c>
    </row>
    <row r="89" spans="1:7" x14ac:dyDescent="0.25">
      <c r="A89" t="s">
        <v>19</v>
      </c>
      <c r="B89" t="s">
        <v>32</v>
      </c>
      <c r="C89" t="s">
        <v>270</v>
      </c>
      <c r="D89" t="s">
        <v>156</v>
      </c>
      <c r="E89" t="s">
        <v>60</v>
      </c>
      <c r="F89" t="str">
        <f t="shared" si="0"/>
        <v>Обращения граждан МО Ногликский ГО</v>
      </c>
      <c r="G89" s="10" t="str">
        <f>HYPERLINK("https://sed.admsakhalin.ru/Docs/Citizen/_layouts/15/eos/edbtransfer.ashx?SiteId=84ddafa0031f409e9b1dd96f91351621&amp;WebId=b44a2e8f6bd940ffb8577ce52c7585e0&amp;ListId=fd8a59b5757749e6848a491ebc731a91&amp;ItemId=43040&amp;ItemGuid=cf8814fcf0934327ba6a6a47f5069759&amp;Data=24","https://sed.admsakhalin.ru/Docs/Citizen/_layouts/15/eos/edbtransfer.ashx?SiteId=84ddafa0031f409e9b1dd96f91351621&amp;WebId=b44a2e8f6bd940ffb8577ce52c7585e0&amp;ListId=fd8a59b5757749e6848a491ebc731a91&amp;ItemId=43040&amp;ItemGuid=cf8814fcf0934327ba6a6a47f5069759&amp;Data=24")</f>
        <v>https://sed.admsakhalin.ru/Docs/Citizen/_layouts/15/eos/edbtransfer.ashx?SiteId=84ddafa0031f409e9b1dd96f91351621&amp;WebId=b44a2e8f6bd940ffb8577ce52c7585e0&amp;ListId=fd8a59b5757749e6848a491ebc731a91&amp;ItemId=43040&amp;ItemGuid=cf8814fcf0934327ba6a6a47f5069759&amp;Data=24</v>
      </c>
    </row>
    <row r="90" spans="1:7" x14ac:dyDescent="0.25">
      <c r="A90" t="s">
        <v>19</v>
      </c>
      <c r="B90" t="s">
        <v>32</v>
      </c>
      <c r="C90" t="s">
        <v>271</v>
      </c>
      <c r="D90" t="s">
        <v>74</v>
      </c>
      <c r="E90" t="s">
        <v>272</v>
      </c>
      <c r="F90" t="str">
        <f t="shared" si="0"/>
        <v>Обращения граждан МО Ногликский ГО</v>
      </c>
      <c r="G90" s="10" t="str">
        <f>HYPERLINK("https://sed.admsakhalin.ru/Docs/Citizen/_layouts/15/eos/edbtransfer.ashx?SiteId=84ddafa0031f409e9b1dd96f91351621&amp;WebId=b44a2e8f6bd940ffb8577ce52c7585e0&amp;ListId=fd8a59b5757749e6848a491ebc731a91&amp;ItemId=47955&amp;ItemGuid=6ad5754f6a6341fd90926d0df1f363e3&amp;Data=24","https://sed.admsakhalin.ru/Docs/Citizen/_layouts/15/eos/edbtransfer.ashx?SiteId=84ddafa0031f409e9b1dd96f91351621&amp;WebId=b44a2e8f6bd940ffb8577ce52c7585e0&amp;ListId=fd8a59b5757749e6848a491ebc731a91&amp;ItemId=47955&amp;ItemGuid=6ad5754f6a6341fd90926d0df1f363e3&amp;Data=24")</f>
        <v>https://sed.admsakhalin.ru/Docs/Citizen/_layouts/15/eos/edbtransfer.ashx?SiteId=84ddafa0031f409e9b1dd96f91351621&amp;WebId=b44a2e8f6bd940ffb8577ce52c7585e0&amp;ListId=fd8a59b5757749e6848a491ebc731a91&amp;ItemId=47955&amp;ItemGuid=6ad5754f6a6341fd90926d0df1f363e3&amp;Data=24</v>
      </c>
    </row>
    <row r="91" spans="1:7" x14ac:dyDescent="0.25">
      <c r="A91" t="s">
        <v>19</v>
      </c>
      <c r="B91" t="s">
        <v>69</v>
      </c>
      <c r="C91" t="s">
        <v>273</v>
      </c>
      <c r="D91" t="s">
        <v>274</v>
      </c>
      <c r="E91" t="s">
        <v>275</v>
      </c>
      <c r="F91" t="str">
        <f t="shared" si="0"/>
        <v>Обращения граждан МО Ногликский ГО</v>
      </c>
      <c r="G91" s="10" t="str">
        <f>HYPERLINK("https://sed.admsakhalin.ru/Docs/Citizen/_layouts/15/eos/edbtransfer.ashx?SiteId=84ddafa0031f409e9b1dd96f91351621&amp;WebId=b44a2e8f6bd940ffb8577ce52c7585e0&amp;ListId=fd8a59b5757749e6848a491ebc731a91&amp;ItemId=40151&amp;ItemGuid=2c03855a06cd45fbac093de003bd52d1&amp;Data=24","https://sed.admsakhalin.ru/Docs/Citizen/_layouts/15/eos/edbtransfer.ashx?SiteId=84ddafa0031f409e9b1dd96f91351621&amp;WebId=b44a2e8f6bd940ffb8577ce52c7585e0&amp;ListId=fd8a59b5757749e6848a491ebc731a91&amp;ItemId=40151&amp;ItemGuid=2c03855a06cd45fbac093de003bd52d1&amp;Data=24")</f>
        <v>https://sed.admsakhalin.ru/Docs/Citizen/_layouts/15/eos/edbtransfer.ashx?SiteId=84ddafa0031f409e9b1dd96f91351621&amp;WebId=b44a2e8f6bd940ffb8577ce52c7585e0&amp;ListId=fd8a59b5757749e6848a491ebc731a91&amp;ItemId=40151&amp;ItemGuid=2c03855a06cd45fbac093de003bd52d1&amp;Data=24</v>
      </c>
    </row>
    <row r="92" spans="1:7" x14ac:dyDescent="0.25">
      <c r="A92" t="s">
        <v>19</v>
      </c>
      <c r="B92" t="s">
        <v>32</v>
      </c>
      <c r="C92" t="s">
        <v>276</v>
      </c>
      <c r="D92" t="s">
        <v>34</v>
      </c>
      <c r="E92" t="s">
        <v>277</v>
      </c>
      <c r="F92" t="str">
        <f t="shared" si="0"/>
        <v>Обращения граждан МО Ногликский ГО</v>
      </c>
      <c r="G92" s="10" t="str">
        <f>HYPERLINK("https://sed.admsakhalin.ru/Docs/Citizen/_layouts/15/eos/edbtransfer.ashx?SiteId=84ddafa0031f409e9b1dd96f91351621&amp;WebId=b44a2e8f6bd940ffb8577ce52c7585e0&amp;ListId=fd8a59b5757749e6848a491ebc731a91&amp;ItemId=47496&amp;ItemGuid=c85da2aae6174c1b9a193a906e006d84&amp;Data=24","https://sed.admsakhalin.ru/Docs/Citizen/_layouts/15/eos/edbtransfer.ashx?SiteId=84ddafa0031f409e9b1dd96f91351621&amp;WebId=b44a2e8f6bd940ffb8577ce52c7585e0&amp;ListId=fd8a59b5757749e6848a491ebc731a91&amp;ItemId=47496&amp;ItemGuid=c85da2aae6174c1b9a193a906e006d84&amp;Data=24")</f>
        <v>https://sed.admsakhalin.ru/Docs/Citizen/_layouts/15/eos/edbtransfer.ashx?SiteId=84ddafa0031f409e9b1dd96f91351621&amp;WebId=b44a2e8f6bd940ffb8577ce52c7585e0&amp;ListId=fd8a59b5757749e6848a491ebc731a91&amp;ItemId=47496&amp;ItemGuid=c85da2aae6174c1b9a193a906e006d84&amp;Data=24</v>
      </c>
    </row>
    <row r="93" spans="1:7" x14ac:dyDescent="0.25">
      <c r="A93" t="s">
        <v>19</v>
      </c>
      <c r="B93" t="s">
        <v>32</v>
      </c>
      <c r="C93" t="s">
        <v>278</v>
      </c>
      <c r="D93" t="s">
        <v>279</v>
      </c>
      <c r="E93" t="s">
        <v>280</v>
      </c>
      <c r="F93" t="str">
        <f t="shared" si="0"/>
        <v>Обращения граждан МО Ногликский ГО</v>
      </c>
      <c r="G93" s="10" t="str">
        <f>HYPERLINK("https://sed.admsakhalin.ru/Docs/Citizen/_layouts/15/eos/edbtransfer.ashx?SiteId=84ddafa0031f409e9b1dd96f91351621&amp;WebId=b44a2e8f6bd940ffb8577ce52c7585e0&amp;ListId=fd8a59b5757749e6848a491ebc731a91&amp;ItemId=40055&amp;ItemGuid=562b9cd3468d49fbba2f6e4cb68b7776&amp;Data=24","https://sed.admsakhalin.ru/Docs/Citizen/_layouts/15/eos/edbtransfer.ashx?SiteId=84ddafa0031f409e9b1dd96f91351621&amp;WebId=b44a2e8f6bd940ffb8577ce52c7585e0&amp;ListId=fd8a59b5757749e6848a491ebc731a91&amp;ItemId=40055&amp;ItemGuid=562b9cd3468d49fbba2f6e4cb68b7776&amp;Data=24")</f>
        <v>https://sed.admsakhalin.ru/Docs/Citizen/_layouts/15/eos/edbtransfer.ashx?SiteId=84ddafa0031f409e9b1dd96f91351621&amp;WebId=b44a2e8f6bd940ffb8577ce52c7585e0&amp;ListId=fd8a59b5757749e6848a491ebc731a91&amp;ItemId=40055&amp;ItemGuid=562b9cd3468d49fbba2f6e4cb68b7776&amp;Data=24</v>
      </c>
    </row>
    <row r="94" spans="1:7" x14ac:dyDescent="0.25">
      <c r="A94" t="s">
        <v>19</v>
      </c>
      <c r="B94" t="s">
        <v>32</v>
      </c>
      <c r="C94" t="s">
        <v>281</v>
      </c>
      <c r="D94" t="s">
        <v>221</v>
      </c>
      <c r="E94" t="s">
        <v>282</v>
      </c>
      <c r="F94" t="str">
        <f t="shared" si="0"/>
        <v>Обращения граждан МО Ногликский ГО</v>
      </c>
      <c r="G94" s="10" t="str">
        <f>HYPERLINK("https://sed.admsakhalin.ru/Docs/Citizen/_layouts/15/eos/edbtransfer.ashx?SiteId=84ddafa0031f409e9b1dd96f91351621&amp;WebId=b44a2e8f6bd940ffb8577ce52c7585e0&amp;ListId=fd8a59b5757749e6848a491ebc731a91&amp;ItemId=42927&amp;ItemGuid=8041a1ae92f5484ebc1037a333bdce7c&amp;Data=24","https://sed.admsakhalin.ru/Docs/Citizen/_layouts/15/eos/edbtransfer.ashx?SiteId=84ddafa0031f409e9b1dd96f91351621&amp;WebId=b44a2e8f6bd940ffb8577ce52c7585e0&amp;ListId=fd8a59b5757749e6848a491ebc731a91&amp;ItemId=42927&amp;ItemGuid=8041a1ae92f5484ebc1037a333bdce7c&amp;Data=24")</f>
        <v>https://sed.admsakhalin.ru/Docs/Citizen/_layouts/15/eos/edbtransfer.ashx?SiteId=84ddafa0031f409e9b1dd96f91351621&amp;WebId=b44a2e8f6bd940ffb8577ce52c7585e0&amp;ListId=fd8a59b5757749e6848a491ebc731a91&amp;ItemId=42927&amp;ItemGuid=8041a1ae92f5484ebc1037a333bdce7c&amp;Data=24</v>
      </c>
    </row>
    <row r="95" spans="1:7" x14ac:dyDescent="0.25">
      <c r="A95" t="s">
        <v>19</v>
      </c>
      <c r="B95" t="s">
        <v>32</v>
      </c>
      <c r="C95" t="s">
        <v>283</v>
      </c>
      <c r="D95" t="s">
        <v>34</v>
      </c>
      <c r="E95" t="s">
        <v>284</v>
      </c>
      <c r="F95" t="str">
        <f t="shared" si="0"/>
        <v>Обращения граждан МО Ногликский ГО</v>
      </c>
      <c r="G95" s="10" t="str">
        <f>HYPERLINK("https://sed.admsakhalin.ru/Docs/Citizen/_layouts/15/eos/edbtransfer.ashx?SiteId=84ddafa0031f409e9b1dd96f91351621&amp;WebId=b44a2e8f6bd940ffb8577ce52c7585e0&amp;ListId=fd8a59b5757749e6848a491ebc731a91&amp;ItemId=47498&amp;ItemGuid=5357933a3cbd42a3923d6e9bfedfc9de&amp;Data=24","https://sed.admsakhalin.ru/Docs/Citizen/_layouts/15/eos/edbtransfer.ashx?SiteId=84ddafa0031f409e9b1dd96f91351621&amp;WebId=b44a2e8f6bd940ffb8577ce52c7585e0&amp;ListId=fd8a59b5757749e6848a491ebc731a91&amp;ItemId=47498&amp;ItemGuid=5357933a3cbd42a3923d6e9bfedfc9de&amp;Data=24")</f>
        <v>https://sed.admsakhalin.ru/Docs/Citizen/_layouts/15/eos/edbtransfer.ashx?SiteId=84ddafa0031f409e9b1dd96f91351621&amp;WebId=b44a2e8f6bd940ffb8577ce52c7585e0&amp;ListId=fd8a59b5757749e6848a491ebc731a91&amp;ItemId=47498&amp;ItemGuid=5357933a3cbd42a3923d6e9bfedfc9de&amp;Data=24</v>
      </c>
    </row>
    <row r="96" spans="1:7" x14ac:dyDescent="0.25">
      <c r="A96" t="s">
        <v>19</v>
      </c>
      <c r="B96" t="s">
        <v>141</v>
      </c>
      <c r="C96" t="s">
        <v>285</v>
      </c>
      <c r="D96" t="s">
        <v>286</v>
      </c>
      <c r="E96" t="s">
        <v>287</v>
      </c>
      <c r="F96" t="str">
        <f t="shared" si="0"/>
        <v>Обращения граждан МО Ногликский ГО</v>
      </c>
      <c r="G96" s="10" t="str">
        <f>HYPERLINK("https://sed.admsakhalin.ru/Docs/Citizen/_layouts/15/eos/edbtransfer.ashx?SiteId=84ddafa0031f409e9b1dd96f91351621&amp;WebId=b44a2e8f6bd940ffb8577ce52c7585e0&amp;ListId=fd8a59b5757749e6848a491ebc731a91&amp;ItemId=45613&amp;ItemGuid=0c28ddb1ae1b4eb1a490326d8cecf7cb&amp;Data=24","https://sed.admsakhalin.ru/Docs/Citizen/_layouts/15/eos/edbtransfer.ashx?SiteId=84ddafa0031f409e9b1dd96f91351621&amp;WebId=b44a2e8f6bd940ffb8577ce52c7585e0&amp;ListId=fd8a59b5757749e6848a491ebc731a91&amp;ItemId=45613&amp;ItemGuid=0c28ddb1ae1b4eb1a490326d8cecf7cb&amp;Data=24")</f>
        <v>https://sed.admsakhalin.ru/Docs/Citizen/_layouts/15/eos/edbtransfer.ashx?SiteId=84ddafa0031f409e9b1dd96f91351621&amp;WebId=b44a2e8f6bd940ffb8577ce52c7585e0&amp;ListId=fd8a59b5757749e6848a491ebc731a91&amp;ItemId=45613&amp;ItemGuid=0c28ddb1ae1b4eb1a490326d8cecf7cb&amp;Data=24</v>
      </c>
    </row>
    <row r="97" spans="1:7" x14ac:dyDescent="0.25">
      <c r="A97" t="s">
        <v>19</v>
      </c>
      <c r="B97" t="s">
        <v>288</v>
      </c>
      <c r="C97" t="s">
        <v>289</v>
      </c>
      <c r="D97" t="s">
        <v>85</v>
      </c>
      <c r="E97" t="s">
        <v>138</v>
      </c>
      <c r="F97" t="str">
        <f t="shared" si="0"/>
        <v>Обращения граждан МО Ногликский ГО</v>
      </c>
      <c r="G97" s="10" t="str">
        <f>HYPERLINK("https://sed.admsakhalin.ru/Docs/Citizen/_layouts/15/eos/edbtransfer.ashx?SiteId=84ddafa0031f409e9b1dd96f91351621&amp;WebId=b44a2e8f6bd940ffb8577ce52c7585e0&amp;ListId=fd8a59b5757749e6848a491ebc731a91&amp;ItemId=42674&amp;ItemGuid=a6e03fd4da8d4585a5ae6fefc1827999&amp;Data=24","https://sed.admsakhalin.ru/Docs/Citizen/_layouts/15/eos/edbtransfer.ashx?SiteId=84ddafa0031f409e9b1dd96f91351621&amp;WebId=b44a2e8f6bd940ffb8577ce52c7585e0&amp;ListId=fd8a59b5757749e6848a491ebc731a91&amp;ItemId=42674&amp;ItemGuid=a6e03fd4da8d4585a5ae6fefc1827999&amp;Data=24")</f>
        <v>https://sed.admsakhalin.ru/Docs/Citizen/_layouts/15/eos/edbtransfer.ashx?SiteId=84ddafa0031f409e9b1dd96f91351621&amp;WebId=b44a2e8f6bd940ffb8577ce52c7585e0&amp;ListId=fd8a59b5757749e6848a491ebc731a91&amp;ItemId=42674&amp;ItemGuid=a6e03fd4da8d4585a5ae6fefc1827999&amp;Data=24</v>
      </c>
    </row>
    <row r="98" spans="1:7" x14ac:dyDescent="0.25">
      <c r="A98" t="s">
        <v>19</v>
      </c>
      <c r="B98" t="s">
        <v>32</v>
      </c>
      <c r="C98" t="s">
        <v>290</v>
      </c>
      <c r="D98" t="s">
        <v>89</v>
      </c>
      <c r="E98" t="s">
        <v>291</v>
      </c>
      <c r="F98" t="str">
        <f t="shared" si="0"/>
        <v>Обращения граждан МО Ногликский ГО</v>
      </c>
      <c r="G98" s="10" t="str">
        <f>HYPERLINK("https://sed.admsakhalin.ru/Docs/Citizen/_layouts/15/eos/edbtransfer.ashx?SiteId=84ddafa0031f409e9b1dd96f91351621&amp;WebId=b44a2e8f6bd940ffb8577ce52c7585e0&amp;ListId=fd8a59b5757749e6848a491ebc731a91&amp;ItemId=44626&amp;ItemGuid=2e7836b7e6b74d55ae67708a6bfd4d48&amp;Data=24","https://sed.admsakhalin.ru/Docs/Citizen/_layouts/15/eos/edbtransfer.ashx?SiteId=84ddafa0031f409e9b1dd96f91351621&amp;WebId=b44a2e8f6bd940ffb8577ce52c7585e0&amp;ListId=fd8a59b5757749e6848a491ebc731a91&amp;ItemId=44626&amp;ItemGuid=2e7836b7e6b74d55ae67708a6bfd4d48&amp;Data=24")</f>
        <v>https://sed.admsakhalin.ru/Docs/Citizen/_layouts/15/eos/edbtransfer.ashx?SiteId=84ddafa0031f409e9b1dd96f91351621&amp;WebId=b44a2e8f6bd940ffb8577ce52c7585e0&amp;ListId=fd8a59b5757749e6848a491ebc731a91&amp;ItemId=44626&amp;ItemGuid=2e7836b7e6b74d55ae67708a6bfd4d48&amp;Data=24</v>
      </c>
    </row>
    <row r="99" spans="1:7" x14ac:dyDescent="0.25">
      <c r="A99" t="s">
        <v>19</v>
      </c>
      <c r="B99" t="s">
        <v>32</v>
      </c>
      <c r="C99" t="s">
        <v>292</v>
      </c>
      <c r="D99" t="s">
        <v>120</v>
      </c>
      <c r="E99" t="s">
        <v>138</v>
      </c>
      <c r="F99" t="str">
        <f t="shared" si="0"/>
        <v>Обращения граждан МО Ногликский ГО</v>
      </c>
      <c r="G99" s="10" t="str">
        <f>HYPERLINK("https://sed.admsakhalin.ru/Docs/Citizen/_layouts/15/eos/edbtransfer.ashx?SiteId=84ddafa0031f409e9b1dd96f91351621&amp;WebId=b44a2e8f6bd940ffb8577ce52c7585e0&amp;ListId=fd8a59b5757749e6848a491ebc731a91&amp;ItemId=43931&amp;ItemGuid=6de5f9a125384f87886b3099c452daca&amp;Data=24","https://sed.admsakhalin.ru/Docs/Citizen/_layouts/15/eos/edbtransfer.ashx?SiteId=84ddafa0031f409e9b1dd96f91351621&amp;WebId=b44a2e8f6bd940ffb8577ce52c7585e0&amp;ListId=fd8a59b5757749e6848a491ebc731a91&amp;ItemId=43931&amp;ItemGuid=6de5f9a125384f87886b3099c452daca&amp;Data=24")</f>
        <v>https://sed.admsakhalin.ru/Docs/Citizen/_layouts/15/eos/edbtransfer.ashx?SiteId=84ddafa0031f409e9b1dd96f91351621&amp;WebId=b44a2e8f6bd940ffb8577ce52c7585e0&amp;ListId=fd8a59b5757749e6848a491ebc731a91&amp;ItemId=43931&amp;ItemGuid=6de5f9a125384f87886b3099c452daca&amp;Data=24</v>
      </c>
    </row>
    <row r="100" spans="1:7" x14ac:dyDescent="0.25">
      <c r="A100" t="s">
        <v>19</v>
      </c>
      <c r="B100" t="s">
        <v>288</v>
      </c>
      <c r="C100" t="s">
        <v>293</v>
      </c>
      <c r="D100" t="s">
        <v>59</v>
      </c>
      <c r="E100" t="s">
        <v>138</v>
      </c>
      <c r="F100" t="str">
        <f t="shared" si="0"/>
        <v>Обращения граждан МО Ногликский ГО</v>
      </c>
      <c r="G100" s="10" t="str">
        <f>HYPERLINK("https://sed.admsakhalin.ru/Docs/Citizen/_layouts/15/eos/edbtransfer.ashx?SiteId=84ddafa0031f409e9b1dd96f91351621&amp;WebId=b44a2e8f6bd940ffb8577ce52c7585e0&amp;ListId=fd8a59b5757749e6848a491ebc731a91&amp;ItemId=43143&amp;ItemGuid=e189c7abcc60420ab75f720910d7bb3e&amp;Data=24","https://sed.admsakhalin.ru/Docs/Citizen/_layouts/15/eos/edbtransfer.ashx?SiteId=84ddafa0031f409e9b1dd96f91351621&amp;WebId=b44a2e8f6bd940ffb8577ce52c7585e0&amp;ListId=fd8a59b5757749e6848a491ebc731a91&amp;ItemId=43143&amp;ItemGuid=e189c7abcc60420ab75f720910d7bb3e&amp;Data=24")</f>
        <v>https://sed.admsakhalin.ru/Docs/Citizen/_layouts/15/eos/edbtransfer.ashx?SiteId=84ddafa0031f409e9b1dd96f91351621&amp;WebId=b44a2e8f6bd940ffb8577ce52c7585e0&amp;ListId=fd8a59b5757749e6848a491ebc731a91&amp;ItemId=43143&amp;ItemGuid=e189c7abcc60420ab75f720910d7bb3e&amp;Data=24</v>
      </c>
    </row>
    <row r="101" spans="1:7" x14ac:dyDescent="0.25">
      <c r="A101" t="s">
        <v>19</v>
      </c>
      <c r="B101" t="s">
        <v>69</v>
      </c>
      <c r="C101" t="s">
        <v>294</v>
      </c>
      <c r="D101" t="s">
        <v>295</v>
      </c>
      <c r="E101" t="s">
        <v>175</v>
      </c>
      <c r="F101" t="str">
        <f t="shared" si="0"/>
        <v>Обращения граждан МО Ногликский ГО</v>
      </c>
      <c r="G101" s="10" t="str">
        <f>HYPERLINK("https://sed.admsakhalin.ru/Docs/Citizen/_layouts/15/eos/edbtransfer.ashx?SiteId=84ddafa0031f409e9b1dd96f91351621&amp;WebId=b44a2e8f6bd940ffb8577ce52c7585e0&amp;ListId=fd8a59b5757749e6848a491ebc731a91&amp;ItemId=42698&amp;ItemGuid=fb6dab7ddfb54ca9b8e37275e4766c74&amp;Data=24","https://sed.admsakhalin.ru/Docs/Citizen/_layouts/15/eos/edbtransfer.ashx?SiteId=84ddafa0031f409e9b1dd96f91351621&amp;WebId=b44a2e8f6bd940ffb8577ce52c7585e0&amp;ListId=fd8a59b5757749e6848a491ebc731a91&amp;ItemId=42698&amp;ItemGuid=fb6dab7ddfb54ca9b8e37275e4766c74&amp;Data=24")</f>
        <v>https://sed.admsakhalin.ru/Docs/Citizen/_layouts/15/eos/edbtransfer.ashx?SiteId=84ddafa0031f409e9b1dd96f91351621&amp;WebId=b44a2e8f6bd940ffb8577ce52c7585e0&amp;ListId=fd8a59b5757749e6848a491ebc731a91&amp;ItemId=42698&amp;ItemGuid=fb6dab7ddfb54ca9b8e37275e4766c74&amp;Data=24</v>
      </c>
    </row>
    <row r="102" spans="1:7" x14ac:dyDescent="0.25">
      <c r="A102" t="s">
        <v>19</v>
      </c>
      <c r="B102" t="s">
        <v>39</v>
      </c>
      <c r="C102" t="s">
        <v>296</v>
      </c>
      <c r="D102" t="s">
        <v>297</v>
      </c>
      <c r="E102" t="s">
        <v>298</v>
      </c>
      <c r="F102" t="str">
        <f t="shared" si="0"/>
        <v>Обращения граждан МО Ногликский ГО</v>
      </c>
      <c r="G102" s="10" t="str">
        <f>HYPERLINK("https://sed.admsakhalin.ru/Docs/Citizen/_layouts/15/eos/edbtransfer.ashx?SiteId=84ddafa0031f409e9b1dd96f91351621&amp;WebId=b44a2e8f6bd940ffb8577ce52c7585e0&amp;ListId=fd8a59b5757749e6848a491ebc731a91&amp;ItemId=44551&amp;ItemGuid=9468a048238a405c99fd7342cc82bfe2&amp;Data=24","https://sed.admsakhalin.ru/Docs/Citizen/_layouts/15/eos/edbtransfer.ashx?SiteId=84ddafa0031f409e9b1dd96f91351621&amp;WebId=b44a2e8f6bd940ffb8577ce52c7585e0&amp;ListId=fd8a59b5757749e6848a491ebc731a91&amp;ItemId=44551&amp;ItemGuid=9468a048238a405c99fd7342cc82bfe2&amp;Data=24")</f>
        <v>https://sed.admsakhalin.ru/Docs/Citizen/_layouts/15/eos/edbtransfer.ashx?SiteId=84ddafa0031f409e9b1dd96f91351621&amp;WebId=b44a2e8f6bd940ffb8577ce52c7585e0&amp;ListId=fd8a59b5757749e6848a491ebc731a91&amp;ItemId=44551&amp;ItemGuid=9468a048238a405c99fd7342cc82bfe2&amp;Data=24</v>
      </c>
    </row>
    <row r="103" spans="1:7" x14ac:dyDescent="0.25">
      <c r="A103" t="s">
        <v>19</v>
      </c>
      <c r="B103" t="s">
        <v>299</v>
      </c>
      <c r="C103" t="s">
        <v>300</v>
      </c>
      <c r="D103" t="s">
        <v>301</v>
      </c>
      <c r="E103" t="s">
        <v>302</v>
      </c>
      <c r="F103" t="str">
        <f t="shared" si="0"/>
        <v>Обращения граждан МО Ногликский ГО</v>
      </c>
      <c r="G103" s="10" t="str">
        <f>HYPERLINK("https://sed.admsakhalin.ru/Docs/Citizen/_layouts/15/eos/edbtransfer.ashx?SiteId=84ddafa0031f409e9b1dd96f91351621&amp;WebId=b44a2e8f6bd940ffb8577ce52c7585e0&amp;ListId=fd8a59b5757749e6848a491ebc731a91&amp;ItemId=44928&amp;ItemGuid=191f3756551e402ea29e292b8a553830&amp;Data=24","https://sed.admsakhalin.ru/Docs/Citizen/_layouts/15/eos/edbtransfer.ashx?SiteId=84ddafa0031f409e9b1dd96f91351621&amp;WebId=b44a2e8f6bd940ffb8577ce52c7585e0&amp;ListId=fd8a59b5757749e6848a491ebc731a91&amp;ItemId=44928&amp;ItemGuid=191f3756551e402ea29e292b8a553830&amp;Data=24")</f>
        <v>https://sed.admsakhalin.ru/Docs/Citizen/_layouts/15/eos/edbtransfer.ashx?SiteId=84ddafa0031f409e9b1dd96f91351621&amp;WebId=b44a2e8f6bd940ffb8577ce52c7585e0&amp;ListId=fd8a59b5757749e6848a491ebc731a91&amp;ItemId=44928&amp;ItemGuid=191f3756551e402ea29e292b8a553830&amp;Data=24</v>
      </c>
    </row>
    <row r="104" spans="1:7" x14ac:dyDescent="0.25">
      <c r="A104" t="s">
        <v>19</v>
      </c>
      <c r="B104" t="s">
        <v>106</v>
      </c>
      <c r="C104" t="s">
        <v>303</v>
      </c>
      <c r="D104" t="s">
        <v>74</v>
      </c>
      <c r="E104" t="s">
        <v>304</v>
      </c>
      <c r="F104" t="str">
        <f t="shared" si="0"/>
        <v>Обращения граждан МО Ногликский ГО</v>
      </c>
      <c r="G104" s="10" t="str">
        <f>HYPERLINK("https://sed.admsakhalin.ru/Docs/Citizen/_layouts/15/eos/edbtransfer.ashx?SiteId=84ddafa0031f409e9b1dd96f91351621&amp;WebId=b44a2e8f6bd940ffb8577ce52c7585e0&amp;ListId=fd8a59b5757749e6848a491ebc731a91&amp;ItemId=47947&amp;ItemGuid=70ef52fedd544663a30776c3ab8e135c&amp;Data=24","https://sed.admsakhalin.ru/Docs/Citizen/_layouts/15/eos/edbtransfer.ashx?SiteId=84ddafa0031f409e9b1dd96f91351621&amp;WebId=b44a2e8f6bd940ffb8577ce52c7585e0&amp;ListId=fd8a59b5757749e6848a491ebc731a91&amp;ItemId=47947&amp;ItemGuid=70ef52fedd544663a30776c3ab8e135c&amp;Data=24")</f>
        <v>https://sed.admsakhalin.ru/Docs/Citizen/_layouts/15/eos/edbtransfer.ashx?SiteId=84ddafa0031f409e9b1dd96f91351621&amp;WebId=b44a2e8f6bd940ffb8577ce52c7585e0&amp;ListId=fd8a59b5757749e6848a491ebc731a91&amp;ItemId=47947&amp;ItemGuid=70ef52fedd544663a30776c3ab8e135c&amp;Data=24</v>
      </c>
    </row>
    <row r="105" spans="1:7" x14ac:dyDescent="0.25">
      <c r="A105" t="s">
        <v>19</v>
      </c>
      <c r="B105" t="s">
        <v>32</v>
      </c>
      <c r="C105" t="s">
        <v>305</v>
      </c>
      <c r="D105" t="s">
        <v>59</v>
      </c>
      <c r="E105" t="s">
        <v>306</v>
      </c>
      <c r="F105" t="str">
        <f t="shared" si="0"/>
        <v>Обращения граждан МО Ногликский ГО</v>
      </c>
      <c r="G105" s="10" t="str">
        <f>HYPERLINK("https://sed.admsakhalin.ru/Docs/Citizen/_layouts/15/eos/edbtransfer.ashx?SiteId=84ddafa0031f409e9b1dd96f91351621&amp;WebId=b44a2e8f6bd940ffb8577ce52c7585e0&amp;ListId=fd8a59b5757749e6848a491ebc731a91&amp;ItemId=43113&amp;ItemGuid=c5d4396fca4343a9b6d1772f6fc50895&amp;Data=24","https://sed.admsakhalin.ru/Docs/Citizen/_layouts/15/eos/edbtransfer.ashx?SiteId=84ddafa0031f409e9b1dd96f91351621&amp;WebId=b44a2e8f6bd940ffb8577ce52c7585e0&amp;ListId=fd8a59b5757749e6848a491ebc731a91&amp;ItemId=43113&amp;ItemGuid=c5d4396fca4343a9b6d1772f6fc50895&amp;Data=24")</f>
        <v>https://sed.admsakhalin.ru/Docs/Citizen/_layouts/15/eos/edbtransfer.ashx?SiteId=84ddafa0031f409e9b1dd96f91351621&amp;WebId=b44a2e8f6bd940ffb8577ce52c7585e0&amp;ListId=fd8a59b5757749e6848a491ebc731a91&amp;ItemId=43113&amp;ItemGuid=c5d4396fca4343a9b6d1772f6fc50895&amp;Data=24</v>
      </c>
    </row>
    <row r="106" spans="1:7" x14ac:dyDescent="0.25">
      <c r="A106" t="s">
        <v>19</v>
      </c>
      <c r="B106" t="s">
        <v>87</v>
      </c>
      <c r="C106" t="s">
        <v>307</v>
      </c>
      <c r="D106" t="s">
        <v>308</v>
      </c>
      <c r="E106" t="s">
        <v>131</v>
      </c>
      <c r="F106" t="str">
        <f t="shared" si="0"/>
        <v>Обращения граждан МО Ногликский ГО</v>
      </c>
      <c r="G106" s="10" t="str">
        <f>HYPERLINK("https://sed.admsakhalin.ru/Docs/Citizen/_layouts/15/eos/edbtransfer.ashx?SiteId=84ddafa0031f409e9b1dd96f91351621&amp;WebId=b44a2e8f6bd940ffb8577ce52c7585e0&amp;ListId=fd8a59b5757749e6848a491ebc731a91&amp;ItemId=45665&amp;ItemGuid=4a0ce26183a94248889877d01507c0b1&amp;Data=24","https://sed.admsakhalin.ru/Docs/Citizen/_layouts/15/eos/edbtransfer.ashx?SiteId=84ddafa0031f409e9b1dd96f91351621&amp;WebId=b44a2e8f6bd940ffb8577ce52c7585e0&amp;ListId=fd8a59b5757749e6848a491ebc731a91&amp;ItemId=45665&amp;ItemGuid=4a0ce26183a94248889877d01507c0b1&amp;Data=24")</f>
        <v>https://sed.admsakhalin.ru/Docs/Citizen/_layouts/15/eos/edbtransfer.ashx?SiteId=84ddafa0031f409e9b1dd96f91351621&amp;WebId=b44a2e8f6bd940ffb8577ce52c7585e0&amp;ListId=fd8a59b5757749e6848a491ebc731a91&amp;ItemId=45665&amp;ItemGuid=4a0ce26183a94248889877d01507c0b1&amp;Data=24</v>
      </c>
    </row>
    <row r="107" spans="1:7" x14ac:dyDescent="0.25">
      <c r="A107" t="s">
        <v>19</v>
      </c>
      <c r="B107" t="s">
        <v>163</v>
      </c>
      <c r="C107" t="s">
        <v>309</v>
      </c>
      <c r="D107" t="s">
        <v>41</v>
      </c>
      <c r="E107" t="s">
        <v>310</v>
      </c>
      <c r="F107" t="str">
        <f t="shared" si="0"/>
        <v>Обращения граждан МО Ногликский ГО</v>
      </c>
      <c r="G107" s="10" t="str">
        <f>HYPERLINK("https://sed.admsakhalin.ru/Docs/Citizen/_layouts/15/eos/edbtransfer.ashx?SiteId=84ddafa0031f409e9b1dd96f91351621&amp;WebId=b44a2e8f6bd940ffb8577ce52c7585e0&amp;ListId=fd8a59b5757749e6848a491ebc731a91&amp;ItemId=40637&amp;ItemGuid=29ab1d266f7142a986d07c732fad2492&amp;Data=24","https://sed.admsakhalin.ru/Docs/Citizen/_layouts/15/eos/edbtransfer.ashx?SiteId=84ddafa0031f409e9b1dd96f91351621&amp;WebId=b44a2e8f6bd940ffb8577ce52c7585e0&amp;ListId=fd8a59b5757749e6848a491ebc731a91&amp;ItemId=40637&amp;ItemGuid=29ab1d266f7142a986d07c732fad2492&amp;Data=24")</f>
        <v>https://sed.admsakhalin.ru/Docs/Citizen/_layouts/15/eos/edbtransfer.ashx?SiteId=84ddafa0031f409e9b1dd96f91351621&amp;WebId=b44a2e8f6bd940ffb8577ce52c7585e0&amp;ListId=fd8a59b5757749e6848a491ebc731a91&amp;ItemId=40637&amp;ItemGuid=29ab1d266f7142a986d07c732fad2492&amp;Data=24</v>
      </c>
    </row>
    <row r="108" spans="1:7" x14ac:dyDescent="0.25">
      <c r="A108" t="s">
        <v>19</v>
      </c>
      <c r="B108" t="s">
        <v>32</v>
      </c>
      <c r="C108" t="s">
        <v>311</v>
      </c>
      <c r="D108" t="s">
        <v>104</v>
      </c>
      <c r="E108" t="s">
        <v>138</v>
      </c>
      <c r="F108" t="str">
        <f t="shared" si="0"/>
        <v>Обращения граждан МО Ногликский ГО</v>
      </c>
      <c r="G108" s="10" t="str">
        <f>HYPERLINK("https://sed.admsakhalin.ru/Docs/Citizen/_layouts/15/eos/edbtransfer.ashx?SiteId=84ddafa0031f409e9b1dd96f91351621&amp;WebId=b44a2e8f6bd940ffb8577ce52c7585e0&amp;ListId=fd8a59b5757749e6848a491ebc731a91&amp;ItemId=45728&amp;ItemGuid=69e82e73a8714b04ae0e7e0b322e031e&amp;Data=24","https://sed.admsakhalin.ru/Docs/Citizen/_layouts/15/eos/edbtransfer.ashx?SiteId=84ddafa0031f409e9b1dd96f91351621&amp;WebId=b44a2e8f6bd940ffb8577ce52c7585e0&amp;ListId=fd8a59b5757749e6848a491ebc731a91&amp;ItemId=45728&amp;ItemGuid=69e82e73a8714b04ae0e7e0b322e031e&amp;Data=24")</f>
        <v>https://sed.admsakhalin.ru/Docs/Citizen/_layouts/15/eos/edbtransfer.ashx?SiteId=84ddafa0031f409e9b1dd96f91351621&amp;WebId=b44a2e8f6bd940ffb8577ce52c7585e0&amp;ListId=fd8a59b5757749e6848a491ebc731a91&amp;ItemId=45728&amp;ItemGuid=69e82e73a8714b04ae0e7e0b322e031e&amp;Data=24</v>
      </c>
    </row>
    <row r="109" spans="1:7" x14ac:dyDescent="0.25">
      <c r="A109" t="s">
        <v>19</v>
      </c>
      <c r="B109" t="s">
        <v>39</v>
      </c>
      <c r="C109" t="s">
        <v>312</v>
      </c>
      <c r="D109" t="s">
        <v>313</v>
      </c>
      <c r="E109" t="s">
        <v>314</v>
      </c>
      <c r="F109" t="str">
        <f t="shared" si="0"/>
        <v>Обращения граждан МО Ногликский ГО</v>
      </c>
      <c r="G109" s="10" t="str">
        <f>HYPERLINK("https://sed.admsakhalin.ru/Docs/Citizen/_layouts/15/eos/edbtransfer.ashx?SiteId=84ddafa0031f409e9b1dd96f91351621&amp;WebId=b44a2e8f6bd940ffb8577ce52c7585e0&amp;ListId=fd8a59b5757749e6848a491ebc731a91&amp;ItemId=46087&amp;ItemGuid=e58103eebca9458fa7c12522acda2441&amp;Data=24","https://sed.admsakhalin.ru/Docs/Citizen/_layouts/15/eos/edbtransfer.ashx?SiteId=84ddafa0031f409e9b1dd96f91351621&amp;WebId=b44a2e8f6bd940ffb8577ce52c7585e0&amp;ListId=fd8a59b5757749e6848a491ebc731a91&amp;ItemId=46087&amp;ItemGuid=e58103eebca9458fa7c12522acda2441&amp;Data=24")</f>
        <v>https://sed.admsakhalin.ru/Docs/Citizen/_layouts/15/eos/edbtransfer.ashx?SiteId=84ddafa0031f409e9b1dd96f91351621&amp;WebId=b44a2e8f6bd940ffb8577ce52c7585e0&amp;ListId=fd8a59b5757749e6848a491ebc731a91&amp;ItemId=46087&amp;ItemGuid=e58103eebca9458fa7c12522acda2441&amp;Data=24</v>
      </c>
    </row>
    <row r="110" spans="1:7" x14ac:dyDescent="0.25">
      <c r="A110" t="s">
        <v>19</v>
      </c>
      <c r="B110" t="s">
        <v>32</v>
      </c>
      <c r="C110" t="s">
        <v>315</v>
      </c>
      <c r="D110" t="s">
        <v>192</v>
      </c>
      <c r="E110" t="s">
        <v>316</v>
      </c>
      <c r="F110" t="str">
        <f t="shared" si="0"/>
        <v>Обращения граждан МО Ногликский ГО</v>
      </c>
      <c r="G110" s="10" t="str">
        <f>HYPERLINK("https://sed.admsakhalin.ru/Docs/Citizen/_layouts/15/eos/edbtransfer.ashx?SiteId=84ddafa0031f409e9b1dd96f91351621&amp;WebId=b44a2e8f6bd940ffb8577ce52c7585e0&amp;ListId=fd8a59b5757749e6848a491ebc731a91&amp;ItemId=47005&amp;ItemGuid=6e1601109e054064ac5724aae6180964&amp;Data=24","https://sed.admsakhalin.ru/Docs/Citizen/_layouts/15/eos/edbtransfer.ashx?SiteId=84ddafa0031f409e9b1dd96f91351621&amp;WebId=b44a2e8f6bd940ffb8577ce52c7585e0&amp;ListId=fd8a59b5757749e6848a491ebc731a91&amp;ItemId=47005&amp;ItemGuid=6e1601109e054064ac5724aae6180964&amp;Data=24")</f>
        <v>https://sed.admsakhalin.ru/Docs/Citizen/_layouts/15/eos/edbtransfer.ashx?SiteId=84ddafa0031f409e9b1dd96f91351621&amp;WebId=b44a2e8f6bd940ffb8577ce52c7585e0&amp;ListId=fd8a59b5757749e6848a491ebc731a91&amp;ItemId=47005&amp;ItemGuid=6e1601109e054064ac5724aae6180964&amp;Data=24</v>
      </c>
    </row>
    <row r="111" spans="1:7" x14ac:dyDescent="0.25">
      <c r="A111" t="s">
        <v>19</v>
      </c>
      <c r="B111" t="s">
        <v>87</v>
      </c>
      <c r="C111" t="s">
        <v>317</v>
      </c>
      <c r="D111" t="s">
        <v>41</v>
      </c>
      <c r="E111" t="s">
        <v>131</v>
      </c>
      <c r="F111" t="str">
        <f t="shared" si="0"/>
        <v>Обращения граждан МО Ногликский ГО</v>
      </c>
      <c r="G111" s="10" t="str">
        <f>HYPERLINK("https://sed.admsakhalin.ru/Docs/Citizen/_layouts/15/eos/edbtransfer.ashx?SiteId=84ddafa0031f409e9b1dd96f91351621&amp;WebId=b44a2e8f6bd940ffb8577ce52c7585e0&amp;ListId=fd8a59b5757749e6848a491ebc731a91&amp;ItemId=40603&amp;ItemGuid=a95a96fcd24d41d1b890248c9fc24261&amp;Data=24","https://sed.admsakhalin.ru/Docs/Citizen/_layouts/15/eos/edbtransfer.ashx?SiteId=84ddafa0031f409e9b1dd96f91351621&amp;WebId=b44a2e8f6bd940ffb8577ce52c7585e0&amp;ListId=fd8a59b5757749e6848a491ebc731a91&amp;ItemId=40603&amp;ItemGuid=a95a96fcd24d41d1b890248c9fc24261&amp;Data=24")</f>
        <v>https://sed.admsakhalin.ru/Docs/Citizen/_layouts/15/eos/edbtransfer.ashx?SiteId=84ddafa0031f409e9b1dd96f91351621&amp;WebId=b44a2e8f6bd940ffb8577ce52c7585e0&amp;ListId=fd8a59b5757749e6848a491ebc731a91&amp;ItemId=40603&amp;ItemGuid=a95a96fcd24d41d1b890248c9fc24261&amp;Data=24</v>
      </c>
    </row>
    <row r="112" spans="1:7" x14ac:dyDescent="0.25">
      <c r="A112" t="s">
        <v>19</v>
      </c>
      <c r="B112" t="s">
        <v>141</v>
      </c>
      <c r="C112" t="s">
        <v>318</v>
      </c>
      <c r="D112" t="s">
        <v>319</v>
      </c>
      <c r="E112" t="s">
        <v>143</v>
      </c>
      <c r="F112" t="str">
        <f t="shared" si="0"/>
        <v>Обращения граждан МО Ногликский ГО</v>
      </c>
      <c r="G112" s="10" t="str">
        <f>HYPERLINK("https://sed.admsakhalin.ru/Docs/Citizen/_layouts/15/eos/edbtransfer.ashx?SiteId=84ddafa0031f409e9b1dd96f91351621&amp;WebId=b44a2e8f6bd940ffb8577ce52c7585e0&amp;ListId=fd8a59b5757749e6848a491ebc731a91&amp;ItemId=45175&amp;ItemGuid=e6c92479ecaa4b2b8681247a30286a96&amp;Data=24","https://sed.admsakhalin.ru/Docs/Citizen/_layouts/15/eos/edbtransfer.ashx?SiteId=84ddafa0031f409e9b1dd96f91351621&amp;WebId=b44a2e8f6bd940ffb8577ce52c7585e0&amp;ListId=fd8a59b5757749e6848a491ebc731a91&amp;ItemId=45175&amp;ItemGuid=e6c92479ecaa4b2b8681247a30286a96&amp;Data=24")</f>
        <v>https://sed.admsakhalin.ru/Docs/Citizen/_layouts/15/eos/edbtransfer.ashx?SiteId=84ddafa0031f409e9b1dd96f91351621&amp;WebId=b44a2e8f6bd940ffb8577ce52c7585e0&amp;ListId=fd8a59b5757749e6848a491ebc731a91&amp;ItemId=45175&amp;ItemGuid=e6c92479ecaa4b2b8681247a30286a96&amp;Data=24</v>
      </c>
    </row>
    <row r="113" spans="1:7" x14ac:dyDescent="0.25">
      <c r="A113" t="s">
        <v>19</v>
      </c>
      <c r="B113" t="s">
        <v>32</v>
      </c>
      <c r="C113" t="s">
        <v>320</v>
      </c>
      <c r="D113" t="s">
        <v>59</v>
      </c>
      <c r="E113" t="s">
        <v>321</v>
      </c>
      <c r="F113" t="str">
        <f t="shared" si="0"/>
        <v>Обращения граждан МО Ногликский ГО</v>
      </c>
      <c r="G113" s="10" t="str">
        <f>HYPERLINK("https://sed.admsakhalin.ru/Docs/Citizen/_layouts/15/eos/edbtransfer.ashx?SiteId=84ddafa0031f409e9b1dd96f91351621&amp;WebId=b44a2e8f6bd940ffb8577ce52c7585e0&amp;ListId=fd8a59b5757749e6848a491ebc731a91&amp;ItemId=43111&amp;ItemGuid=954ba87475394b0f8c301d4293515ee2&amp;Data=24","https://sed.admsakhalin.ru/Docs/Citizen/_layouts/15/eos/edbtransfer.ashx?SiteId=84ddafa0031f409e9b1dd96f91351621&amp;WebId=b44a2e8f6bd940ffb8577ce52c7585e0&amp;ListId=fd8a59b5757749e6848a491ebc731a91&amp;ItemId=43111&amp;ItemGuid=954ba87475394b0f8c301d4293515ee2&amp;Data=24")</f>
        <v>https://sed.admsakhalin.ru/Docs/Citizen/_layouts/15/eos/edbtransfer.ashx?SiteId=84ddafa0031f409e9b1dd96f91351621&amp;WebId=b44a2e8f6bd940ffb8577ce52c7585e0&amp;ListId=fd8a59b5757749e6848a491ebc731a91&amp;ItemId=43111&amp;ItemGuid=954ba87475394b0f8c301d4293515ee2&amp;Data=24</v>
      </c>
    </row>
    <row r="114" spans="1:7" x14ac:dyDescent="0.25">
      <c r="A114" t="s">
        <v>19</v>
      </c>
      <c r="B114" t="s">
        <v>94</v>
      </c>
      <c r="C114" t="s">
        <v>322</v>
      </c>
      <c r="D114" t="s">
        <v>268</v>
      </c>
      <c r="E114" t="s">
        <v>138</v>
      </c>
      <c r="F114" t="str">
        <f t="shared" si="0"/>
        <v>Обращения граждан МО Ногликский ГО</v>
      </c>
      <c r="G114" s="10" t="str">
        <f>HYPERLINK("https://sed.admsakhalin.ru/Docs/Citizen/_layouts/15/eos/edbtransfer.ashx?SiteId=84ddafa0031f409e9b1dd96f91351621&amp;WebId=b44a2e8f6bd940ffb8577ce52c7585e0&amp;ListId=fd8a59b5757749e6848a491ebc731a91&amp;ItemId=43379&amp;ItemGuid=f8bd93bd12524b4a905185b8c1e3b60e&amp;Data=24","https://sed.admsakhalin.ru/Docs/Citizen/_layouts/15/eos/edbtransfer.ashx?SiteId=84ddafa0031f409e9b1dd96f91351621&amp;WebId=b44a2e8f6bd940ffb8577ce52c7585e0&amp;ListId=fd8a59b5757749e6848a491ebc731a91&amp;ItemId=43379&amp;ItemGuid=f8bd93bd12524b4a905185b8c1e3b60e&amp;Data=24")</f>
        <v>https://sed.admsakhalin.ru/Docs/Citizen/_layouts/15/eos/edbtransfer.ashx?SiteId=84ddafa0031f409e9b1dd96f91351621&amp;WebId=b44a2e8f6bd940ffb8577ce52c7585e0&amp;ListId=fd8a59b5757749e6848a491ebc731a91&amp;ItemId=43379&amp;ItemGuid=f8bd93bd12524b4a905185b8c1e3b60e&amp;Data=24</v>
      </c>
    </row>
    <row r="115" spans="1:7" x14ac:dyDescent="0.25">
      <c r="A115" t="s">
        <v>19</v>
      </c>
      <c r="B115" t="s">
        <v>323</v>
      </c>
      <c r="C115" t="s">
        <v>324</v>
      </c>
      <c r="D115" t="s">
        <v>74</v>
      </c>
      <c r="E115" t="s">
        <v>266</v>
      </c>
      <c r="F115" t="str">
        <f t="shared" si="0"/>
        <v>Обращения граждан МО Ногликский ГО</v>
      </c>
      <c r="G115" s="10" t="str">
        <f>HYPERLINK("https://sed.admsakhalin.ru/Docs/Citizen/_layouts/15/eos/edbtransfer.ashx?SiteId=84ddafa0031f409e9b1dd96f91351621&amp;WebId=b44a2e8f6bd940ffb8577ce52c7585e0&amp;ListId=fd8a59b5757749e6848a491ebc731a91&amp;ItemId=47934&amp;ItemGuid=1ad6497b873d47b6b21f86f62210569b&amp;Data=24","https://sed.admsakhalin.ru/Docs/Citizen/_layouts/15/eos/edbtransfer.ashx?SiteId=84ddafa0031f409e9b1dd96f91351621&amp;WebId=b44a2e8f6bd940ffb8577ce52c7585e0&amp;ListId=fd8a59b5757749e6848a491ebc731a91&amp;ItemId=47934&amp;ItemGuid=1ad6497b873d47b6b21f86f62210569b&amp;Data=24")</f>
        <v>https://sed.admsakhalin.ru/Docs/Citizen/_layouts/15/eos/edbtransfer.ashx?SiteId=84ddafa0031f409e9b1dd96f91351621&amp;WebId=b44a2e8f6bd940ffb8577ce52c7585e0&amp;ListId=fd8a59b5757749e6848a491ebc731a91&amp;ItemId=47934&amp;ItemGuid=1ad6497b873d47b6b21f86f62210569b&amp;Data=24</v>
      </c>
    </row>
    <row r="116" spans="1:7" x14ac:dyDescent="0.25">
      <c r="A116" t="s">
        <v>19</v>
      </c>
      <c r="B116" t="s">
        <v>163</v>
      </c>
      <c r="C116" t="s">
        <v>325</v>
      </c>
      <c r="D116" t="s">
        <v>156</v>
      </c>
      <c r="E116" t="s">
        <v>326</v>
      </c>
      <c r="F116" t="str">
        <f t="shared" si="0"/>
        <v>Обращения граждан МО Ногликский ГО</v>
      </c>
      <c r="G116" s="10" t="str">
        <f>HYPERLINK("https://sed.admsakhalin.ru/Docs/Citizen/_layouts/15/eos/edbtransfer.ashx?SiteId=84ddafa0031f409e9b1dd96f91351621&amp;WebId=b44a2e8f6bd940ffb8577ce52c7585e0&amp;ListId=fd8a59b5757749e6848a491ebc731a91&amp;ItemId=43038&amp;ItemGuid=30f2bb8aa0074b908e0f1ba43c19e249&amp;Data=24","https://sed.admsakhalin.ru/Docs/Citizen/_layouts/15/eos/edbtransfer.ashx?SiteId=84ddafa0031f409e9b1dd96f91351621&amp;WebId=b44a2e8f6bd940ffb8577ce52c7585e0&amp;ListId=fd8a59b5757749e6848a491ebc731a91&amp;ItemId=43038&amp;ItemGuid=30f2bb8aa0074b908e0f1ba43c19e249&amp;Data=24")</f>
        <v>https://sed.admsakhalin.ru/Docs/Citizen/_layouts/15/eos/edbtransfer.ashx?SiteId=84ddafa0031f409e9b1dd96f91351621&amp;WebId=b44a2e8f6bd940ffb8577ce52c7585e0&amp;ListId=fd8a59b5757749e6848a491ebc731a91&amp;ItemId=43038&amp;ItemGuid=30f2bb8aa0074b908e0f1ba43c19e249&amp;Data=24</v>
      </c>
    </row>
    <row r="117" spans="1:7" x14ac:dyDescent="0.25">
      <c r="A117" t="s">
        <v>19</v>
      </c>
      <c r="B117" t="s">
        <v>32</v>
      </c>
      <c r="C117" t="s">
        <v>327</v>
      </c>
      <c r="D117" t="s">
        <v>111</v>
      </c>
      <c r="E117" t="s">
        <v>328</v>
      </c>
      <c r="F117" t="str">
        <f t="shared" si="0"/>
        <v>Обращения граждан МО Ногликский ГО</v>
      </c>
      <c r="G117" s="10" t="str">
        <f>HYPERLINK("https://sed.admsakhalin.ru/Docs/Citizen/_layouts/15/eos/edbtransfer.ashx?SiteId=84ddafa0031f409e9b1dd96f91351621&amp;WebId=b44a2e8f6bd940ffb8577ce52c7585e0&amp;ListId=fd8a59b5757749e6848a491ebc731a91&amp;ItemId=45247&amp;ItemGuid=074ae6d032c84e7ab38f88aea1ab4f89&amp;Data=24","https://sed.admsakhalin.ru/Docs/Citizen/_layouts/15/eos/edbtransfer.ashx?SiteId=84ddafa0031f409e9b1dd96f91351621&amp;WebId=b44a2e8f6bd940ffb8577ce52c7585e0&amp;ListId=fd8a59b5757749e6848a491ebc731a91&amp;ItemId=45247&amp;ItemGuid=074ae6d032c84e7ab38f88aea1ab4f89&amp;Data=24")</f>
        <v>https://sed.admsakhalin.ru/Docs/Citizen/_layouts/15/eos/edbtransfer.ashx?SiteId=84ddafa0031f409e9b1dd96f91351621&amp;WebId=b44a2e8f6bd940ffb8577ce52c7585e0&amp;ListId=fd8a59b5757749e6848a491ebc731a91&amp;ItemId=45247&amp;ItemGuid=074ae6d032c84e7ab38f88aea1ab4f89&amp;Data=24</v>
      </c>
    </row>
    <row r="118" spans="1:7" x14ac:dyDescent="0.25">
      <c r="A118" t="s">
        <v>19</v>
      </c>
      <c r="B118" t="s">
        <v>170</v>
      </c>
      <c r="C118" t="s">
        <v>329</v>
      </c>
      <c r="D118" t="s">
        <v>74</v>
      </c>
      <c r="E118" t="s">
        <v>330</v>
      </c>
      <c r="F118" t="str">
        <f t="shared" si="0"/>
        <v>Обращения граждан МО Ногликский ГО</v>
      </c>
      <c r="G118" s="10" t="str">
        <f>HYPERLINK("https://sed.admsakhalin.ru/Docs/Citizen/_layouts/15/eos/edbtransfer.ashx?SiteId=84ddafa0031f409e9b1dd96f91351621&amp;WebId=b44a2e8f6bd940ffb8577ce52c7585e0&amp;ListId=fd8a59b5757749e6848a491ebc731a91&amp;ItemId=47952&amp;ItemGuid=f1e5007b814e4ba7b7a117dd2796df41&amp;Data=24","https://sed.admsakhalin.ru/Docs/Citizen/_layouts/15/eos/edbtransfer.ashx?SiteId=84ddafa0031f409e9b1dd96f91351621&amp;WebId=b44a2e8f6bd940ffb8577ce52c7585e0&amp;ListId=fd8a59b5757749e6848a491ebc731a91&amp;ItemId=47952&amp;ItemGuid=f1e5007b814e4ba7b7a117dd2796df41&amp;Data=24")</f>
        <v>https://sed.admsakhalin.ru/Docs/Citizen/_layouts/15/eos/edbtransfer.ashx?SiteId=84ddafa0031f409e9b1dd96f91351621&amp;WebId=b44a2e8f6bd940ffb8577ce52c7585e0&amp;ListId=fd8a59b5757749e6848a491ebc731a91&amp;ItemId=47952&amp;ItemGuid=f1e5007b814e4ba7b7a117dd2796df41&amp;Data=24</v>
      </c>
    </row>
    <row r="119" spans="1:7" x14ac:dyDescent="0.25">
      <c r="A119" t="s">
        <v>19</v>
      </c>
      <c r="B119" t="s">
        <v>331</v>
      </c>
      <c r="C119" t="s">
        <v>332</v>
      </c>
      <c r="D119" t="s">
        <v>208</v>
      </c>
      <c r="E119" t="s">
        <v>333</v>
      </c>
      <c r="F119" t="str">
        <f t="shared" si="0"/>
        <v>Обращения граждан МО Ногликский ГО</v>
      </c>
      <c r="G119" s="10" t="str">
        <f>HYPERLINK("https://sed.admsakhalin.ru/Docs/Citizen/_layouts/15/eos/edbtransfer.ashx?SiteId=84ddafa0031f409e9b1dd96f91351621&amp;WebId=b44a2e8f6bd940ffb8577ce52c7585e0&amp;ListId=fd8a59b5757749e6848a491ebc731a91&amp;ItemId=47825&amp;ItemGuid=6321daafd98e44589a548b93f1d42f0b&amp;Data=24","https://sed.admsakhalin.ru/Docs/Citizen/_layouts/15/eos/edbtransfer.ashx?SiteId=84ddafa0031f409e9b1dd96f91351621&amp;WebId=b44a2e8f6bd940ffb8577ce52c7585e0&amp;ListId=fd8a59b5757749e6848a491ebc731a91&amp;ItemId=47825&amp;ItemGuid=6321daafd98e44589a548b93f1d42f0b&amp;Data=24")</f>
        <v>https://sed.admsakhalin.ru/Docs/Citizen/_layouts/15/eos/edbtransfer.ashx?SiteId=84ddafa0031f409e9b1dd96f91351621&amp;WebId=b44a2e8f6bd940ffb8577ce52c7585e0&amp;ListId=fd8a59b5757749e6848a491ebc731a91&amp;ItemId=47825&amp;ItemGuid=6321daafd98e44589a548b93f1d42f0b&amp;Data=24</v>
      </c>
    </row>
    <row r="120" spans="1:7" x14ac:dyDescent="0.25">
      <c r="A120" t="s">
        <v>19</v>
      </c>
      <c r="B120" t="s">
        <v>334</v>
      </c>
      <c r="C120" t="s">
        <v>335</v>
      </c>
      <c r="D120" t="s">
        <v>336</v>
      </c>
      <c r="E120" t="s">
        <v>337</v>
      </c>
      <c r="F120" t="str">
        <f t="shared" si="0"/>
        <v>Обращения граждан МО Ногликский ГО</v>
      </c>
      <c r="G120" s="10" t="str">
        <f>HYPERLINK("https://sed.admsakhalin.ru/Docs/Citizen/_layouts/15/eos/edbtransfer.ashx?SiteId=84ddafa0031f409e9b1dd96f91351621&amp;WebId=b44a2e8f6bd940ffb8577ce52c7585e0&amp;ListId=fd8a59b5757749e6848a491ebc731a91&amp;ItemId=40328&amp;ItemGuid=9b6b63af25a24a63b067114af546f52e&amp;Data=24","https://sed.admsakhalin.ru/Docs/Citizen/_layouts/15/eos/edbtransfer.ashx?SiteId=84ddafa0031f409e9b1dd96f91351621&amp;WebId=b44a2e8f6bd940ffb8577ce52c7585e0&amp;ListId=fd8a59b5757749e6848a491ebc731a91&amp;ItemId=40328&amp;ItemGuid=9b6b63af25a24a63b067114af546f52e&amp;Data=24")</f>
        <v>https://sed.admsakhalin.ru/Docs/Citizen/_layouts/15/eos/edbtransfer.ashx?SiteId=84ddafa0031f409e9b1dd96f91351621&amp;WebId=b44a2e8f6bd940ffb8577ce52c7585e0&amp;ListId=fd8a59b5757749e6848a491ebc731a91&amp;ItemId=40328&amp;ItemGuid=9b6b63af25a24a63b067114af546f52e&amp;Data=24</v>
      </c>
    </row>
    <row r="121" spans="1:7" x14ac:dyDescent="0.25">
      <c r="A121" t="s">
        <v>19</v>
      </c>
      <c r="B121" t="s">
        <v>323</v>
      </c>
      <c r="C121" t="s">
        <v>338</v>
      </c>
      <c r="D121" t="s">
        <v>34</v>
      </c>
      <c r="E121" t="s">
        <v>339</v>
      </c>
      <c r="F121" t="str">
        <f t="shared" si="0"/>
        <v>Обращения граждан МО Ногликский ГО</v>
      </c>
      <c r="G121" s="10" t="str">
        <f>HYPERLINK("https://sed.admsakhalin.ru/Docs/Citizen/_layouts/15/eos/edbtransfer.ashx?SiteId=84ddafa0031f409e9b1dd96f91351621&amp;WebId=b44a2e8f6bd940ffb8577ce52c7585e0&amp;ListId=fd8a59b5757749e6848a491ebc731a91&amp;ItemId=47495&amp;ItemGuid=9b9e5f8f6cca413680bf8c8bee2183a6&amp;Data=24","https://sed.admsakhalin.ru/Docs/Citizen/_layouts/15/eos/edbtransfer.ashx?SiteId=84ddafa0031f409e9b1dd96f91351621&amp;WebId=b44a2e8f6bd940ffb8577ce52c7585e0&amp;ListId=fd8a59b5757749e6848a491ebc731a91&amp;ItemId=47495&amp;ItemGuid=9b9e5f8f6cca413680bf8c8bee2183a6&amp;Data=24")</f>
        <v>https://sed.admsakhalin.ru/Docs/Citizen/_layouts/15/eos/edbtransfer.ashx?SiteId=84ddafa0031f409e9b1dd96f91351621&amp;WebId=b44a2e8f6bd940ffb8577ce52c7585e0&amp;ListId=fd8a59b5757749e6848a491ebc731a91&amp;ItemId=47495&amp;ItemGuid=9b9e5f8f6cca413680bf8c8bee2183a6&amp;Data=24</v>
      </c>
    </row>
    <row r="122" spans="1:7" x14ac:dyDescent="0.25">
      <c r="A122" t="s">
        <v>19</v>
      </c>
      <c r="B122" t="s">
        <v>47</v>
      </c>
      <c r="C122" t="s">
        <v>340</v>
      </c>
      <c r="D122" t="s">
        <v>59</v>
      </c>
      <c r="E122" t="s">
        <v>75</v>
      </c>
      <c r="F122" t="str">
        <f t="shared" si="0"/>
        <v>Обращения граждан МО Ногликский ГО</v>
      </c>
      <c r="G122" s="10" t="str">
        <f>HYPERLINK("https://sed.admsakhalin.ru/Docs/Citizen/_layouts/15/eos/edbtransfer.ashx?SiteId=84ddafa0031f409e9b1dd96f91351621&amp;WebId=b44a2e8f6bd940ffb8577ce52c7585e0&amp;ListId=fd8a59b5757749e6848a491ebc731a91&amp;ItemId=43155&amp;ItemGuid=157eba2708ca43ac81bd0db819d7cbf6&amp;Data=24","https://sed.admsakhalin.ru/Docs/Citizen/_layouts/15/eos/edbtransfer.ashx?SiteId=84ddafa0031f409e9b1dd96f91351621&amp;WebId=b44a2e8f6bd940ffb8577ce52c7585e0&amp;ListId=fd8a59b5757749e6848a491ebc731a91&amp;ItemId=43155&amp;ItemGuid=157eba2708ca43ac81bd0db819d7cbf6&amp;Data=24")</f>
        <v>https://sed.admsakhalin.ru/Docs/Citizen/_layouts/15/eos/edbtransfer.ashx?SiteId=84ddafa0031f409e9b1dd96f91351621&amp;WebId=b44a2e8f6bd940ffb8577ce52c7585e0&amp;ListId=fd8a59b5757749e6848a491ebc731a91&amp;ItemId=43155&amp;ItemGuid=157eba2708ca43ac81bd0db819d7cbf6&amp;Data=24</v>
      </c>
    </row>
    <row r="123" spans="1:7" x14ac:dyDescent="0.25">
      <c r="A123" t="s">
        <v>19</v>
      </c>
      <c r="B123" t="s">
        <v>341</v>
      </c>
      <c r="C123" t="s">
        <v>342</v>
      </c>
      <c r="D123" t="s">
        <v>343</v>
      </c>
      <c r="E123" t="s">
        <v>344</v>
      </c>
      <c r="F123" t="str">
        <f t="shared" si="0"/>
        <v>Обращения граждан МО Ногликский ГО</v>
      </c>
      <c r="G123" s="10" t="str">
        <f>HYPERLINK("https://sed.admsakhalin.ru/Docs/Citizen/_layouts/15/eos/edbtransfer.ashx?SiteId=84ddafa0031f409e9b1dd96f91351621&amp;WebId=b44a2e8f6bd940ffb8577ce52c7585e0&amp;ListId=fd8a59b5757749e6848a491ebc731a91&amp;ItemId=43495&amp;ItemGuid=be023470de3143bba8748d7d7406affc&amp;Data=24","https://sed.admsakhalin.ru/Docs/Citizen/_layouts/15/eos/edbtransfer.ashx?SiteId=84ddafa0031f409e9b1dd96f91351621&amp;WebId=b44a2e8f6bd940ffb8577ce52c7585e0&amp;ListId=fd8a59b5757749e6848a491ebc731a91&amp;ItemId=43495&amp;ItemGuid=be023470de3143bba8748d7d7406affc&amp;Data=24")</f>
        <v>https://sed.admsakhalin.ru/Docs/Citizen/_layouts/15/eos/edbtransfer.ashx?SiteId=84ddafa0031f409e9b1dd96f91351621&amp;WebId=b44a2e8f6bd940ffb8577ce52c7585e0&amp;ListId=fd8a59b5757749e6848a491ebc731a91&amp;ItemId=43495&amp;ItemGuid=be023470de3143bba8748d7d7406affc&amp;Data=24</v>
      </c>
    </row>
    <row r="124" spans="1:7" x14ac:dyDescent="0.25">
      <c r="A124" t="s">
        <v>19</v>
      </c>
      <c r="B124" t="s">
        <v>87</v>
      </c>
      <c r="C124" t="s">
        <v>345</v>
      </c>
      <c r="D124" t="s">
        <v>104</v>
      </c>
      <c r="E124" t="s">
        <v>346</v>
      </c>
      <c r="F124" t="str">
        <f t="shared" si="0"/>
        <v>Обращения граждан МО Ногликский ГО</v>
      </c>
      <c r="G124" s="10" t="str">
        <f>HYPERLINK("https://sed.admsakhalin.ru/Docs/Citizen/_layouts/15/eos/edbtransfer.ashx?SiteId=84ddafa0031f409e9b1dd96f91351621&amp;WebId=b44a2e8f6bd940ffb8577ce52c7585e0&amp;ListId=fd8a59b5757749e6848a491ebc731a91&amp;ItemId=45710&amp;ItemGuid=82f5d1c143c34ae5ac078e9fee62a510&amp;Data=24","https://sed.admsakhalin.ru/Docs/Citizen/_layouts/15/eos/edbtransfer.ashx?SiteId=84ddafa0031f409e9b1dd96f91351621&amp;WebId=b44a2e8f6bd940ffb8577ce52c7585e0&amp;ListId=fd8a59b5757749e6848a491ebc731a91&amp;ItemId=45710&amp;ItemGuid=82f5d1c143c34ae5ac078e9fee62a510&amp;Data=24")</f>
        <v>https://sed.admsakhalin.ru/Docs/Citizen/_layouts/15/eos/edbtransfer.ashx?SiteId=84ddafa0031f409e9b1dd96f91351621&amp;WebId=b44a2e8f6bd940ffb8577ce52c7585e0&amp;ListId=fd8a59b5757749e6848a491ebc731a91&amp;ItemId=45710&amp;ItemGuid=82f5d1c143c34ae5ac078e9fee62a510&amp;Data=24</v>
      </c>
    </row>
    <row r="125" spans="1:7" x14ac:dyDescent="0.25">
      <c r="A125" t="s">
        <v>19</v>
      </c>
      <c r="B125" t="s">
        <v>87</v>
      </c>
      <c r="C125" t="s">
        <v>347</v>
      </c>
      <c r="D125" t="s">
        <v>348</v>
      </c>
      <c r="E125" t="s">
        <v>349</v>
      </c>
      <c r="F125" t="str">
        <f t="shared" si="0"/>
        <v>Обращения граждан МО Ногликский ГО</v>
      </c>
      <c r="G125" s="10" t="str">
        <f>HYPERLINK("https://sed.admsakhalin.ru/Docs/Citizen/_layouts/15/eos/edbtransfer.ashx?SiteId=84ddafa0031f409e9b1dd96f91351621&amp;WebId=b44a2e8f6bd940ffb8577ce52c7585e0&amp;ListId=fd8a59b5757749e6848a491ebc731a91&amp;ItemId=45528&amp;ItemGuid=3648948f1b114c0781b69059287285bb&amp;Data=24","https://sed.admsakhalin.ru/Docs/Citizen/_layouts/15/eos/edbtransfer.ashx?SiteId=84ddafa0031f409e9b1dd96f91351621&amp;WebId=b44a2e8f6bd940ffb8577ce52c7585e0&amp;ListId=fd8a59b5757749e6848a491ebc731a91&amp;ItemId=45528&amp;ItemGuid=3648948f1b114c0781b69059287285bb&amp;Data=24")</f>
        <v>https://sed.admsakhalin.ru/Docs/Citizen/_layouts/15/eos/edbtransfer.ashx?SiteId=84ddafa0031f409e9b1dd96f91351621&amp;WebId=b44a2e8f6bd940ffb8577ce52c7585e0&amp;ListId=fd8a59b5757749e6848a491ebc731a91&amp;ItemId=45528&amp;ItemGuid=3648948f1b114c0781b69059287285bb&amp;Data=24</v>
      </c>
    </row>
    <row r="126" spans="1:7" x14ac:dyDescent="0.25">
      <c r="A126" t="s">
        <v>19</v>
      </c>
      <c r="B126" t="s">
        <v>158</v>
      </c>
      <c r="C126" t="s">
        <v>350</v>
      </c>
      <c r="D126" t="s">
        <v>351</v>
      </c>
      <c r="E126" t="s">
        <v>352</v>
      </c>
      <c r="F126" t="str">
        <f t="shared" si="0"/>
        <v>Обращения граждан МО Ногликский ГО</v>
      </c>
      <c r="G126" s="10" t="str">
        <f>HYPERLINK("https://sed.admsakhalin.ru/Docs/Citizen/_layouts/15/eos/edbtransfer.ashx?SiteId=84ddafa0031f409e9b1dd96f91351621&amp;WebId=b44a2e8f6bd940ffb8577ce52c7585e0&amp;ListId=fd8a59b5757749e6848a491ebc731a91&amp;ItemId=46343&amp;ItemGuid=996427bd31c7406e8e240c726f1ee858&amp;Data=24","https://sed.admsakhalin.ru/Docs/Citizen/_layouts/15/eos/edbtransfer.ashx?SiteId=84ddafa0031f409e9b1dd96f91351621&amp;WebId=b44a2e8f6bd940ffb8577ce52c7585e0&amp;ListId=fd8a59b5757749e6848a491ebc731a91&amp;ItemId=46343&amp;ItemGuid=996427bd31c7406e8e240c726f1ee858&amp;Data=24")</f>
        <v>https://sed.admsakhalin.ru/Docs/Citizen/_layouts/15/eos/edbtransfer.ashx?SiteId=84ddafa0031f409e9b1dd96f91351621&amp;WebId=b44a2e8f6bd940ffb8577ce52c7585e0&amp;ListId=fd8a59b5757749e6848a491ebc731a91&amp;ItemId=46343&amp;ItemGuid=996427bd31c7406e8e240c726f1ee858&amp;Data=24</v>
      </c>
    </row>
    <row r="127" spans="1:7" x14ac:dyDescent="0.25">
      <c r="A127" t="s">
        <v>19</v>
      </c>
      <c r="B127" t="s">
        <v>353</v>
      </c>
      <c r="C127" t="s">
        <v>354</v>
      </c>
      <c r="D127" t="s">
        <v>351</v>
      </c>
      <c r="E127" t="s">
        <v>355</v>
      </c>
      <c r="F127" t="str">
        <f t="shared" si="0"/>
        <v>Обращения граждан МО Ногликский ГО</v>
      </c>
      <c r="G127" s="10" t="str">
        <f>HYPERLINK("https://sed.admsakhalin.ru/Docs/Citizen/_layouts/15/eos/edbtransfer.ashx?SiteId=84ddafa0031f409e9b1dd96f91351621&amp;WebId=b44a2e8f6bd940ffb8577ce52c7585e0&amp;ListId=fd8a59b5757749e6848a491ebc731a91&amp;ItemId=46353&amp;ItemGuid=5dc1cada82ca4724be8791e31263e3f6&amp;Data=24","https://sed.admsakhalin.ru/Docs/Citizen/_layouts/15/eos/edbtransfer.ashx?SiteId=84ddafa0031f409e9b1dd96f91351621&amp;WebId=b44a2e8f6bd940ffb8577ce52c7585e0&amp;ListId=fd8a59b5757749e6848a491ebc731a91&amp;ItemId=46353&amp;ItemGuid=5dc1cada82ca4724be8791e31263e3f6&amp;Data=24")</f>
        <v>https://sed.admsakhalin.ru/Docs/Citizen/_layouts/15/eos/edbtransfer.ashx?SiteId=84ddafa0031f409e9b1dd96f91351621&amp;WebId=b44a2e8f6bd940ffb8577ce52c7585e0&amp;ListId=fd8a59b5757749e6848a491ebc731a91&amp;ItemId=46353&amp;ItemGuid=5dc1cada82ca4724be8791e31263e3f6&amp;Data=24</v>
      </c>
    </row>
    <row r="128" spans="1:7" x14ac:dyDescent="0.25">
      <c r="A128" t="s">
        <v>19</v>
      </c>
      <c r="B128" t="s">
        <v>32</v>
      </c>
      <c r="C128" t="s">
        <v>356</v>
      </c>
      <c r="D128" t="s">
        <v>104</v>
      </c>
      <c r="E128" t="s">
        <v>357</v>
      </c>
      <c r="F128" t="str">
        <f t="shared" si="0"/>
        <v>Обращения граждан МО Ногликский ГО</v>
      </c>
      <c r="G128" s="10" t="str">
        <f>HYPERLINK("https://sed.admsakhalin.ru/Docs/Citizen/_layouts/15/eos/edbtransfer.ashx?SiteId=84ddafa0031f409e9b1dd96f91351621&amp;WebId=b44a2e8f6bd940ffb8577ce52c7585e0&amp;ListId=fd8a59b5757749e6848a491ebc731a91&amp;ItemId=45736&amp;ItemGuid=3e583f8ea2e44db6b1ef934aee87122e&amp;Data=24","https://sed.admsakhalin.ru/Docs/Citizen/_layouts/15/eos/edbtransfer.ashx?SiteId=84ddafa0031f409e9b1dd96f91351621&amp;WebId=b44a2e8f6bd940ffb8577ce52c7585e0&amp;ListId=fd8a59b5757749e6848a491ebc731a91&amp;ItemId=45736&amp;ItemGuid=3e583f8ea2e44db6b1ef934aee87122e&amp;Data=24")</f>
        <v>https://sed.admsakhalin.ru/Docs/Citizen/_layouts/15/eos/edbtransfer.ashx?SiteId=84ddafa0031f409e9b1dd96f91351621&amp;WebId=b44a2e8f6bd940ffb8577ce52c7585e0&amp;ListId=fd8a59b5757749e6848a491ebc731a91&amp;ItemId=45736&amp;ItemGuid=3e583f8ea2e44db6b1ef934aee87122e&amp;Data=24</v>
      </c>
    </row>
    <row r="129" spans="1:7" x14ac:dyDescent="0.25">
      <c r="A129" t="s">
        <v>19</v>
      </c>
      <c r="B129" t="s">
        <v>288</v>
      </c>
      <c r="C129" t="s">
        <v>358</v>
      </c>
      <c r="D129" t="s">
        <v>359</v>
      </c>
      <c r="E129" t="s">
        <v>360</v>
      </c>
      <c r="F129" t="str">
        <f t="shared" si="0"/>
        <v>Обращения граждан МО Ногликский ГО</v>
      </c>
      <c r="G129" s="10" t="str">
        <f>HYPERLINK("https://sed.admsakhalin.ru/Docs/Citizen/_layouts/15/eos/edbtransfer.ashx?SiteId=84ddafa0031f409e9b1dd96f91351621&amp;WebId=b44a2e8f6bd940ffb8577ce52c7585e0&amp;ListId=fd8a59b5757749e6848a491ebc731a91&amp;ItemId=44469&amp;ItemGuid=ce410058304d4277b86206e85f13c33c&amp;Data=24","https://sed.admsakhalin.ru/Docs/Citizen/_layouts/15/eos/edbtransfer.ashx?SiteId=84ddafa0031f409e9b1dd96f91351621&amp;WebId=b44a2e8f6bd940ffb8577ce52c7585e0&amp;ListId=fd8a59b5757749e6848a491ebc731a91&amp;ItemId=44469&amp;ItemGuid=ce410058304d4277b86206e85f13c33c&amp;Data=24")</f>
        <v>https://sed.admsakhalin.ru/Docs/Citizen/_layouts/15/eos/edbtransfer.ashx?SiteId=84ddafa0031f409e9b1dd96f91351621&amp;WebId=b44a2e8f6bd940ffb8577ce52c7585e0&amp;ListId=fd8a59b5757749e6848a491ebc731a91&amp;ItemId=44469&amp;ItemGuid=ce410058304d4277b86206e85f13c33c&amp;Data=24</v>
      </c>
    </row>
    <row r="130" spans="1:7" x14ac:dyDescent="0.25">
      <c r="A130" t="s">
        <v>19</v>
      </c>
      <c r="B130" t="s">
        <v>87</v>
      </c>
      <c r="C130" t="s">
        <v>361</v>
      </c>
      <c r="D130" t="s">
        <v>253</v>
      </c>
      <c r="E130" t="s">
        <v>362</v>
      </c>
      <c r="F130" t="str">
        <f t="shared" si="0"/>
        <v>Обращения граждан МО Ногликский ГО</v>
      </c>
      <c r="G130" s="10" t="str">
        <f>HYPERLINK("https://sed.admsakhalin.ru/Docs/Citizen/_layouts/15/eos/edbtransfer.ashx?SiteId=84ddafa0031f409e9b1dd96f91351621&amp;WebId=b44a2e8f6bd940ffb8577ce52c7585e0&amp;ListId=fd8a59b5757749e6848a491ebc731a91&amp;ItemId=47090&amp;ItemGuid=96c636658f1f41c395689681ddcc9351&amp;Data=24","https://sed.admsakhalin.ru/Docs/Citizen/_layouts/15/eos/edbtransfer.ashx?SiteId=84ddafa0031f409e9b1dd96f91351621&amp;WebId=b44a2e8f6bd940ffb8577ce52c7585e0&amp;ListId=fd8a59b5757749e6848a491ebc731a91&amp;ItemId=47090&amp;ItemGuid=96c636658f1f41c395689681ddcc9351&amp;Data=24")</f>
        <v>https://sed.admsakhalin.ru/Docs/Citizen/_layouts/15/eos/edbtransfer.ashx?SiteId=84ddafa0031f409e9b1dd96f91351621&amp;WebId=b44a2e8f6bd940ffb8577ce52c7585e0&amp;ListId=fd8a59b5757749e6848a491ebc731a91&amp;ItemId=47090&amp;ItemGuid=96c636658f1f41c395689681ddcc9351&amp;Data=24</v>
      </c>
    </row>
    <row r="131" spans="1:7" x14ac:dyDescent="0.25">
      <c r="A131" t="s">
        <v>19</v>
      </c>
      <c r="B131" t="s">
        <v>69</v>
      </c>
      <c r="C131" t="s">
        <v>363</v>
      </c>
      <c r="D131" t="s">
        <v>208</v>
      </c>
      <c r="E131" t="s">
        <v>364</v>
      </c>
      <c r="F131" t="str">
        <f t="shared" si="0"/>
        <v>Обращения граждан МО Ногликский ГО</v>
      </c>
      <c r="G131" s="10" t="str">
        <f>HYPERLINK("https://sed.admsakhalin.ru/Docs/Citizen/_layouts/15/eos/edbtransfer.ashx?SiteId=84ddafa0031f409e9b1dd96f91351621&amp;WebId=b44a2e8f6bd940ffb8577ce52c7585e0&amp;ListId=fd8a59b5757749e6848a491ebc731a91&amp;ItemId=47847&amp;ItemGuid=d1da22988cbe45219e3897f07d312f8d&amp;Data=24","https://sed.admsakhalin.ru/Docs/Citizen/_layouts/15/eos/edbtransfer.ashx?SiteId=84ddafa0031f409e9b1dd96f91351621&amp;WebId=b44a2e8f6bd940ffb8577ce52c7585e0&amp;ListId=fd8a59b5757749e6848a491ebc731a91&amp;ItemId=47847&amp;ItemGuid=d1da22988cbe45219e3897f07d312f8d&amp;Data=24")</f>
        <v>https://sed.admsakhalin.ru/Docs/Citizen/_layouts/15/eos/edbtransfer.ashx?SiteId=84ddafa0031f409e9b1dd96f91351621&amp;WebId=b44a2e8f6bd940ffb8577ce52c7585e0&amp;ListId=fd8a59b5757749e6848a491ebc731a91&amp;ItemId=47847&amp;ItemGuid=d1da22988cbe45219e3897f07d312f8d&amp;Data=24</v>
      </c>
    </row>
    <row r="132" spans="1:7" x14ac:dyDescent="0.25">
      <c r="A132" t="s">
        <v>19</v>
      </c>
      <c r="B132" t="s">
        <v>47</v>
      </c>
      <c r="C132" t="s">
        <v>365</v>
      </c>
      <c r="D132" t="s">
        <v>366</v>
      </c>
      <c r="E132" t="s">
        <v>367</v>
      </c>
      <c r="F132" t="str">
        <f t="shared" si="0"/>
        <v>Обращения граждан МО Ногликский ГО</v>
      </c>
      <c r="G132" s="10" t="str">
        <f>HYPERLINK("https://sed.admsakhalin.ru/Docs/Citizen/_layouts/15/eos/edbtransfer.ashx?SiteId=84ddafa0031f409e9b1dd96f91351621&amp;WebId=b44a2e8f6bd940ffb8577ce52c7585e0&amp;ListId=fd8a59b5757749e6848a491ebc731a91&amp;ItemId=46886&amp;ItemGuid=e54376cd85284aaeb50298345806f891&amp;Data=24","https://sed.admsakhalin.ru/Docs/Citizen/_layouts/15/eos/edbtransfer.ashx?SiteId=84ddafa0031f409e9b1dd96f91351621&amp;WebId=b44a2e8f6bd940ffb8577ce52c7585e0&amp;ListId=fd8a59b5757749e6848a491ebc731a91&amp;ItemId=46886&amp;ItemGuid=e54376cd85284aaeb50298345806f891&amp;Data=24")</f>
        <v>https://sed.admsakhalin.ru/Docs/Citizen/_layouts/15/eos/edbtransfer.ashx?SiteId=84ddafa0031f409e9b1dd96f91351621&amp;WebId=b44a2e8f6bd940ffb8577ce52c7585e0&amp;ListId=fd8a59b5757749e6848a491ebc731a91&amp;ItemId=46886&amp;ItemGuid=e54376cd85284aaeb50298345806f891&amp;Data=24</v>
      </c>
    </row>
    <row r="133" spans="1:7" x14ac:dyDescent="0.25">
      <c r="A133" t="s">
        <v>19</v>
      </c>
      <c r="B133" t="s">
        <v>32</v>
      </c>
      <c r="C133" t="s">
        <v>368</v>
      </c>
      <c r="D133" t="s">
        <v>221</v>
      </c>
      <c r="E133" t="s">
        <v>60</v>
      </c>
      <c r="F133" t="str">
        <f t="shared" si="0"/>
        <v>Обращения граждан МО Ногликский ГО</v>
      </c>
      <c r="G133" s="10" t="str">
        <f>HYPERLINK("https://sed.admsakhalin.ru/Docs/Citizen/_layouts/15/eos/edbtransfer.ashx?SiteId=84ddafa0031f409e9b1dd96f91351621&amp;WebId=b44a2e8f6bd940ffb8577ce52c7585e0&amp;ListId=fd8a59b5757749e6848a491ebc731a91&amp;ItemId=42964&amp;ItemGuid=41200236707441088c96983fd48d5814&amp;Data=24","https://sed.admsakhalin.ru/Docs/Citizen/_layouts/15/eos/edbtransfer.ashx?SiteId=84ddafa0031f409e9b1dd96f91351621&amp;WebId=b44a2e8f6bd940ffb8577ce52c7585e0&amp;ListId=fd8a59b5757749e6848a491ebc731a91&amp;ItemId=42964&amp;ItemGuid=41200236707441088c96983fd48d5814&amp;Data=24")</f>
        <v>https://sed.admsakhalin.ru/Docs/Citizen/_layouts/15/eos/edbtransfer.ashx?SiteId=84ddafa0031f409e9b1dd96f91351621&amp;WebId=b44a2e8f6bd940ffb8577ce52c7585e0&amp;ListId=fd8a59b5757749e6848a491ebc731a91&amp;ItemId=42964&amp;ItemGuid=41200236707441088c96983fd48d5814&amp;Data=24</v>
      </c>
    </row>
    <row r="134" spans="1:7" x14ac:dyDescent="0.25">
      <c r="A134" t="s">
        <v>19</v>
      </c>
      <c r="B134" t="s">
        <v>369</v>
      </c>
      <c r="C134" t="s">
        <v>370</v>
      </c>
      <c r="D134" t="s">
        <v>371</v>
      </c>
      <c r="E134" t="s">
        <v>372</v>
      </c>
      <c r="F134" t="str">
        <f t="shared" si="0"/>
        <v>Обращения граждан МО Ногликский ГО</v>
      </c>
      <c r="G134" s="10" t="str">
        <f>HYPERLINK("https://sed.admsakhalin.ru/Docs/Citizen/_layouts/15/eos/edbtransfer.ashx?SiteId=84ddafa0031f409e9b1dd96f91351621&amp;WebId=b44a2e8f6bd940ffb8577ce52c7585e0&amp;ListId=fd8a59b5757749e6848a491ebc731a91&amp;ItemId=45991&amp;ItemGuid=0de4839108b6419db7ee98751410492a&amp;Data=24","https://sed.admsakhalin.ru/Docs/Citizen/_layouts/15/eos/edbtransfer.ashx?SiteId=84ddafa0031f409e9b1dd96f91351621&amp;WebId=b44a2e8f6bd940ffb8577ce52c7585e0&amp;ListId=fd8a59b5757749e6848a491ebc731a91&amp;ItemId=45991&amp;ItemGuid=0de4839108b6419db7ee98751410492a&amp;Data=24")</f>
        <v>https://sed.admsakhalin.ru/Docs/Citizen/_layouts/15/eos/edbtransfer.ashx?SiteId=84ddafa0031f409e9b1dd96f91351621&amp;WebId=b44a2e8f6bd940ffb8577ce52c7585e0&amp;ListId=fd8a59b5757749e6848a491ebc731a91&amp;ItemId=45991&amp;ItemGuid=0de4839108b6419db7ee98751410492a&amp;Data=24</v>
      </c>
    </row>
    <row r="135" spans="1:7" x14ac:dyDescent="0.25">
      <c r="A135" t="s">
        <v>19</v>
      </c>
      <c r="B135" t="s">
        <v>87</v>
      </c>
      <c r="C135" t="s">
        <v>373</v>
      </c>
      <c r="D135" t="s">
        <v>124</v>
      </c>
      <c r="E135" t="s">
        <v>349</v>
      </c>
      <c r="F135" t="str">
        <f t="shared" si="0"/>
        <v>Обращения граждан МО Ногликский ГО</v>
      </c>
      <c r="G135" s="10" t="str">
        <f>HYPERLINK("https://sed.admsakhalin.ru/Docs/Citizen/_layouts/15/eos/edbtransfer.ashx?SiteId=84ddafa0031f409e9b1dd96f91351621&amp;WebId=b44a2e8f6bd940ffb8577ce52c7585e0&amp;ListId=fd8a59b5757749e6848a491ebc731a91&amp;ItemId=43964&amp;ItemGuid=d4f7ffc566b542f6aca904d08da75eda&amp;Data=24","https://sed.admsakhalin.ru/Docs/Citizen/_layouts/15/eos/edbtransfer.ashx?SiteId=84ddafa0031f409e9b1dd96f91351621&amp;WebId=b44a2e8f6bd940ffb8577ce52c7585e0&amp;ListId=fd8a59b5757749e6848a491ebc731a91&amp;ItemId=43964&amp;ItemGuid=d4f7ffc566b542f6aca904d08da75eda&amp;Data=24")</f>
        <v>https://sed.admsakhalin.ru/Docs/Citizen/_layouts/15/eos/edbtransfer.ashx?SiteId=84ddafa0031f409e9b1dd96f91351621&amp;WebId=b44a2e8f6bd940ffb8577ce52c7585e0&amp;ListId=fd8a59b5757749e6848a491ebc731a91&amp;ItemId=43964&amp;ItemGuid=d4f7ffc566b542f6aca904d08da75eda&amp;Data=24</v>
      </c>
    </row>
    <row r="136" spans="1:7" x14ac:dyDescent="0.25">
      <c r="A136" t="s">
        <v>19</v>
      </c>
      <c r="B136" t="s">
        <v>170</v>
      </c>
      <c r="C136" t="s">
        <v>374</v>
      </c>
      <c r="D136" t="s">
        <v>375</v>
      </c>
      <c r="E136" t="s">
        <v>209</v>
      </c>
      <c r="F136" t="str">
        <f t="shared" si="0"/>
        <v>Обращения граждан МО Ногликский ГО</v>
      </c>
      <c r="G136" s="10" t="str">
        <f>HYPERLINK("https://sed.admsakhalin.ru/Docs/Citizen/_layouts/15/eos/edbtransfer.ashx?SiteId=84ddafa0031f409e9b1dd96f91351621&amp;WebId=b44a2e8f6bd940ffb8577ce52c7585e0&amp;ListId=fd8a59b5757749e6848a491ebc731a91&amp;ItemId=42260&amp;ItemGuid=db4da3596f7040e9b53e9a816454e567&amp;Data=24","https://sed.admsakhalin.ru/Docs/Citizen/_layouts/15/eos/edbtransfer.ashx?SiteId=84ddafa0031f409e9b1dd96f91351621&amp;WebId=b44a2e8f6bd940ffb8577ce52c7585e0&amp;ListId=fd8a59b5757749e6848a491ebc731a91&amp;ItemId=42260&amp;ItemGuid=db4da3596f7040e9b53e9a816454e567&amp;Data=24")</f>
        <v>https://sed.admsakhalin.ru/Docs/Citizen/_layouts/15/eos/edbtransfer.ashx?SiteId=84ddafa0031f409e9b1dd96f91351621&amp;WebId=b44a2e8f6bd940ffb8577ce52c7585e0&amp;ListId=fd8a59b5757749e6848a491ebc731a91&amp;ItemId=42260&amp;ItemGuid=db4da3596f7040e9b53e9a816454e567&amp;Data=24</v>
      </c>
    </row>
    <row r="137" spans="1:7" x14ac:dyDescent="0.25">
      <c r="A137" t="s">
        <v>19</v>
      </c>
      <c r="B137" t="s">
        <v>32</v>
      </c>
      <c r="C137" t="s">
        <v>376</v>
      </c>
      <c r="D137" t="s">
        <v>104</v>
      </c>
      <c r="E137" t="s">
        <v>138</v>
      </c>
      <c r="F137" t="str">
        <f t="shared" si="0"/>
        <v>Обращения граждан МО Ногликский ГО</v>
      </c>
      <c r="G137" s="10" t="str">
        <f>HYPERLINK("https://sed.admsakhalin.ru/Docs/Citizen/_layouts/15/eos/edbtransfer.ashx?SiteId=84ddafa0031f409e9b1dd96f91351621&amp;WebId=b44a2e8f6bd940ffb8577ce52c7585e0&amp;ListId=fd8a59b5757749e6848a491ebc731a91&amp;ItemId=45729&amp;ItemGuid=ae314a3d9a604abe9cb89bd9c5418b1d&amp;Data=24","https://sed.admsakhalin.ru/Docs/Citizen/_layouts/15/eos/edbtransfer.ashx?SiteId=84ddafa0031f409e9b1dd96f91351621&amp;WebId=b44a2e8f6bd940ffb8577ce52c7585e0&amp;ListId=fd8a59b5757749e6848a491ebc731a91&amp;ItemId=45729&amp;ItemGuid=ae314a3d9a604abe9cb89bd9c5418b1d&amp;Data=24")</f>
        <v>https://sed.admsakhalin.ru/Docs/Citizen/_layouts/15/eos/edbtransfer.ashx?SiteId=84ddafa0031f409e9b1dd96f91351621&amp;WebId=b44a2e8f6bd940ffb8577ce52c7585e0&amp;ListId=fd8a59b5757749e6848a491ebc731a91&amp;ItemId=45729&amp;ItemGuid=ae314a3d9a604abe9cb89bd9c5418b1d&amp;Data=24</v>
      </c>
    </row>
    <row r="138" spans="1:7" x14ac:dyDescent="0.25">
      <c r="A138" t="s">
        <v>19</v>
      </c>
      <c r="B138" t="s">
        <v>32</v>
      </c>
      <c r="C138" t="s">
        <v>377</v>
      </c>
      <c r="D138" t="s">
        <v>192</v>
      </c>
      <c r="E138" t="s">
        <v>378</v>
      </c>
      <c r="F138" t="str">
        <f t="shared" si="0"/>
        <v>Обращения граждан МО Ногликский ГО</v>
      </c>
      <c r="G138" s="10" t="str">
        <f>HYPERLINK("https://sed.admsakhalin.ru/Docs/Citizen/_layouts/15/eos/edbtransfer.ashx?SiteId=84ddafa0031f409e9b1dd96f91351621&amp;WebId=b44a2e8f6bd940ffb8577ce52c7585e0&amp;ListId=fd8a59b5757749e6848a491ebc731a91&amp;ItemId=47006&amp;ItemGuid=eec927310ea74c30b421036ac9ca8e75&amp;Data=24","https://sed.admsakhalin.ru/Docs/Citizen/_layouts/15/eos/edbtransfer.ashx?SiteId=84ddafa0031f409e9b1dd96f91351621&amp;WebId=b44a2e8f6bd940ffb8577ce52c7585e0&amp;ListId=fd8a59b5757749e6848a491ebc731a91&amp;ItemId=47006&amp;ItemGuid=eec927310ea74c30b421036ac9ca8e75&amp;Data=24")</f>
        <v>https://sed.admsakhalin.ru/Docs/Citizen/_layouts/15/eos/edbtransfer.ashx?SiteId=84ddafa0031f409e9b1dd96f91351621&amp;WebId=b44a2e8f6bd940ffb8577ce52c7585e0&amp;ListId=fd8a59b5757749e6848a491ebc731a91&amp;ItemId=47006&amp;ItemGuid=eec927310ea74c30b421036ac9ca8e75&amp;Data=24</v>
      </c>
    </row>
    <row r="139" spans="1:7" x14ac:dyDescent="0.25">
      <c r="A139" t="s">
        <v>19</v>
      </c>
      <c r="B139" t="s">
        <v>32</v>
      </c>
      <c r="C139" t="s">
        <v>379</v>
      </c>
      <c r="D139" t="s">
        <v>104</v>
      </c>
      <c r="E139" t="s">
        <v>138</v>
      </c>
      <c r="F139" t="str">
        <f t="shared" si="0"/>
        <v>Обращения граждан МО Ногликский ГО</v>
      </c>
      <c r="G139" s="10" t="str">
        <f>HYPERLINK("https://sed.admsakhalin.ru/Docs/Citizen/_layouts/15/eos/edbtransfer.ashx?SiteId=84ddafa0031f409e9b1dd96f91351621&amp;WebId=b44a2e8f6bd940ffb8577ce52c7585e0&amp;ListId=fd8a59b5757749e6848a491ebc731a91&amp;ItemId=45735&amp;ItemGuid=6c31285fef274c5eac779d7df18bd5aa&amp;Data=24","https://sed.admsakhalin.ru/Docs/Citizen/_layouts/15/eos/edbtransfer.ashx?SiteId=84ddafa0031f409e9b1dd96f91351621&amp;WebId=b44a2e8f6bd940ffb8577ce52c7585e0&amp;ListId=fd8a59b5757749e6848a491ebc731a91&amp;ItemId=45735&amp;ItemGuid=6c31285fef274c5eac779d7df18bd5aa&amp;Data=24")</f>
        <v>https://sed.admsakhalin.ru/Docs/Citizen/_layouts/15/eos/edbtransfer.ashx?SiteId=84ddafa0031f409e9b1dd96f91351621&amp;WebId=b44a2e8f6bd940ffb8577ce52c7585e0&amp;ListId=fd8a59b5757749e6848a491ebc731a91&amp;ItemId=45735&amp;ItemGuid=6c31285fef274c5eac779d7df18bd5aa&amp;Data=24</v>
      </c>
    </row>
    <row r="140" spans="1:7" x14ac:dyDescent="0.25">
      <c r="A140" t="s">
        <v>19</v>
      </c>
      <c r="B140" t="s">
        <v>87</v>
      </c>
      <c r="C140" t="s">
        <v>380</v>
      </c>
      <c r="D140" t="s">
        <v>381</v>
      </c>
      <c r="E140" t="s">
        <v>131</v>
      </c>
      <c r="F140" t="str">
        <f t="shared" si="0"/>
        <v>Обращения граждан МО Ногликский ГО</v>
      </c>
      <c r="G140" s="10" t="str">
        <f>HYPERLINK("https://sed.admsakhalin.ru/Docs/Citizen/_layouts/15/eos/edbtransfer.ashx?SiteId=84ddafa0031f409e9b1dd96f91351621&amp;WebId=b44a2e8f6bd940ffb8577ce52c7585e0&amp;ListId=fd8a59b5757749e6848a491ebc731a91&amp;ItemId=43715&amp;ItemGuid=7bf9c6442d3f48e1862c0256f456e871&amp;Data=24","https://sed.admsakhalin.ru/Docs/Citizen/_layouts/15/eos/edbtransfer.ashx?SiteId=84ddafa0031f409e9b1dd96f91351621&amp;WebId=b44a2e8f6bd940ffb8577ce52c7585e0&amp;ListId=fd8a59b5757749e6848a491ebc731a91&amp;ItemId=43715&amp;ItemGuid=7bf9c6442d3f48e1862c0256f456e871&amp;Data=24")</f>
        <v>https://sed.admsakhalin.ru/Docs/Citizen/_layouts/15/eos/edbtransfer.ashx?SiteId=84ddafa0031f409e9b1dd96f91351621&amp;WebId=b44a2e8f6bd940ffb8577ce52c7585e0&amp;ListId=fd8a59b5757749e6848a491ebc731a91&amp;ItemId=43715&amp;ItemGuid=7bf9c6442d3f48e1862c0256f456e871&amp;Data=24</v>
      </c>
    </row>
    <row r="141" spans="1:7" x14ac:dyDescent="0.25">
      <c r="A141" t="s">
        <v>19</v>
      </c>
      <c r="B141" t="s">
        <v>87</v>
      </c>
      <c r="C141" t="s">
        <v>382</v>
      </c>
      <c r="D141" t="s">
        <v>111</v>
      </c>
      <c r="E141" t="s">
        <v>131</v>
      </c>
      <c r="F141" t="str">
        <f t="shared" si="0"/>
        <v>Обращения граждан МО Ногликский ГО</v>
      </c>
      <c r="G141" s="10" t="str">
        <f>HYPERLINK("https://sed.admsakhalin.ru/Docs/Citizen/_layouts/15/eos/edbtransfer.ashx?SiteId=84ddafa0031f409e9b1dd96f91351621&amp;WebId=b44a2e8f6bd940ffb8577ce52c7585e0&amp;ListId=fd8a59b5757749e6848a491ebc731a91&amp;ItemId=45244&amp;ItemGuid=1571fc34ea514e4b919b9e3bff224a9a&amp;Data=24","https://sed.admsakhalin.ru/Docs/Citizen/_layouts/15/eos/edbtransfer.ashx?SiteId=84ddafa0031f409e9b1dd96f91351621&amp;WebId=b44a2e8f6bd940ffb8577ce52c7585e0&amp;ListId=fd8a59b5757749e6848a491ebc731a91&amp;ItemId=45244&amp;ItemGuid=1571fc34ea514e4b919b9e3bff224a9a&amp;Data=24")</f>
        <v>https://sed.admsakhalin.ru/Docs/Citizen/_layouts/15/eos/edbtransfer.ashx?SiteId=84ddafa0031f409e9b1dd96f91351621&amp;WebId=b44a2e8f6bd940ffb8577ce52c7585e0&amp;ListId=fd8a59b5757749e6848a491ebc731a91&amp;ItemId=45244&amp;ItemGuid=1571fc34ea514e4b919b9e3bff224a9a&amp;Data=24</v>
      </c>
    </row>
    <row r="142" spans="1:7" x14ac:dyDescent="0.25">
      <c r="A142" t="s">
        <v>19</v>
      </c>
      <c r="B142" t="s">
        <v>32</v>
      </c>
      <c r="C142" t="s">
        <v>383</v>
      </c>
      <c r="D142" t="s">
        <v>49</v>
      </c>
      <c r="E142" t="s">
        <v>138</v>
      </c>
      <c r="F142" t="str">
        <f t="shared" si="0"/>
        <v>Обращения граждан МО Ногликский ГО</v>
      </c>
      <c r="G142" s="10" t="str">
        <f>HYPERLINK("https://sed.admsakhalin.ru/Docs/Citizen/_layouts/15/eos/edbtransfer.ashx?SiteId=84ddafa0031f409e9b1dd96f91351621&amp;WebId=b44a2e8f6bd940ffb8577ce52c7585e0&amp;ListId=fd8a59b5757749e6848a491ebc731a91&amp;ItemId=46212&amp;ItemGuid=4500d94b38324431a0059e7b15e2caf1&amp;Data=24","https://sed.admsakhalin.ru/Docs/Citizen/_layouts/15/eos/edbtransfer.ashx?SiteId=84ddafa0031f409e9b1dd96f91351621&amp;WebId=b44a2e8f6bd940ffb8577ce52c7585e0&amp;ListId=fd8a59b5757749e6848a491ebc731a91&amp;ItemId=46212&amp;ItemGuid=4500d94b38324431a0059e7b15e2caf1&amp;Data=24")</f>
        <v>https://sed.admsakhalin.ru/Docs/Citizen/_layouts/15/eos/edbtransfer.ashx?SiteId=84ddafa0031f409e9b1dd96f91351621&amp;WebId=b44a2e8f6bd940ffb8577ce52c7585e0&amp;ListId=fd8a59b5757749e6848a491ebc731a91&amp;ItemId=46212&amp;ItemGuid=4500d94b38324431a0059e7b15e2caf1&amp;Data=24</v>
      </c>
    </row>
    <row r="143" spans="1:7" x14ac:dyDescent="0.25">
      <c r="A143" t="s">
        <v>19</v>
      </c>
      <c r="B143" t="s">
        <v>47</v>
      </c>
      <c r="C143" t="s">
        <v>384</v>
      </c>
      <c r="D143" t="s">
        <v>227</v>
      </c>
      <c r="E143" t="s">
        <v>75</v>
      </c>
      <c r="F143" t="str">
        <f t="shared" si="0"/>
        <v>Обращения граждан МО Ногликский ГО</v>
      </c>
      <c r="G143" s="10" t="str">
        <f>HYPERLINK("https://sed.admsakhalin.ru/Docs/Citizen/_layouts/15/eos/edbtransfer.ashx?SiteId=84ddafa0031f409e9b1dd96f91351621&amp;WebId=b44a2e8f6bd940ffb8577ce52c7585e0&amp;ListId=fd8a59b5757749e6848a491ebc731a91&amp;ItemId=40952&amp;ItemGuid=2208e7c5bef64a719e019ef8df163702&amp;Data=24","https://sed.admsakhalin.ru/Docs/Citizen/_layouts/15/eos/edbtransfer.ashx?SiteId=84ddafa0031f409e9b1dd96f91351621&amp;WebId=b44a2e8f6bd940ffb8577ce52c7585e0&amp;ListId=fd8a59b5757749e6848a491ebc731a91&amp;ItemId=40952&amp;ItemGuid=2208e7c5bef64a719e019ef8df163702&amp;Data=24")</f>
        <v>https://sed.admsakhalin.ru/Docs/Citizen/_layouts/15/eos/edbtransfer.ashx?SiteId=84ddafa0031f409e9b1dd96f91351621&amp;WebId=b44a2e8f6bd940ffb8577ce52c7585e0&amp;ListId=fd8a59b5757749e6848a491ebc731a91&amp;ItemId=40952&amp;ItemGuid=2208e7c5bef64a719e019ef8df163702&amp;Data=24</v>
      </c>
    </row>
    <row r="144" spans="1:7" x14ac:dyDescent="0.25">
      <c r="A144" t="s">
        <v>19</v>
      </c>
      <c r="B144" t="s">
        <v>24</v>
      </c>
      <c r="C144" t="s">
        <v>385</v>
      </c>
      <c r="D144" t="s">
        <v>386</v>
      </c>
      <c r="E144" t="s">
        <v>387</v>
      </c>
      <c r="F144" t="str">
        <f t="shared" si="0"/>
        <v>Обращения граждан МО Ногликский ГО</v>
      </c>
      <c r="G144" s="10" t="str">
        <f>HYPERLINK("https://sed.admsakhalin.ru/Docs/Citizen/_layouts/15/eos/edbtransfer.ashx?SiteId=84ddafa0031f409e9b1dd96f91351621&amp;WebId=b44a2e8f6bd940ffb8577ce52c7585e0&amp;ListId=fd8a59b5757749e6848a491ebc731a91&amp;ItemId=44806&amp;ItemGuid=65229bee36a84385aa10019d9d31174d&amp;Data=24","https://sed.admsakhalin.ru/Docs/Citizen/_layouts/15/eos/edbtransfer.ashx?SiteId=84ddafa0031f409e9b1dd96f91351621&amp;WebId=b44a2e8f6bd940ffb8577ce52c7585e0&amp;ListId=fd8a59b5757749e6848a491ebc731a91&amp;ItemId=44806&amp;ItemGuid=65229bee36a84385aa10019d9d31174d&amp;Data=24")</f>
        <v>https://sed.admsakhalin.ru/Docs/Citizen/_layouts/15/eos/edbtransfer.ashx?SiteId=84ddafa0031f409e9b1dd96f91351621&amp;WebId=b44a2e8f6bd940ffb8577ce52c7585e0&amp;ListId=fd8a59b5757749e6848a491ebc731a91&amp;ItemId=44806&amp;ItemGuid=65229bee36a84385aa10019d9d31174d&amp;Data=24</v>
      </c>
    </row>
    <row r="145" spans="1:7" x14ac:dyDescent="0.25">
      <c r="A145" t="s">
        <v>19</v>
      </c>
      <c r="B145" t="s">
        <v>32</v>
      </c>
      <c r="C145" t="s">
        <v>388</v>
      </c>
      <c r="D145" t="s">
        <v>359</v>
      </c>
      <c r="E145" t="s">
        <v>389</v>
      </c>
      <c r="F145" t="str">
        <f t="shared" si="0"/>
        <v>Обращения граждан МО Ногликский ГО</v>
      </c>
      <c r="G145" s="10" t="str">
        <f>HYPERLINK("https://sed.admsakhalin.ru/Docs/Citizen/_layouts/15/eos/edbtransfer.ashx?SiteId=84ddafa0031f409e9b1dd96f91351621&amp;WebId=b44a2e8f6bd940ffb8577ce52c7585e0&amp;ListId=fd8a59b5757749e6848a491ebc731a91&amp;ItemId=44449&amp;ItemGuid=fa4f5075790f41bea75b019cba3b47ae&amp;Data=24","https://sed.admsakhalin.ru/Docs/Citizen/_layouts/15/eos/edbtransfer.ashx?SiteId=84ddafa0031f409e9b1dd96f91351621&amp;WebId=b44a2e8f6bd940ffb8577ce52c7585e0&amp;ListId=fd8a59b5757749e6848a491ebc731a91&amp;ItemId=44449&amp;ItemGuid=fa4f5075790f41bea75b019cba3b47ae&amp;Data=24")</f>
        <v>https://sed.admsakhalin.ru/Docs/Citizen/_layouts/15/eos/edbtransfer.ashx?SiteId=84ddafa0031f409e9b1dd96f91351621&amp;WebId=b44a2e8f6bd940ffb8577ce52c7585e0&amp;ListId=fd8a59b5757749e6848a491ebc731a91&amp;ItemId=44449&amp;ItemGuid=fa4f5075790f41bea75b019cba3b47ae&amp;Data=24</v>
      </c>
    </row>
    <row r="146" spans="1:7" x14ac:dyDescent="0.25">
      <c r="A146" t="s">
        <v>19</v>
      </c>
      <c r="B146" t="s">
        <v>24</v>
      </c>
      <c r="C146" t="s">
        <v>390</v>
      </c>
      <c r="D146" t="s">
        <v>391</v>
      </c>
      <c r="E146" t="s">
        <v>392</v>
      </c>
      <c r="F146" t="str">
        <f t="shared" si="0"/>
        <v>Обращения граждан МО Ногликский ГО</v>
      </c>
      <c r="G146" s="10" t="str">
        <f>HYPERLINK("https://sed.admsakhalin.ru/Docs/Citizen/_layouts/15/eos/edbtransfer.ashx?SiteId=84ddafa0031f409e9b1dd96f91351621&amp;WebId=b44a2e8f6bd940ffb8577ce52c7585e0&amp;ListId=fd8a59b5757749e6848a491ebc731a91&amp;ItemId=44180&amp;ItemGuid=938e82f58d044e77972fa4e2eca5ab2a&amp;Data=24","https://sed.admsakhalin.ru/Docs/Citizen/_layouts/15/eos/edbtransfer.ashx?SiteId=84ddafa0031f409e9b1dd96f91351621&amp;WebId=b44a2e8f6bd940ffb8577ce52c7585e0&amp;ListId=fd8a59b5757749e6848a491ebc731a91&amp;ItemId=44180&amp;ItemGuid=938e82f58d044e77972fa4e2eca5ab2a&amp;Data=24")</f>
        <v>https://sed.admsakhalin.ru/Docs/Citizen/_layouts/15/eos/edbtransfer.ashx?SiteId=84ddafa0031f409e9b1dd96f91351621&amp;WebId=b44a2e8f6bd940ffb8577ce52c7585e0&amp;ListId=fd8a59b5757749e6848a491ebc731a91&amp;ItemId=44180&amp;ItemGuid=938e82f58d044e77972fa4e2eca5ab2a&amp;Data=24</v>
      </c>
    </row>
    <row r="147" spans="1:7" x14ac:dyDescent="0.25">
      <c r="A147" t="s">
        <v>19</v>
      </c>
      <c r="B147" t="s">
        <v>163</v>
      </c>
      <c r="C147" t="s">
        <v>393</v>
      </c>
      <c r="D147" t="s">
        <v>63</v>
      </c>
      <c r="E147" t="s">
        <v>394</v>
      </c>
      <c r="F147" t="str">
        <f t="shared" si="0"/>
        <v>Обращения граждан МО Ногликский ГО</v>
      </c>
      <c r="G147" s="10" t="str">
        <f>HYPERLINK("https://sed.admsakhalin.ru/Docs/Citizen/_layouts/15/eos/edbtransfer.ashx?SiteId=84ddafa0031f409e9b1dd96f91351621&amp;WebId=b44a2e8f6bd940ffb8577ce52c7585e0&amp;ListId=fd8a59b5757749e6848a491ebc731a91&amp;ItemId=44356&amp;ItemGuid=1bffd562e86942e69af3a5342cbe5ab4&amp;Data=24","https://sed.admsakhalin.ru/Docs/Citizen/_layouts/15/eos/edbtransfer.ashx?SiteId=84ddafa0031f409e9b1dd96f91351621&amp;WebId=b44a2e8f6bd940ffb8577ce52c7585e0&amp;ListId=fd8a59b5757749e6848a491ebc731a91&amp;ItemId=44356&amp;ItemGuid=1bffd562e86942e69af3a5342cbe5ab4&amp;Data=24")</f>
        <v>https://sed.admsakhalin.ru/Docs/Citizen/_layouts/15/eos/edbtransfer.ashx?SiteId=84ddafa0031f409e9b1dd96f91351621&amp;WebId=b44a2e8f6bd940ffb8577ce52c7585e0&amp;ListId=fd8a59b5757749e6848a491ebc731a91&amp;ItemId=44356&amp;ItemGuid=1bffd562e86942e69af3a5342cbe5ab4&amp;Data=24</v>
      </c>
    </row>
    <row r="148" spans="1:7" x14ac:dyDescent="0.25">
      <c r="A148" t="s">
        <v>19</v>
      </c>
      <c r="B148" t="s">
        <v>43</v>
      </c>
      <c r="C148" t="s">
        <v>395</v>
      </c>
      <c r="D148" t="s">
        <v>199</v>
      </c>
      <c r="E148" t="s">
        <v>396</v>
      </c>
      <c r="F148" t="str">
        <f t="shared" si="0"/>
        <v>Обращения граждан МО Ногликский ГО</v>
      </c>
      <c r="G148" s="10" t="str">
        <f>HYPERLINK("https://sed.admsakhalin.ru/Docs/Citizen/_layouts/15/eos/edbtransfer.ashx?SiteId=84ddafa0031f409e9b1dd96f91351621&amp;WebId=b44a2e8f6bd940ffb8577ce52c7585e0&amp;ListId=fd8a59b5757749e6848a491ebc731a91&amp;ItemId=46778&amp;ItemGuid=4bacfc51fea9475081f060c570169d25&amp;Data=24","https://sed.admsakhalin.ru/Docs/Citizen/_layouts/15/eos/edbtransfer.ashx?SiteId=84ddafa0031f409e9b1dd96f91351621&amp;WebId=b44a2e8f6bd940ffb8577ce52c7585e0&amp;ListId=fd8a59b5757749e6848a491ebc731a91&amp;ItemId=46778&amp;ItemGuid=4bacfc51fea9475081f060c570169d25&amp;Data=24")</f>
        <v>https://sed.admsakhalin.ru/Docs/Citizen/_layouts/15/eos/edbtransfer.ashx?SiteId=84ddafa0031f409e9b1dd96f91351621&amp;WebId=b44a2e8f6bd940ffb8577ce52c7585e0&amp;ListId=fd8a59b5757749e6848a491ebc731a91&amp;ItemId=46778&amp;ItemGuid=4bacfc51fea9475081f060c570169d25&amp;Data=24</v>
      </c>
    </row>
    <row r="149" spans="1:7" x14ac:dyDescent="0.25">
      <c r="A149" t="s">
        <v>19</v>
      </c>
      <c r="B149" t="s">
        <v>397</v>
      </c>
      <c r="C149" t="s">
        <v>398</v>
      </c>
      <c r="D149" t="s">
        <v>190</v>
      </c>
      <c r="E149" t="s">
        <v>399</v>
      </c>
      <c r="F149" t="str">
        <f t="shared" si="0"/>
        <v>Обращения граждан МО Ногликский ГО</v>
      </c>
      <c r="G149" s="10" t="str">
        <f>HYPERLINK("https://sed.admsakhalin.ru/Docs/Citizen/_layouts/15/eos/edbtransfer.ashx?SiteId=84ddafa0031f409e9b1dd96f91351621&amp;WebId=b44a2e8f6bd940ffb8577ce52c7585e0&amp;ListId=fd8a59b5757749e6848a491ebc731a91&amp;ItemId=44970&amp;ItemGuid=c77410d482a24ccfb8cfa5a7cef570ed&amp;Data=24","https://sed.admsakhalin.ru/Docs/Citizen/_layouts/15/eos/edbtransfer.ashx?SiteId=84ddafa0031f409e9b1dd96f91351621&amp;WebId=b44a2e8f6bd940ffb8577ce52c7585e0&amp;ListId=fd8a59b5757749e6848a491ebc731a91&amp;ItemId=44970&amp;ItemGuid=c77410d482a24ccfb8cfa5a7cef570ed&amp;Data=24")</f>
        <v>https://sed.admsakhalin.ru/Docs/Citizen/_layouts/15/eos/edbtransfer.ashx?SiteId=84ddafa0031f409e9b1dd96f91351621&amp;WebId=b44a2e8f6bd940ffb8577ce52c7585e0&amp;ListId=fd8a59b5757749e6848a491ebc731a91&amp;ItemId=44970&amp;ItemGuid=c77410d482a24ccfb8cfa5a7cef570ed&amp;Data=24</v>
      </c>
    </row>
    <row r="150" spans="1:7" x14ac:dyDescent="0.25">
      <c r="A150" t="s">
        <v>19</v>
      </c>
      <c r="B150" t="s">
        <v>400</v>
      </c>
      <c r="C150" t="s">
        <v>401</v>
      </c>
      <c r="D150" t="s">
        <v>402</v>
      </c>
      <c r="E150" t="s">
        <v>403</v>
      </c>
      <c r="F150" t="str">
        <f t="shared" si="0"/>
        <v>Обращения граждан МО Ногликский ГО</v>
      </c>
      <c r="G150" s="10" t="str">
        <f>HYPERLINK("https://sed.admsakhalin.ru/Docs/Citizen/_layouts/15/eos/edbtransfer.ashx?SiteId=84ddafa0031f409e9b1dd96f91351621&amp;WebId=b44a2e8f6bd940ffb8577ce52c7585e0&amp;ListId=fd8a59b5757749e6848a491ebc731a91&amp;ItemId=41835&amp;ItemGuid=e4ca3d46bd084179bbaca68353d89e48&amp;Data=24","https://sed.admsakhalin.ru/Docs/Citizen/_layouts/15/eos/edbtransfer.ashx?SiteId=84ddafa0031f409e9b1dd96f91351621&amp;WebId=b44a2e8f6bd940ffb8577ce52c7585e0&amp;ListId=fd8a59b5757749e6848a491ebc731a91&amp;ItemId=41835&amp;ItemGuid=e4ca3d46bd084179bbaca68353d89e48&amp;Data=24")</f>
        <v>https://sed.admsakhalin.ru/Docs/Citizen/_layouts/15/eos/edbtransfer.ashx?SiteId=84ddafa0031f409e9b1dd96f91351621&amp;WebId=b44a2e8f6bd940ffb8577ce52c7585e0&amp;ListId=fd8a59b5757749e6848a491ebc731a91&amp;ItemId=41835&amp;ItemGuid=e4ca3d46bd084179bbaca68353d89e48&amp;Data=24</v>
      </c>
    </row>
    <row r="151" spans="1:7" x14ac:dyDescent="0.25">
      <c r="A151" t="s">
        <v>19</v>
      </c>
      <c r="B151" t="s">
        <v>32</v>
      </c>
      <c r="C151" t="s">
        <v>404</v>
      </c>
      <c r="D151" t="s">
        <v>343</v>
      </c>
      <c r="E151" t="s">
        <v>60</v>
      </c>
      <c r="F151" t="str">
        <f t="shared" si="0"/>
        <v>Обращения граждан МО Ногликский ГО</v>
      </c>
      <c r="G151" s="10" t="str">
        <f>HYPERLINK("https://sed.admsakhalin.ru/Docs/Citizen/_layouts/15/eos/edbtransfer.ashx?SiteId=84ddafa0031f409e9b1dd96f91351621&amp;WebId=b44a2e8f6bd940ffb8577ce52c7585e0&amp;ListId=fd8a59b5757749e6848a491ebc731a91&amp;ItemId=43490&amp;ItemGuid=9784e1fd32754eb1b9eda85d1dd5cfae&amp;Data=24","https://sed.admsakhalin.ru/Docs/Citizen/_layouts/15/eos/edbtransfer.ashx?SiteId=84ddafa0031f409e9b1dd96f91351621&amp;WebId=b44a2e8f6bd940ffb8577ce52c7585e0&amp;ListId=fd8a59b5757749e6848a491ebc731a91&amp;ItemId=43490&amp;ItemGuid=9784e1fd32754eb1b9eda85d1dd5cfae&amp;Data=24")</f>
        <v>https://sed.admsakhalin.ru/Docs/Citizen/_layouts/15/eos/edbtransfer.ashx?SiteId=84ddafa0031f409e9b1dd96f91351621&amp;WebId=b44a2e8f6bd940ffb8577ce52c7585e0&amp;ListId=fd8a59b5757749e6848a491ebc731a91&amp;ItemId=43490&amp;ItemGuid=9784e1fd32754eb1b9eda85d1dd5cfae&amp;Data=24</v>
      </c>
    </row>
    <row r="152" spans="1:7" x14ac:dyDescent="0.25">
      <c r="A152" t="s">
        <v>19</v>
      </c>
      <c r="B152" t="s">
        <v>148</v>
      </c>
      <c r="C152" t="s">
        <v>405</v>
      </c>
      <c r="D152" t="s">
        <v>124</v>
      </c>
      <c r="E152" t="s">
        <v>406</v>
      </c>
      <c r="F152" t="str">
        <f t="shared" si="0"/>
        <v>Обращения граждан МО Ногликский ГО</v>
      </c>
      <c r="G152" s="10" t="str">
        <f>HYPERLINK("https://sed.admsakhalin.ru/Docs/Citizen/_layouts/15/eos/edbtransfer.ashx?SiteId=84ddafa0031f409e9b1dd96f91351621&amp;WebId=b44a2e8f6bd940ffb8577ce52c7585e0&amp;ListId=fd8a59b5757749e6848a491ebc731a91&amp;ItemId=43954&amp;ItemGuid=ab661977334044e79d61603555323c88&amp;Data=24","https://sed.admsakhalin.ru/Docs/Citizen/_layouts/15/eos/edbtransfer.ashx?SiteId=84ddafa0031f409e9b1dd96f91351621&amp;WebId=b44a2e8f6bd940ffb8577ce52c7585e0&amp;ListId=fd8a59b5757749e6848a491ebc731a91&amp;ItemId=43954&amp;ItemGuid=ab661977334044e79d61603555323c88&amp;Data=24")</f>
        <v>https://sed.admsakhalin.ru/Docs/Citizen/_layouts/15/eos/edbtransfer.ashx?SiteId=84ddafa0031f409e9b1dd96f91351621&amp;WebId=b44a2e8f6bd940ffb8577ce52c7585e0&amp;ListId=fd8a59b5757749e6848a491ebc731a91&amp;ItemId=43954&amp;ItemGuid=ab661977334044e79d61603555323c88&amp;Data=24</v>
      </c>
    </row>
    <row r="153" spans="1:7" x14ac:dyDescent="0.25">
      <c r="A153" t="s">
        <v>19</v>
      </c>
      <c r="B153" t="s">
        <v>407</v>
      </c>
      <c r="C153" t="s">
        <v>408</v>
      </c>
      <c r="D153" t="s">
        <v>409</v>
      </c>
      <c r="E153" t="s">
        <v>410</v>
      </c>
      <c r="F153" t="str">
        <f t="shared" si="0"/>
        <v>Обращения граждан МО Ногликский ГО</v>
      </c>
      <c r="G153" s="10" t="str">
        <f>HYPERLINK("https://sed.admsakhalin.ru/Docs/Citizen/_layouts/15/eos/edbtransfer.ashx?SiteId=84ddafa0031f409e9b1dd96f91351621&amp;WebId=b44a2e8f6bd940ffb8577ce52c7585e0&amp;ListId=fd8a59b5757749e6848a491ebc731a91&amp;ItemId=40775&amp;ItemGuid=aecec4b1c9594bc18fbf5e04ae18dcda&amp;Data=24","https://sed.admsakhalin.ru/Docs/Citizen/_layouts/15/eos/edbtransfer.ashx?SiteId=84ddafa0031f409e9b1dd96f91351621&amp;WebId=b44a2e8f6bd940ffb8577ce52c7585e0&amp;ListId=fd8a59b5757749e6848a491ebc731a91&amp;ItemId=40775&amp;ItemGuid=aecec4b1c9594bc18fbf5e04ae18dcda&amp;Data=24")</f>
        <v>https://sed.admsakhalin.ru/Docs/Citizen/_layouts/15/eos/edbtransfer.ashx?SiteId=84ddafa0031f409e9b1dd96f91351621&amp;WebId=b44a2e8f6bd940ffb8577ce52c7585e0&amp;ListId=fd8a59b5757749e6848a491ebc731a91&amp;ItemId=40775&amp;ItemGuid=aecec4b1c9594bc18fbf5e04ae18dcda&amp;Data=24</v>
      </c>
    </row>
    <row r="154" spans="1:7" x14ac:dyDescent="0.25">
      <c r="A154" t="s">
        <v>19</v>
      </c>
      <c r="B154" t="s">
        <v>24</v>
      </c>
      <c r="C154" t="s">
        <v>411</v>
      </c>
      <c r="D154" t="s">
        <v>96</v>
      </c>
      <c r="E154" t="s">
        <v>412</v>
      </c>
      <c r="F154" t="str">
        <f t="shared" si="0"/>
        <v>Обращения граждан МО Ногликский ГО</v>
      </c>
      <c r="G154" s="10" t="str">
        <f>HYPERLINK("https://sed.admsakhalin.ru/Docs/Citizen/_layouts/15/eos/edbtransfer.ashx?SiteId=84ddafa0031f409e9b1dd96f91351621&amp;WebId=b44a2e8f6bd940ffb8577ce52c7585e0&amp;ListId=fd8a59b5757749e6848a491ebc731a91&amp;ItemId=47435&amp;ItemGuid=949b4f7a77aa4950827baa1adb429b87&amp;Data=24","https://sed.admsakhalin.ru/Docs/Citizen/_layouts/15/eos/edbtransfer.ashx?SiteId=84ddafa0031f409e9b1dd96f91351621&amp;WebId=b44a2e8f6bd940ffb8577ce52c7585e0&amp;ListId=fd8a59b5757749e6848a491ebc731a91&amp;ItemId=47435&amp;ItemGuid=949b4f7a77aa4950827baa1adb429b87&amp;Data=24")</f>
        <v>https://sed.admsakhalin.ru/Docs/Citizen/_layouts/15/eos/edbtransfer.ashx?SiteId=84ddafa0031f409e9b1dd96f91351621&amp;WebId=b44a2e8f6bd940ffb8577ce52c7585e0&amp;ListId=fd8a59b5757749e6848a491ebc731a91&amp;ItemId=47435&amp;ItemGuid=949b4f7a77aa4950827baa1adb429b87&amp;Data=24</v>
      </c>
    </row>
    <row r="155" spans="1:7" x14ac:dyDescent="0.25">
      <c r="A155" t="s">
        <v>19</v>
      </c>
      <c r="B155" t="s">
        <v>32</v>
      </c>
      <c r="C155" t="s">
        <v>413</v>
      </c>
      <c r="D155" t="s">
        <v>192</v>
      </c>
      <c r="E155" t="s">
        <v>414</v>
      </c>
      <c r="F155" t="str">
        <f t="shared" si="0"/>
        <v>Обращения граждан МО Ногликский ГО</v>
      </c>
      <c r="G155" s="10" t="str">
        <f>HYPERLINK("https://sed.admsakhalin.ru/Docs/Citizen/_layouts/15/eos/edbtransfer.ashx?SiteId=84ddafa0031f409e9b1dd96f91351621&amp;WebId=b44a2e8f6bd940ffb8577ce52c7585e0&amp;ListId=fd8a59b5757749e6848a491ebc731a91&amp;ItemId=47007&amp;ItemGuid=abe90310d4624874a979aa7b7b569cb4&amp;Data=24","https://sed.admsakhalin.ru/Docs/Citizen/_layouts/15/eos/edbtransfer.ashx?SiteId=84ddafa0031f409e9b1dd96f91351621&amp;WebId=b44a2e8f6bd940ffb8577ce52c7585e0&amp;ListId=fd8a59b5757749e6848a491ebc731a91&amp;ItemId=47007&amp;ItemGuid=abe90310d4624874a979aa7b7b569cb4&amp;Data=24")</f>
        <v>https://sed.admsakhalin.ru/Docs/Citizen/_layouts/15/eos/edbtransfer.ashx?SiteId=84ddafa0031f409e9b1dd96f91351621&amp;WebId=b44a2e8f6bd940ffb8577ce52c7585e0&amp;ListId=fd8a59b5757749e6848a491ebc731a91&amp;ItemId=47007&amp;ItemGuid=abe90310d4624874a979aa7b7b569cb4&amp;Data=24</v>
      </c>
    </row>
    <row r="156" spans="1:7" x14ac:dyDescent="0.25">
      <c r="A156" t="s">
        <v>19</v>
      </c>
      <c r="B156" t="s">
        <v>415</v>
      </c>
      <c r="C156" t="s">
        <v>416</v>
      </c>
      <c r="D156" t="s">
        <v>319</v>
      </c>
      <c r="E156" t="s">
        <v>417</v>
      </c>
      <c r="F156" t="str">
        <f t="shared" si="0"/>
        <v>Обращения граждан МО Ногликский ГО</v>
      </c>
      <c r="G156" s="10" t="str">
        <f>HYPERLINK("https://sed.admsakhalin.ru/Docs/Citizen/_layouts/15/eos/edbtransfer.ashx?SiteId=84ddafa0031f409e9b1dd96f91351621&amp;WebId=b44a2e8f6bd940ffb8577ce52c7585e0&amp;ListId=fd8a59b5757749e6848a491ebc731a91&amp;ItemId=45193&amp;ItemGuid=165dc764316b4aaab8975a4a92a06480&amp;Data=24","https://sed.admsakhalin.ru/Docs/Citizen/_layouts/15/eos/edbtransfer.ashx?SiteId=84ddafa0031f409e9b1dd96f91351621&amp;WebId=b44a2e8f6bd940ffb8577ce52c7585e0&amp;ListId=fd8a59b5757749e6848a491ebc731a91&amp;ItemId=45193&amp;ItemGuid=165dc764316b4aaab8975a4a92a06480&amp;Data=24")</f>
        <v>https://sed.admsakhalin.ru/Docs/Citizen/_layouts/15/eos/edbtransfer.ashx?SiteId=84ddafa0031f409e9b1dd96f91351621&amp;WebId=b44a2e8f6bd940ffb8577ce52c7585e0&amp;ListId=fd8a59b5757749e6848a491ebc731a91&amp;ItemId=45193&amp;ItemGuid=165dc764316b4aaab8975a4a92a06480&amp;Data=24</v>
      </c>
    </row>
    <row r="157" spans="1:7" x14ac:dyDescent="0.25">
      <c r="A157" t="s">
        <v>19</v>
      </c>
      <c r="B157" t="s">
        <v>69</v>
      </c>
      <c r="C157" t="s">
        <v>418</v>
      </c>
      <c r="D157" t="s">
        <v>219</v>
      </c>
      <c r="E157" t="s">
        <v>419</v>
      </c>
      <c r="F157" t="str">
        <f t="shared" si="0"/>
        <v>Обращения граждан МО Ногликский ГО</v>
      </c>
      <c r="G157" s="10" t="str">
        <f>HYPERLINK("https://sed.admsakhalin.ru/Docs/Citizen/_layouts/15/eos/edbtransfer.ashx?SiteId=84ddafa0031f409e9b1dd96f91351621&amp;WebId=b44a2e8f6bd940ffb8577ce52c7585e0&amp;ListId=fd8a59b5757749e6848a491ebc731a91&amp;ItemId=41196&amp;ItemGuid=f30a48f7a7b84c3f93d06171c9f66a0b&amp;Data=24","https://sed.admsakhalin.ru/Docs/Citizen/_layouts/15/eos/edbtransfer.ashx?SiteId=84ddafa0031f409e9b1dd96f91351621&amp;WebId=b44a2e8f6bd940ffb8577ce52c7585e0&amp;ListId=fd8a59b5757749e6848a491ebc731a91&amp;ItemId=41196&amp;ItemGuid=f30a48f7a7b84c3f93d06171c9f66a0b&amp;Data=24")</f>
        <v>https://sed.admsakhalin.ru/Docs/Citizen/_layouts/15/eos/edbtransfer.ashx?SiteId=84ddafa0031f409e9b1dd96f91351621&amp;WebId=b44a2e8f6bd940ffb8577ce52c7585e0&amp;ListId=fd8a59b5757749e6848a491ebc731a91&amp;ItemId=41196&amp;ItemGuid=f30a48f7a7b84c3f93d06171c9f66a0b&amp;Data=24</v>
      </c>
    </row>
    <row r="158" spans="1:7" x14ac:dyDescent="0.25">
      <c r="A158" t="s">
        <v>19</v>
      </c>
      <c r="B158" t="s">
        <v>32</v>
      </c>
      <c r="C158" t="s">
        <v>420</v>
      </c>
      <c r="D158" t="s">
        <v>421</v>
      </c>
      <c r="E158" t="s">
        <v>422</v>
      </c>
      <c r="F158" t="str">
        <f t="shared" si="0"/>
        <v>Обращения граждан МО Ногликский ГО</v>
      </c>
      <c r="G158" s="10" t="str">
        <f>HYPERLINK("https://sed.admsakhalin.ru/Docs/Citizen/_layouts/15/eos/edbtransfer.ashx?SiteId=84ddafa0031f409e9b1dd96f91351621&amp;WebId=b44a2e8f6bd940ffb8577ce52c7585e0&amp;ListId=fd8a59b5757749e6848a491ebc731a91&amp;ItemId=42765&amp;ItemGuid=0f6b45672c934f3a918cac514bc4b431&amp;Data=24","https://sed.admsakhalin.ru/Docs/Citizen/_layouts/15/eos/edbtransfer.ashx?SiteId=84ddafa0031f409e9b1dd96f91351621&amp;WebId=b44a2e8f6bd940ffb8577ce52c7585e0&amp;ListId=fd8a59b5757749e6848a491ebc731a91&amp;ItemId=42765&amp;ItemGuid=0f6b45672c934f3a918cac514bc4b431&amp;Data=24")</f>
        <v>https://sed.admsakhalin.ru/Docs/Citizen/_layouts/15/eos/edbtransfer.ashx?SiteId=84ddafa0031f409e9b1dd96f91351621&amp;WebId=b44a2e8f6bd940ffb8577ce52c7585e0&amp;ListId=fd8a59b5757749e6848a491ebc731a91&amp;ItemId=42765&amp;ItemGuid=0f6b45672c934f3a918cac514bc4b431&amp;Data=24</v>
      </c>
    </row>
    <row r="159" spans="1:7" x14ac:dyDescent="0.25">
      <c r="A159" t="s">
        <v>19</v>
      </c>
      <c r="B159" t="s">
        <v>163</v>
      </c>
      <c r="C159" t="s">
        <v>423</v>
      </c>
      <c r="D159" t="s">
        <v>375</v>
      </c>
      <c r="E159" t="s">
        <v>424</v>
      </c>
      <c r="F159" t="str">
        <f t="shared" si="0"/>
        <v>Обращения граждан МО Ногликский ГО</v>
      </c>
      <c r="G159" s="10" t="str">
        <f>HYPERLINK("https://sed.admsakhalin.ru/Docs/Citizen/_layouts/15/eos/edbtransfer.ashx?SiteId=84ddafa0031f409e9b1dd96f91351621&amp;WebId=b44a2e8f6bd940ffb8577ce52c7585e0&amp;ListId=fd8a59b5757749e6848a491ebc731a91&amp;ItemId=42264&amp;ItemGuid=ca894bb1d6a649e39b2cac81419abe48&amp;Data=24","https://sed.admsakhalin.ru/Docs/Citizen/_layouts/15/eos/edbtransfer.ashx?SiteId=84ddafa0031f409e9b1dd96f91351621&amp;WebId=b44a2e8f6bd940ffb8577ce52c7585e0&amp;ListId=fd8a59b5757749e6848a491ebc731a91&amp;ItemId=42264&amp;ItemGuid=ca894bb1d6a649e39b2cac81419abe48&amp;Data=24")</f>
        <v>https://sed.admsakhalin.ru/Docs/Citizen/_layouts/15/eos/edbtransfer.ashx?SiteId=84ddafa0031f409e9b1dd96f91351621&amp;WebId=b44a2e8f6bd940ffb8577ce52c7585e0&amp;ListId=fd8a59b5757749e6848a491ebc731a91&amp;ItemId=42264&amp;ItemGuid=ca894bb1d6a649e39b2cac81419abe48&amp;Data=24</v>
      </c>
    </row>
    <row r="160" spans="1:7" x14ac:dyDescent="0.25">
      <c r="A160" t="s">
        <v>19</v>
      </c>
      <c r="B160" t="s">
        <v>47</v>
      </c>
      <c r="C160" t="s">
        <v>425</v>
      </c>
      <c r="D160" t="s">
        <v>45</v>
      </c>
      <c r="E160" t="s">
        <v>50</v>
      </c>
      <c r="F160" t="str">
        <f t="shared" si="0"/>
        <v>Обращения граждан МО Ногликский ГО</v>
      </c>
      <c r="G160" s="10" t="str">
        <f>HYPERLINK("https://sed.admsakhalin.ru/Docs/Citizen/_layouts/15/eos/edbtransfer.ashx?SiteId=84ddafa0031f409e9b1dd96f91351621&amp;WebId=b44a2e8f6bd940ffb8577ce52c7585e0&amp;ListId=fd8a59b5757749e6848a491ebc731a91&amp;ItemId=46609&amp;ItemGuid=ce0d8f72a13c491b9ee4631049b186eb&amp;Data=24","https://sed.admsakhalin.ru/Docs/Citizen/_layouts/15/eos/edbtransfer.ashx?SiteId=84ddafa0031f409e9b1dd96f91351621&amp;WebId=b44a2e8f6bd940ffb8577ce52c7585e0&amp;ListId=fd8a59b5757749e6848a491ebc731a91&amp;ItemId=46609&amp;ItemGuid=ce0d8f72a13c491b9ee4631049b186eb&amp;Data=24")</f>
        <v>https://sed.admsakhalin.ru/Docs/Citizen/_layouts/15/eos/edbtransfer.ashx?SiteId=84ddafa0031f409e9b1dd96f91351621&amp;WebId=b44a2e8f6bd940ffb8577ce52c7585e0&amp;ListId=fd8a59b5757749e6848a491ebc731a91&amp;ItemId=46609&amp;ItemGuid=ce0d8f72a13c491b9ee4631049b186eb&amp;Data=24</v>
      </c>
    </row>
    <row r="161" spans="1:7" x14ac:dyDescent="0.25">
      <c r="A161" t="s">
        <v>19</v>
      </c>
      <c r="B161" t="s">
        <v>163</v>
      </c>
      <c r="C161" t="s">
        <v>426</v>
      </c>
      <c r="D161" t="s">
        <v>427</v>
      </c>
      <c r="E161" t="s">
        <v>178</v>
      </c>
      <c r="F161" t="str">
        <f t="shared" si="0"/>
        <v>Обращения граждан МО Ногликский ГО</v>
      </c>
      <c r="G161" s="10" t="str">
        <f>HYPERLINK("https://sed.admsakhalin.ru/Docs/Citizen/_layouts/15/eos/edbtransfer.ashx?SiteId=84ddafa0031f409e9b1dd96f91351621&amp;WebId=b44a2e8f6bd940ffb8577ce52c7585e0&amp;ListId=fd8a59b5757749e6848a491ebc731a91&amp;ItemId=44284&amp;ItemGuid=7fee6c417c264c2aad0dae79a668d412&amp;Data=24","https://sed.admsakhalin.ru/Docs/Citizen/_layouts/15/eos/edbtransfer.ashx?SiteId=84ddafa0031f409e9b1dd96f91351621&amp;WebId=b44a2e8f6bd940ffb8577ce52c7585e0&amp;ListId=fd8a59b5757749e6848a491ebc731a91&amp;ItemId=44284&amp;ItemGuid=7fee6c417c264c2aad0dae79a668d412&amp;Data=24")</f>
        <v>https://sed.admsakhalin.ru/Docs/Citizen/_layouts/15/eos/edbtransfer.ashx?SiteId=84ddafa0031f409e9b1dd96f91351621&amp;WebId=b44a2e8f6bd940ffb8577ce52c7585e0&amp;ListId=fd8a59b5757749e6848a491ebc731a91&amp;ItemId=44284&amp;ItemGuid=7fee6c417c264c2aad0dae79a668d412&amp;Data=24</v>
      </c>
    </row>
    <row r="162" spans="1:7" x14ac:dyDescent="0.25">
      <c r="A162" t="s">
        <v>19</v>
      </c>
      <c r="B162" t="s">
        <v>69</v>
      </c>
      <c r="C162" t="s">
        <v>428</v>
      </c>
      <c r="D162" t="s">
        <v>74</v>
      </c>
      <c r="E162" t="s">
        <v>357</v>
      </c>
      <c r="F162" t="str">
        <f t="shared" si="0"/>
        <v>Обращения граждан МО Ногликский ГО</v>
      </c>
      <c r="G162" s="10" t="str">
        <f>HYPERLINK("https://sed.admsakhalin.ru/Docs/Citizen/_layouts/15/eos/edbtransfer.ashx?SiteId=84ddafa0031f409e9b1dd96f91351621&amp;WebId=b44a2e8f6bd940ffb8577ce52c7585e0&amp;ListId=fd8a59b5757749e6848a491ebc731a91&amp;ItemId=47950&amp;ItemGuid=fdbdf66f9f9142679e96ae94e32de956&amp;Data=24","https://sed.admsakhalin.ru/Docs/Citizen/_layouts/15/eos/edbtransfer.ashx?SiteId=84ddafa0031f409e9b1dd96f91351621&amp;WebId=b44a2e8f6bd940ffb8577ce52c7585e0&amp;ListId=fd8a59b5757749e6848a491ebc731a91&amp;ItemId=47950&amp;ItemGuid=fdbdf66f9f9142679e96ae94e32de956&amp;Data=24")</f>
        <v>https://sed.admsakhalin.ru/Docs/Citizen/_layouts/15/eos/edbtransfer.ashx?SiteId=84ddafa0031f409e9b1dd96f91351621&amp;WebId=b44a2e8f6bd940ffb8577ce52c7585e0&amp;ListId=fd8a59b5757749e6848a491ebc731a91&amp;ItemId=47950&amp;ItemGuid=fdbdf66f9f9142679e96ae94e32de956&amp;Data=24</v>
      </c>
    </row>
    <row r="163" spans="1:7" x14ac:dyDescent="0.25">
      <c r="A163" t="s">
        <v>19</v>
      </c>
      <c r="B163" t="s">
        <v>39</v>
      </c>
      <c r="C163" t="s">
        <v>429</v>
      </c>
      <c r="D163" t="s">
        <v>297</v>
      </c>
      <c r="E163" t="s">
        <v>53</v>
      </c>
      <c r="F163" t="str">
        <f t="shared" si="0"/>
        <v>Обращения граждан МО Ногликский ГО</v>
      </c>
      <c r="G163" s="10" t="str">
        <f>HYPERLINK("https://sed.admsakhalin.ru/Docs/Citizen/_layouts/15/eos/edbtransfer.ashx?SiteId=84ddafa0031f409e9b1dd96f91351621&amp;WebId=b44a2e8f6bd940ffb8577ce52c7585e0&amp;ListId=fd8a59b5757749e6848a491ebc731a91&amp;ItemId=44560&amp;ItemGuid=aa68bc7b87be4977a77364821d119e1b&amp;Data=24","https://sed.admsakhalin.ru/Docs/Citizen/_layouts/15/eos/edbtransfer.ashx?SiteId=84ddafa0031f409e9b1dd96f91351621&amp;WebId=b44a2e8f6bd940ffb8577ce52c7585e0&amp;ListId=fd8a59b5757749e6848a491ebc731a91&amp;ItemId=44560&amp;ItemGuid=aa68bc7b87be4977a77364821d119e1b&amp;Data=24")</f>
        <v>https://sed.admsakhalin.ru/Docs/Citizen/_layouts/15/eos/edbtransfer.ashx?SiteId=84ddafa0031f409e9b1dd96f91351621&amp;WebId=b44a2e8f6bd940ffb8577ce52c7585e0&amp;ListId=fd8a59b5757749e6848a491ebc731a91&amp;ItemId=44560&amp;ItemGuid=aa68bc7b87be4977a77364821d119e1b&amp;Data=24</v>
      </c>
    </row>
    <row r="164" spans="1:7" x14ac:dyDescent="0.25">
      <c r="A164" t="s">
        <v>19</v>
      </c>
      <c r="B164" t="s">
        <v>288</v>
      </c>
      <c r="C164" t="s">
        <v>430</v>
      </c>
      <c r="D164" t="s">
        <v>59</v>
      </c>
      <c r="E164" t="s">
        <v>431</v>
      </c>
      <c r="F164" t="str">
        <f t="shared" si="0"/>
        <v>Обращения граждан МО Ногликский ГО</v>
      </c>
      <c r="G164" s="10" t="str">
        <f>HYPERLINK("https://sed.admsakhalin.ru/Docs/Citizen/_layouts/15/eos/edbtransfer.ashx?SiteId=84ddafa0031f409e9b1dd96f91351621&amp;WebId=b44a2e8f6bd940ffb8577ce52c7585e0&amp;ListId=fd8a59b5757749e6848a491ebc731a91&amp;ItemId=43141&amp;ItemGuid=e4389e9e2a454a198de5aef1f487dabd&amp;Data=24","https://sed.admsakhalin.ru/Docs/Citizen/_layouts/15/eos/edbtransfer.ashx?SiteId=84ddafa0031f409e9b1dd96f91351621&amp;WebId=b44a2e8f6bd940ffb8577ce52c7585e0&amp;ListId=fd8a59b5757749e6848a491ebc731a91&amp;ItemId=43141&amp;ItemGuid=e4389e9e2a454a198de5aef1f487dabd&amp;Data=24")</f>
        <v>https://sed.admsakhalin.ru/Docs/Citizen/_layouts/15/eos/edbtransfer.ashx?SiteId=84ddafa0031f409e9b1dd96f91351621&amp;WebId=b44a2e8f6bd940ffb8577ce52c7585e0&amp;ListId=fd8a59b5757749e6848a491ebc731a91&amp;ItemId=43141&amp;ItemGuid=e4389e9e2a454a198de5aef1f487dabd&amp;Data=24</v>
      </c>
    </row>
    <row r="165" spans="1:7" x14ac:dyDescent="0.25">
      <c r="A165" t="s">
        <v>19</v>
      </c>
      <c r="B165" t="s">
        <v>47</v>
      </c>
      <c r="C165" t="s">
        <v>432</v>
      </c>
      <c r="D165" t="s">
        <v>244</v>
      </c>
      <c r="E165" t="s">
        <v>433</v>
      </c>
      <c r="F165" t="str">
        <f t="shared" si="0"/>
        <v>Обращения граждан МО Ногликский ГО</v>
      </c>
      <c r="G165" s="10" t="str">
        <f>HYPERLINK("https://sed.admsakhalin.ru/Docs/Citizen/_layouts/15/eos/edbtransfer.ashx?SiteId=84ddafa0031f409e9b1dd96f91351621&amp;WebId=b44a2e8f6bd940ffb8577ce52c7585e0&amp;ListId=fd8a59b5757749e6848a491ebc731a91&amp;ItemId=46463&amp;ItemGuid=3f0bb48c1bc647cc938cb028f8f2db91&amp;Data=24","https://sed.admsakhalin.ru/Docs/Citizen/_layouts/15/eos/edbtransfer.ashx?SiteId=84ddafa0031f409e9b1dd96f91351621&amp;WebId=b44a2e8f6bd940ffb8577ce52c7585e0&amp;ListId=fd8a59b5757749e6848a491ebc731a91&amp;ItemId=46463&amp;ItemGuid=3f0bb48c1bc647cc938cb028f8f2db91&amp;Data=24")</f>
        <v>https://sed.admsakhalin.ru/Docs/Citizen/_layouts/15/eos/edbtransfer.ashx?SiteId=84ddafa0031f409e9b1dd96f91351621&amp;WebId=b44a2e8f6bd940ffb8577ce52c7585e0&amp;ListId=fd8a59b5757749e6848a491ebc731a91&amp;ItemId=46463&amp;ItemGuid=3f0bb48c1bc647cc938cb028f8f2db91&amp;Data=24</v>
      </c>
    </row>
    <row r="166" spans="1:7" x14ac:dyDescent="0.25">
      <c r="A166" t="s">
        <v>19</v>
      </c>
      <c r="B166" t="s">
        <v>32</v>
      </c>
      <c r="C166" t="s">
        <v>434</v>
      </c>
      <c r="D166" t="s">
        <v>213</v>
      </c>
      <c r="E166" t="s">
        <v>435</v>
      </c>
      <c r="F166" t="str">
        <f t="shared" si="0"/>
        <v>Обращения граждан МО Ногликский ГО</v>
      </c>
      <c r="G166" s="10" t="str">
        <f>HYPERLINK("https://sed.admsakhalin.ru/Docs/Citizen/_layouts/15/eos/edbtransfer.ashx?SiteId=84ddafa0031f409e9b1dd96f91351621&amp;WebId=b44a2e8f6bd940ffb8577ce52c7585e0&amp;ListId=fd8a59b5757749e6848a491ebc731a91&amp;ItemId=42151&amp;ItemGuid=fa8fc43464dc41cb82dab15c47f4fbb6&amp;Data=24","https://sed.admsakhalin.ru/Docs/Citizen/_layouts/15/eos/edbtransfer.ashx?SiteId=84ddafa0031f409e9b1dd96f91351621&amp;WebId=b44a2e8f6bd940ffb8577ce52c7585e0&amp;ListId=fd8a59b5757749e6848a491ebc731a91&amp;ItemId=42151&amp;ItemGuid=fa8fc43464dc41cb82dab15c47f4fbb6&amp;Data=24")</f>
        <v>https://sed.admsakhalin.ru/Docs/Citizen/_layouts/15/eos/edbtransfer.ashx?SiteId=84ddafa0031f409e9b1dd96f91351621&amp;WebId=b44a2e8f6bd940ffb8577ce52c7585e0&amp;ListId=fd8a59b5757749e6848a491ebc731a91&amp;ItemId=42151&amp;ItemGuid=fa8fc43464dc41cb82dab15c47f4fbb6&amp;Data=24</v>
      </c>
    </row>
    <row r="167" spans="1:7" x14ac:dyDescent="0.25">
      <c r="A167" t="s">
        <v>19</v>
      </c>
      <c r="B167" t="s">
        <v>436</v>
      </c>
      <c r="C167" t="s">
        <v>437</v>
      </c>
      <c r="D167" t="s">
        <v>253</v>
      </c>
      <c r="E167" t="s">
        <v>438</v>
      </c>
      <c r="F167" t="str">
        <f t="shared" si="0"/>
        <v>Обращения граждан МО Ногликский ГО</v>
      </c>
      <c r="G167" s="10" t="str">
        <f>HYPERLINK("https://sed.admsakhalin.ru/Docs/Citizen/_layouts/15/eos/edbtransfer.ashx?SiteId=84ddafa0031f409e9b1dd96f91351621&amp;WebId=b44a2e8f6bd940ffb8577ce52c7585e0&amp;ListId=fd8a59b5757749e6848a491ebc731a91&amp;ItemId=47100&amp;ItemGuid=7a44fd228f1d44a19c1b65ddeaec9114&amp;Data=24","https://sed.admsakhalin.ru/Docs/Citizen/_layouts/15/eos/edbtransfer.ashx?SiteId=84ddafa0031f409e9b1dd96f91351621&amp;WebId=b44a2e8f6bd940ffb8577ce52c7585e0&amp;ListId=fd8a59b5757749e6848a491ebc731a91&amp;ItemId=47100&amp;ItemGuid=7a44fd228f1d44a19c1b65ddeaec9114&amp;Data=24")</f>
        <v>https://sed.admsakhalin.ru/Docs/Citizen/_layouts/15/eos/edbtransfer.ashx?SiteId=84ddafa0031f409e9b1dd96f91351621&amp;WebId=b44a2e8f6bd940ffb8577ce52c7585e0&amp;ListId=fd8a59b5757749e6848a491ebc731a91&amp;ItemId=47100&amp;ItemGuid=7a44fd228f1d44a19c1b65ddeaec9114&amp;Data=24</v>
      </c>
    </row>
    <row r="168" spans="1:7" x14ac:dyDescent="0.25">
      <c r="A168" t="s">
        <v>19</v>
      </c>
      <c r="B168" t="s">
        <v>32</v>
      </c>
      <c r="C168" t="s">
        <v>439</v>
      </c>
      <c r="D168" t="s">
        <v>440</v>
      </c>
      <c r="E168" t="s">
        <v>441</v>
      </c>
      <c r="F168" t="str">
        <f t="shared" si="0"/>
        <v>Обращения граждан МО Ногликский ГО</v>
      </c>
      <c r="G168" s="10" t="str">
        <f>HYPERLINK("https://sed.admsakhalin.ru/Docs/Citizen/_layouts/15/eos/edbtransfer.ashx?SiteId=84ddafa0031f409e9b1dd96f91351621&amp;WebId=b44a2e8f6bd940ffb8577ce52c7585e0&amp;ListId=fd8a59b5757749e6848a491ebc731a91&amp;ItemId=40457&amp;ItemGuid=4e769ff44b42457597d1676f2c8b671b&amp;Data=24","https://sed.admsakhalin.ru/Docs/Citizen/_layouts/15/eos/edbtransfer.ashx?SiteId=84ddafa0031f409e9b1dd96f91351621&amp;WebId=b44a2e8f6bd940ffb8577ce52c7585e0&amp;ListId=fd8a59b5757749e6848a491ebc731a91&amp;ItemId=40457&amp;ItemGuid=4e769ff44b42457597d1676f2c8b671b&amp;Data=24")</f>
        <v>https://sed.admsakhalin.ru/Docs/Citizen/_layouts/15/eos/edbtransfer.ashx?SiteId=84ddafa0031f409e9b1dd96f91351621&amp;WebId=b44a2e8f6bd940ffb8577ce52c7585e0&amp;ListId=fd8a59b5757749e6848a491ebc731a91&amp;ItemId=40457&amp;ItemGuid=4e769ff44b42457597d1676f2c8b671b&amp;Data=24</v>
      </c>
    </row>
    <row r="169" spans="1:7" x14ac:dyDescent="0.25">
      <c r="A169" t="s">
        <v>19</v>
      </c>
      <c r="B169" t="s">
        <v>32</v>
      </c>
      <c r="C169" t="s">
        <v>442</v>
      </c>
      <c r="D169" t="s">
        <v>286</v>
      </c>
      <c r="E169" t="s">
        <v>443</v>
      </c>
      <c r="F169" t="str">
        <f t="shared" si="0"/>
        <v>Обращения граждан МО Ногликский ГО</v>
      </c>
      <c r="G169" s="10" t="str">
        <f>HYPERLINK("https://sed.admsakhalin.ru/Docs/Citizen/_layouts/15/eos/edbtransfer.ashx?SiteId=84ddafa0031f409e9b1dd96f91351621&amp;WebId=b44a2e8f6bd940ffb8577ce52c7585e0&amp;ListId=fd8a59b5757749e6848a491ebc731a91&amp;ItemId=45633&amp;ItemGuid=cc706704979249d4bdcbb3375fe81034&amp;Data=24","https://sed.admsakhalin.ru/Docs/Citizen/_layouts/15/eos/edbtransfer.ashx?SiteId=84ddafa0031f409e9b1dd96f91351621&amp;WebId=b44a2e8f6bd940ffb8577ce52c7585e0&amp;ListId=fd8a59b5757749e6848a491ebc731a91&amp;ItemId=45633&amp;ItemGuid=cc706704979249d4bdcbb3375fe81034&amp;Data=24")</f>
        <v>https://sed.admsakhalin.ru/Docs/Citizen/_layouts/15/eos/edbtransfer.ashx?SiteId=84ddafa0031f409e9b1dd96f91351621&amp;WebId=b44a2e8f6bd940ffb8577ce52c7585e0&amp;ListId=fd8a59b5757749e6848a491ebc731a91&amp;ItemId=45633&amp;ItemGuid=cc706704979249d4bdcbb3375fe81034&amp;Data=24</v>
      </c>
    </row>
    <row r="170" spans="1:7" x14ac:dyDescent="0.25">
      <c r="A170" t="s">
        <v>19</v>
      </c>
      <c r="B170" t="s">
        <v>444</v>
      </c>
      <c r="C170" t="s">
        <v>445</v>
      </c>
      <c r="D170" t="s">
        <v>17</v>
      </c>
      <c r="E170" t="s">
        <v>446</v>
      </c>
      <c r="F170" t="str">
        <f t="shared" si="0"/>
        <v>Обращения граждан МО Ногликский ГО</v>
      </c>
      <c r="G170" s="10" t="str">
        <f>HYPERLINK("https://sed.admsakhalin.ru/Docs/Citizen/_layouts/15/eos/edbtransfer.ashx?SiteId=84ddafa0031f409e9b1dd96f91351621&amp;WebId=b44a2e8f6bd940ffb8577ce52c7585e0&amp;ListId=fd8a59b5757749e6848a491ebc731a91&amp;ItemId=48255&amp;ItemGuid=914df5f6366741f7bfd64c0dd2190870&amp;Data=24","https://sed.admsakhalin.ru/Docs/Citizen/_layouts/15/eos/edbtransfer.ashx?SiteId=84ddafa0031f409e9b1dd96f91351621&amp;WebId=b44a2e8f6bd940ffb8577ce52c7585e0&amp;ListId=fd8a59b5757749e6848a491ebc731a91&amp;ItemId=48255&amp;ItemGuid=914df5f6366741f7bfd64c0dd2190870&amp;Data=24")</f>
        <v>https://sed.admsakhalin.ru/Docs/Citizen/_layouts/15/eos/edbtransfer.ashx?SiteId=84ddafa0031f409e9b1dd96f91351621&amp;WebId=b44a2e8f6bd940ffb8577ce52c7585e0&amp;ListId=fd8a59b5757749e6848a491ebc731a91&amp;ItemId=48255&amp;ItemGuid=914df5f6366741f7bfd64c0dd2190870&amp;Data=24</v>
      </c>
    </row>
    <row r="171" spans="1:7" x14ac:dyDescent="0.25">
      <c r="A171" t="s">
        <v>19</v>
      </c>
      <c r="B171" t="s">
        <v>32</v>
      </c>
      <c r="C171" t="s">
        <v>447</v>
      </c>
      <c r="D171" t="s">
        <v>359</v>
      </c>
      <c r="E171" t="s">
        <v>448</v>
      </c>
      <c r="F171" t="str">
        <f t="shared" si="0"/>
        <v>Обращения граждан МО Ногликский ГО</v>
      </c>
      <c r="G171" s="10" t="str">
        <f>HYPERLINK("https://sed.admsakhalin.ru/Docs/Citizen/_layouts/15/eos/edbtransfer.ashx?SiteId=84ddafa0031f409e9b1dd96f91351621&amp;WebId=b44a2e8f6bd940ffb8577ce52c7585e0&amp;ListId=fd8a59b5757749e6848a491ebc731a91&amp;ItemId=44454&amp;ItemGuid=f1989388f7264c07972f68151fa2135f&amp;Data=24","https://sed.admsakhalin.ru/Docs/Citizen/_layouts/15/eos/edbtransfer.ashx?SiteId=84ddafa0031f409e9b1dd96f91351621&amp;WebId=b44a2e8f6bd940ffb8577ce52c7585e0&amp;ListId=fd8a59b5757749e6848a491ebc731a91&amp;ItemId=44454&amp;ItemGuid=f1989388f7264c07972f68151fa2135f&amp;Data=24")</f>
        <v>https://sed.admsakhalin.ru/Docs/Citizen/_layouts/15/eos/edbtransfer.ashx?SiteId=84ddafa0031f409e9b1dd96f91351621&amp;WebId=b44a2e8f6bd940ffb8577ce52c7585e0&amp;ListId=fd8a59b5757749e6848a491ebc731a91&amp;ItemId=44454&amp;ItemGuid=f1989388f7264c07972f68151fa2135f&amp;Data=24</v>
      </c>
    </row>
    <row r="172" spans="1:7" x14ac:dyDescent="0.25">
      <c r="A172" t="s">
        <v>19</v>
      </c>
      <c r="B172" t="s">
        <v>94</v>
      </c>
      <c r="C172" t="s">
        <v>449</v>
      </c>
      <c r="D172" t="s">
        <v>359</v>
      </c>
      <c r="E172" t="s">
        <v>450</v>
      </c>
      <c r="F172" t="str">
        <f t="shared" si="0"/>
        <v>Обращения граждан МО Ногликский ГО</v>
      </c>
      <c r="G172" s="10" t="str">
        <f>HYPERLINK("https://sed.admsakhalin.ru/Docs/Citizen/_layouts/15/eos/edbtransfer.ashx?SiteId=84ddafa0031f409e9b1dd96f91351621&amp;WebId=b44a2e8f6bd940ffb8577ce52c7585e0&amp;ListId=fd8a59b5757749e6848a491ebc731a91&amp;ItemId=44453&amp;ItemGuid=b25ba2bce71e49fdabfd6d4e6201493a&amp;Data=24","https://sed.admsakhalin.ru/Docs/Citizen/_layouts/15/eos/edbtransfer.ashx?SiteId=84ddafa0031f409e9b1dd96f91351621&amp;WebId=b44a2e8f6bd940ffb8577ce52c7585e0&amp;ListId=fd8a59b5757749e6848a491ebc731a91&amp;ItemId=44453&amp;ItemGuid=b25ba2bce71e49fdabfd6d4e6201493a&amp;Data=24")</f>
        <v>https://sed.admsakhalin.ru/Docs/Citizen/_layouts/15/eos/edbtransfer.ashx?SiteId=84ddafa0031f409e9b1dd96f91351621&amp;WebId=b44a2e8f6bd940ffb8577ce52c7585e0&amp;ListId=fd8a59b5757749e6848a491ebc731a91&amp;ItemId=44453&amp;ItemGuid=b25ba2bce71e49fdabfd6d4e6201493a&amp;Data=24</v>
      </c>
    </row>
    <row r="173" spans="1:7" x14ac:dyDescent="0.25">
      <c r="A173" t="s">
        <v>19</v>
      </c>
      <c r="B173" t="s">
        <v>126</v>
      </c>
      <c r="C173" t="s">
        <v>451</v>
      </c>
      <c r="D173" t="s">
        <v>452</v>
      </c>
      <c r="E173" t="s">
        <v>453</v>
      </c>
      <c r="F173" t="str">
        <f t="shared" si="0"/>
        <v>Обращения граждан МО Ногликский ГО</v>
      </c>
      <c r="G173" s="10" t="str">
        <f>HYPERLINK("https://sed.admsakhalin.ru/Docs/Citizen/_layouts/15/eos/edbtransfer.ashx?SiteId=84ddafa0031f409e9b1dd96f91351621&amp;WebId=b44a2e8f6bd940ffb8577ce52c7585e0&amp;ListId=fd8a59b5757749e6848a491ebc731a91&amp;ItemId=45796&amp;ItemGuid=14cf38ed786442188c376db29db58ae7&amp;Data=24","https://sed.admsakhalin.ru/Docs/Citizen/_layouts/15/eos/edbtransfer.ashx?SiteId=84ddafa0031f409e9b1dd96f91351621&amp;WebId=b44a2e8f6bd940ffb8577ce52c7585e0&amp;ListId=fd8a59b5757749e6848a491ebc731a91&amp;ItemId=45796&amp;ItemGuid=14cf38ed786442188c376db29db58ae7&amp;Data=24")</f>
        <v>https://sed.admsakhalin.ru/Docs/Citizen/_layouts/15/eos/edbtransfer.ashx?SiteId=84ddafa0031f409e9b1dd96f91351621&amp;WebId=b44a2e8f6bd940ffb8577ce52c7585e0&amp;ListId=fd8a59b5757749e6848a491ebc731a91&amp;ItemId=45796&amp;ItemGuid=14cf38ed786442188c376db29db58ae7&amp;Data=24</v>
      </c>
    </row>
    <row r="174" spans="1:7" x14ac:dyDescent="0.25">
      <c r="A174" t="s">
        <v>19</v>
      </c>
      <c r="B174" t="s">
        <v>32</v>
      </c>
      <c r="C174" t="s">
        <v>454</v>
      </c>
      <c r="D174" t="s">
        <v>192</v>
      </c>
      <c r="E174" t="s">
        <v>50</v>
      </c>
      <c r="F174" t="str">
        <f t="shared" si="0"/>
        <v>Обращения граждан МО Ногликский ГО</v>
      </c>
      <c r="G174" s="10" t="str">
        <f>HYPERLINK("https://sed.admsakhalin.ru/Docs/Citizen/_layouts/15/eos/edbtransfer.ashx?SiteId=84ddafa0031f409e9b1dd96f91351621&amp;WebId=b44a2e8f6bd940ffb8577ce52c7585e0&amp;ListId=fd8a59b5757749e6848a491ebc731a91&amp;ItemId=47000&amp;ItemGuid=c6c615260992429c94dd6e50fa78dbdd&amp;Data=24","https://sed.admsakhalin.ru/Docs/Citizen/_layouts/15/eos/edbtransfer.ashx?SiteId=84ddafa0031f409e9b1dd96f91351621&amp;WebId=b44a2e8f6bd940ffb8577ce52c7585e0&amp;ListId=fd8a59b5757749e6848a491ebc731a91&amp;ItemId=47000&amp;ItemGuid=c6c615260992429c94dd6e50fa78dbdd&amp;Data=24")</f>
        <v>https://sed.admsakhalin.ru/Docs/Citizen/_layouts/15/eos/edbtransfer.ashx?SiteId=84ddafa0031f409e9b1dd96f91351621&amp;WebId=b44a2e8f6bd940ffb8577ce52c7585e0&amp;ListId=fd8a59b5757749e6848a491ebc731a91&amp;ItemId=47000&amp;ItemGuid=c6c615260992429c94dd6e50fa78dbdd&amp;Data=24</v>
      </c>
    </row>
    <row r="175" spans="1:7" x14ac:dyDescent="0.25">
      <c r="A175" t="s">
        <v>19</v>
      </c>
      <c r="B175" t="s">
        <v>32</v>
      </c>
      <c r="C175" t="s">
        <v>455</v>
      </c>
      <c r="D175" t="s">
        <v>111</v>
      </c>
      <c r="E175" t="s">
        <v>456</v>
      </c>
      <c r="F175" t="str">
        <f t="shared" si="0"/>
        <v>Обращения граждан МО Ногликский ГО</v>
      </c>
      <c r="G175" s="10" t="str">
        <f>HYPERLINK("https://sed.admsakhalin.ru/Docs/Citizen/_layouts/15/eos/edbtransfer.ashx?SiteId=84ddafa0031f409e9b1dd96f91351621&amp;WebId=b44a2e8f6bd940ffb8577ce52c7585e0&amp;ListId=fd8a59b5757749e6848a491ebc731a91&amp;ItemId=45249&amp;ItemGuid=99042e4ea3a84d54bde7b71876c945e8&amp;Data=24","https://sed.admsakhalin.ru/Docs/Citizen/_layouts/15/eos/edbtransfer.ashx?SiteId=84ddafa0031f409e9b1dd96f91351621&amp;WebId=b44a2e8f6bd940ffb8577ce52c7585e0&amp;ListId=fd8a59b5757749e6848a491ebc731a91&amp;ItemId=45249&amp;ItemGuid=99042e4ea3a84d54bde7b71876c945e8&amp;Data=24")</f>
        <v>https://sed.admsakhalin.ru/Docs/Citizen/_layouts/15/eos/edbtransfer.ashx?SiteId=84ddafa0031f409e9b1dd96f91351621&amp;WebId=b44a2e8f6bd940ffb8577ce52c7585e0&amp;ListId=fd8a59b5757749e6848a491ebc731a91&amp;ItemId=45249&amp;ItemGuid=99042e4ea3a84d54bde7b71876c945e8&amp;Data=24</v>
      </c>
    </row>
    <row r="176" spans="1:7" x14ac:dyDescent="0.25">
      <c r="A176" t="s">
        <v>19</v>
      </c>
      <c r="B176" t="s">
        <v>32</v>
      </c>
      <c r="C176" t="s">
        <v>457</v>
      </c>
      <c r="D176" t="s">
        <v>177</v>
      </c>
      <c r="E176" t="s">
        <v>178</v>
      </c>
      <c r="F176" t="str">
        <f t="shared" si="0"/>
        <v>Обращения граждан МО Ногликский ГО</v>
      </c>
      <c r="G176" s="10" t="str">
        <f>HYPERLINK("https://sed.admsakhalin.ru/Docs/Citizen/_layouts/15/eos/edbtransfer.ashx?SiteId=84ddafa0031f409e9b1dd96f91351621&amp;WebId=b44a2e8f6bd940ffb8577ce52c7585e0&amp;ListId=fd8a59b5757749e6848a491ebc731a91&amp;ItemId=46707&amp;ItemGuid=9590132c5c364343ae296f423cc37267&amp;Data=24","https://sed.admsakhalin.ru/Docs/Citizen/_layouts/15/eos/edbtransfer.ashx?SiteId=84ddafa0031f409e9b1dd96f91351621&amp;WebId=b44a2e8f6bd940ffb8577ce52c7585e0&amp;ListId=fd8a59b5757749e6848a491ebc731a91&amp;ItemId=46707&amp;ItemGuid=9590132c5c364343ae296f423cc37267&amp;Data=24")</f>
        <v>https://sed.admsakhalin.ru/Docs/Citizen/_layouts/15/eos/edbtransfer.ashx?SiteId=84ddafa0031f409e9b1dd96f91351621&amp;WebId=b44a2e8f6bd940ffb8577ce52c7585e0&amp;ListId=fd8a59b5757749e6848a491ebc731a91&amp;ItemId=46707&amp;ItemGuid=9590132c5c364343ae296f423cc37267&amp;Data=24</v>
      </c>
    </row>
    <row r="177" spans="1:7" x14ac:dyDescent="0.25">
      <c r="A177" t="s">
        <v>19</v>
      </c>
      <c r="B177" t="s">
        <v>32</v>
      </c>
      <c r="C177" t="s">
        <v>458</v>
      </c>
      <c r="D177" t="s">
        <v>59</v>
      </c>
      <c r="E177" t="s">
        <v>459</v>
      </c>
      <c r="F177" t="str">
        <f t="shared" si="0"/>
        <v>Обращения граждан МО Ногликский ГО</v>
      </c>
      <c r="G177" s="10" t="str">
        <f>HYPERLINK("https://sed.admsakhalin.ru/Docs/Citizen/_layouts/15/eos/edbtransfer.ashx?SiteId=84ddafa0031f409e9b1dd96f91351621&amp;WebId=b44a2e8f6bd940ffb8577ce52c7585e0&amp;ListId=fd8a59b5757749e6848a491ebc731a91&amp;ItemId=43148&amp;ItemGuid=9d09b2ca48ea42a690a8b91d66068360&amp;Data=24","https://sed.admsakhalin.ru/Docs/Citizen/_layouts/15/eos/edbtransfer.ashx?SiteId=84ddafa0031f409e9b1dd96f91351621&amp;WebId=b44a2e8f6bd940ffb8577ce52c7585e0&amp;ListId=fd8a59b5757749e6848a491ebc731a91&amp;ItemId=43148&amp;ItemGuid=9d09b2ca48ea42a690a8b91d66068360&amp;Data=24")</f>
        <v>https://sed.admsakhalin.ru/Docs/Citizen/_layouts/15/eos/edbtransfer.ashx?SiteId=84ddafa0031f409e9b1dd96f91351621&amp;WebId=b44a2e8f6bd940ffb8577ce52c7585e0&amp;ListId=fd8a59b5757749e6848a491ebc731a91&amp;ItemId=43148&amp;ItemGuid=9d09b2ca48ea42a690a8b91d66068360&amp;Data=24</v>
      </c>
    </row>
    <row r="178" spans="1:7" x14ac:dyDescent="0.25">
      <c r="A178" t="s">
        <v>19</v>
      </c>
      <c r="B178" t="s">
        <v>39</v>
      </c>
      <c r="C178" t="s">
        <v>460</v>
      </c>
      <c r="D178" t="s">
        <v>34</v>
      </c>
      <c r="E178" t="s">
        <v>461</v>
      </c>
      <c r="F178" t="str">
        <f t="shared" si="0"/>
        <v>Обращения граждан МО Ногликский ГО</v>
      </c>
      <c r="G178" s="10" t="str">
        <f>HYPERLINK("https://sed.admsakhalin.ru/Docs/Citizen/_layouts/15/eos/edbtransfer.ashx?SiteId=84ddafa0031f409e9b1dd96f91351621&amp;WebId=b44a2e8f6bd940ffb8577ce52c7585e0&amp;ListId=fd8a59b5757749e6848a491ebc731a91&amp;ItemId=47490&amp;ItemGuid=f16531cad5194d0a83f170b7e8457a8f&amp;Data=24","https://sed.admsakhalin.ru/Docs/Citizen/_layouts/15/eos/edbtransfer.ashx?SiteId=84ddafa0031f409e9b1dd96f91351621&amp;WebId=b44a2e8f6bd940ffb8577ce52c7585e0&amp;ListId=fd8a59b5757749e6848a491ebc731a91&amp;ItemId=47490&amp;ItemGuid=f16531cad5194d0a83f170b7e8457a8f&amp;Data=24")</f>
        <v>https://sed.admsakhalin.ru/Docs/Citizen/_layouts/15/eos/edbtransfer.ashx?SiteId=84ddafa0031f409e9b1dd96f91351621&amp;WebId=b44a2e8f6bd940ffb8577ce52c7585e0&amp;ListId=fd8a59b5757749e6848a491ebc731a91&amp;ItemId=47490&amp;ItemGuid=f16531cad5194d0a83f170b7e8457a8f&amp;Data=24</v>
      </c>
    </row>
    <row r="179" spans="1:7" x14ac:dyDescent="0.25">
      <c r="A179" t="s">
        <v>19</v>
      </c>
      <c r="B179" t="s">
        <v>54</v>
      </c>
      <c r="C179" t="s">
        <v>462</v>
      </c>
      <c r="D179" t="s">
        <v>463</v>
      </c>
      <c r="E179" t="s">
        <v>464</v>
      </c>
      <c r="F179" t="str">
        <f t="shared" si="0"/>
        <v>Обращения граждан МО Ногликский ГО</v>
      </c>
      <c r="G179" s="10" t="str">
        <f>HYPERLINK("https://sed.admsakhalin.ru/Docs/Citizen/_layouts/15/eos/edbtransfer.ashx?SiteId=84ddafa0031f409e9b1dd96f91351621&amp;WebId=b44a2e8f6bd940ffb8577ce52c7585e0&amp;ListId=fd8a59b5757749e6848a491ebc731a91&amp;ItemId=47025&amp;ItemGuid=bc97fe00349e4602bf1775febac70053&amp;Data=24","https://sed.admsakhalin.ru/Docs/Citizen/_layouts/15/eos/edbtransfer.ashx?SiteId=84ddafa0031f409e9b1dd96f91351621&amp;WebId=b44a2e8f6bd940ffb8577ce52c7585e0&amp;ListId=fd8a59b5757749e6848a491ebc731a91&amp;ItemId=47025&amp;ItemGuid=bc97fe00349e4602bf1775febac70053&amp;Data=24")</f>
        <v>https://sed.admsakhalin.ru/Docs/Citizen/_layouts/15/eos/edbtransfer.ashx?SiteId=84ddafa0031f409e9b1dd96f91351621&amp;WebId=b44a2e8f6bd940ffb8577ce52c7585e0&amp;ListId=fd8a59b5757749e6848a491ebc731a91&amp;ItemId=47025&amp;ItemGuid=bc97fe00349e4602bf1775febac70053&amp;Data=24</v>
      </c>
    </row>
    <row r="180" spans="1:7" x14ac:dyDescent="0.25">
      <c r="A180" t="s">
        <v>19</v>
      </c>
      <c r="B180" t="s">
        <v>87</v>
      </c>
      <c r="C180" t="s">
        <v>465</v>
      </c>
      <c r="D180" t="s">
        <v>466</v>
      </c>
      <c r="E180" t="s">
        <v>467</v>
      </c>
      <c r="F180" t="str">
        <f t="shared" si="0"/>
        <v>Обращения граждан МО Ногликский ГО</v>
      </c>
      <c r="G180" s="10" t="str">
        <f>HYPERLINK("https://sed.admsakhalin.ru/Docs/Citizen/_layouts/15/eos/edbtransfer.ashx?SiteId=84ddafa0031f409e9b1dd96f91351621&amp;WebId=b44a2e8f6bd940ffb8577ce52c7585e0&amp;ListId=fd8a59b5757749e6848a491ebc731a91&amp;ItemId=43787&amp;ItemGuid=3eb68e7477a84430bb7580149e4f033b&amp;Data=24","https://sed.admsakhalin.ru/Docs/Citizen/_layouts/15/eos/edbtransfer.ashx?SiteId=84ddafa0031f409e9b1dd96f91351621&amp;WebId=b44a2e8f6bd940ffb8577ce52c7585e0&amp;ListId=fd8a59b5757749e6848a491ebc731a91&amp;ItemId=43787&amp;ItemGuid=3eb68e7477a84430bb7580149e4f033b&amp;Data=24")</f>
        <v>https://sed.admsakhalin.ru/Docs/Citizen/_layouts/15/eos/edbtransfer.ashx?SiteId=84ddafa0031f409e9b1dd96f91351621&amp;WebId=b44a2e8f6bd940ffb8577ce52c7585e0&amp;ListId=fd8a59b5757749e6848a491ebc731a91&amp;ItemId=43787&amp;ItemGuid=3eb68e7477a84430bb7580149e4f033b&amp;Data=24</v>
      </c>
    </row>
    <row r="181" spans="1:7" x14ac:dyDescent="0.25">
      <c r="A181" t="s">
        <v>19</v>
      </c>
      <c r="B181" t="s">
        <v>468</v>
      </c>
      <c r="C181" t="s">
        <v>469</v>
      </c>
      <c r="D181" t="s">
        <v>470</v>
      </c>
      <c r="E181" t="s">
        <v>471</v>
      </c>
      <c r="F181" t="str">
        <f t="shared" si="0"/>
        <v>Обращения граждан МО Ногликский ГО</v>
      </c>
      <c r="G181" s="10" t="str">
        <f>HYPERLINK("https://sed.admsakhalin.ru/Docs/Citizen/_layouts/15/eos/edbtransfer.ashx?SiteId=84ddafa0031f409e9b1dd96f91351621&amp;WebId=b44a2e8f6bd940ffb8577ce52c7585e0&amp;ListId=fd8a59b5757749e6848a491ebc731a91&amp;ItemId=46420&amp;ItemGuid=a598685f3c48439bb694815e574975fe&amp;Data=24","https://sed.admsakhalin.ru/Docs/Citizen/_layouts/15/eos/edbtransfer.ashx?SiteId=84ddafa0031f409e9b1dd96f91351621&amp;WebId=b44a2e8f6bd940ffb8577ce52c7585e0&amp;ListId=fd8a59b5757749e6848a491ebc731a91&amp;ItemId=46420&amp;ItemGuid=a598685f3c48439bb694815e574975fe&amp;Data=24")</f>
        <v>https://sed.admsakhalin.ru/Docs/Citizen/_layouts/15/eos/edbtransfer.ashx?SiteId=84ddafa0031f409e9b1dd96f91351621&amp;WebId=b44a2e8f6bd940ffb8577ce52c7585e0&amp;ListId=fd8a59b5757749e6848a491ebc731a91&amp;ItemId=46420&amp;ItemGuid=a598685f3c48439bb694815e574975fe&amp;Data=24</v>
      </c>
    </row>
    <row r="182" spans="1:7" x14ac:dyDescent="0.25">
      <c r="A182" t="s">
        <v>19</v>
      </c>
      <c r="B182" t="s">
        <v>20</v>
      </c>
      <c r="C182" t="s">
        <v>472</v>
      </c>
      <c r="D182" t="s">
        <v>295</v>
      </c>
      <c r="E182" t="s">
        <v>473</v>
      </c>
      <c r="F182" t="str">
        <f t="shared" si="0"/>
        <v>Обращения граждан МО Ногликский ГО</v>
      </c>
      <c r="G182" s="10" t="str">
        <f>HYPERLINK("https://sed.admsakhalin.ru/Docs/Citizen/_layouts/15/eos/edbtransfer.ashx?SiteId=84ddafa0031f409e9b1dd96f91351621&amp;WebId=b44a2e8f6bd940ffb8577ce52c7585e0&amp;ListId=fd8a59b5757749e6848a491ebc731a91&amp;ItemId=42712&amp;ItemGuid=aa0a4eb2d29b41379ff9bb47cad11662&amp;Data=24","https://sed.admsakhalin.ru/Docs/Citizen/_layouts/15/eos/edbtransfer.ashx?SiteId=84ddafa0031f409e9b1dd96f91351621&amp;WebId=b44a2e8f6bd940ffb8577ce52c7585e0&amp;ListId=fd8a59b5757749e6848a491ebc731a91&amp;ItemId=42712&amp;ItemGuid=aa0a4eb2d29b41379ff9bb47cad11662&amp;Data=24")</f>
        <v>https://sed.admsakhalin.ru/Docs/Citizen/_layouts/15/eos/edbtransfer.ashx?SiteId=84ddafa0031f409e9b1dd96f91351621&amp;WebId=b44a2e8f6bd940ffb8577ce52c7585e0&amp;ListId=fd8a59b5757749e6848a491ebc731a91&amp;ItemId=42712&amp;ItemGuid=aa0a4eb2d29b41379ff9bb47cad11662&amp;Data=24</v>
      </c>
    </row>
    <row r="183" spans="1:7" x14ac:dyDescent="0.25">
      <c r="A183" t="s">
        <v>19</v>
      </c>
      <c r="B183" t="s">
        <v>474</v>
      </c>
      <c r="C183" t="s">
        <v>475</v>
      </c>
      <c r="D183" t="s">
        <v>297</v>
      </c>
      <c r="E183" t="s">
        <v>476</v>
      </c>
      <c r="F183" t="str">
        <f t="shared" si="0"/>
        <v>Обращения граждан МО Ногликский ГО</v>
      </c>
      <c r="G183" s="10" t="str">
        <f>HYPERLINK("https://sed.admsakhalin.ru/Docs/Citizen/_layouts/15/eos/edbtransfer.ashx?SiteId=84ddafa0031f409e9b1dd96f91351621&amp;WebId=b44a2e8f6bd940ffb8577ce52c7585e0&amp;ListId=fd8a59b5757749e6848a491ebc731a91&amp;ItemId=44509&amp;ItemGuid=0c1b6c7929ad4d4582dabba30c90f093&amp;Data=24","https://sed.admsakhalin.ru/Docs/Citizen/_layouts/15/eos/edbtransfer.ashx?SiteId=84ddafa0031f409e9b1dd96f91351621&amp;WebId=b44a2e8f6bd940ffb8577ce52c7585e0&amp;ListId=fd8a59b5757749e6848a491ebc731a91&amp;ItemId=44509&amp;ItemGuid=0c1b6c7929ad4d4582dabba30c90f093&amp;Data=24")</f>
        <v>https://sed.admsakhalin.ru/Docs/Citizen/_layouts/15/eos/edbtransfer.ashx?SiteId=84ddafa0031f409e9b1dd96f91351621&amp;WebId=b44a2e8f6bd940ffb8577ce52c7585e0&amp;ListId=fd8a59b5757749e6848a491ebc731a91&amp;ItemId=44509&amp;ItemGuid=0c1b6c7929ad4d4582dabba30c90f093&amp;Data=24</v>
      </c>
    </row>
    <row r="184" spans="1:7" x14ac:dyDescent="0.25">
      <c r="A184" t="s">
        <v>19</v>
      </c>
      <c r="B184" t="s">
        <v>477</v>
      </c>
      <c r="C184" t="s">
        <v>478</v>
      </c>
      <c r="D184" t="s">
        <v>479</v>
      </c>
      <c r="E184" t="s">
        <v>480</v>
      </c>
      <c r="F184" t="str">
        <f t="shared" si="0"/>
        <v>Обращения граждан МО Ногликский ГО</v>
      </c>
      <c r="G184" s="10" t="str">
        <f>HYPERLINK("https://sed.admsakhalin.ru/Docs/Citizen/_layouts/15/eos/edbtransfer.ashx?SiteId=84ddafa0031f409e9b1dd96f91351621&amp;WebId=b44a2e8f6bd940ffb8577ce52c7585e0&amp;ListId=fd8a59b5757749e6848a491ebc731a91&amp;ItemId=46310&amp;ItemGuid=118fb70019844d639510bc64717baa05&amp;Data=24","https://sed.admsakhalin.ru/Docs/Citizen/_layouts/15/eos/edbtransfer.ashx?SiteId=84ddafa0031f409e9b1dd96f91351621&amp;WebId=b44a2e8f6bd940ffb8577ce52c7585e0&amp;ListId=fd8a59b5757749e6848a491ebc731a91&amp;ItemId=46310&amp;ItemGuid=118fb70019844d639510bc64717baa05&amp;Data=24")</f>
        <v>https://sed.admsakhalin.ru/Docs/Citizen/_layouts/15/eos/edbtransfer.ashx?SiteId=84ddafa0031f409e9b1dd96f91351621&amp;WebId=b44a2e8f6bd940ffb8577ce52c7585e0&amp;ListId=fd8a59b5757749e6848a491ebc731a91&amp;ItemId=46310&amp;ItemGuid=118fb70019844d639510bc64717baa05&amp;Data=24</v>
      </c>
    </row>
    <row r="185" spans="1:7" x14ac:dyDescent="0.25">
      <c r="A185" t="s">
        <v>19</v>
      </c>
      <c r="B185" t="s">
        <v>481</v>
      </c>
      <c r="C185" t="s">
        <v>482</v>
      </c>
      <c r="D185" t="s">
        <v>286</v>
      </c>
      <c r="E185" t="s">
        <v>483</v>
      </c>
      <c r="F185" t="str">
        <f t="shared" si="0"/>
        <v>Обращения граждан МО Ногликский ГО</v>
      </c>
      <c r="G185" s="10" t="str">
        <f>HYPERLINK("https://sed.admsakhalin.ru/Docs/Citizen/_layouts/15/eos/edbtransfer.ashx?SiteId=84ddafa0031f409e9b1dd96f91351621&amp;WebId=b44a2e8f6bd940ffb8577ce52c7585e0&amp;ListId=fd8a59b5757749e6848a491ebc731a91&amp;ItemId=45610&amp;ItemGuid=328302b6d032487b92f981af934cca8d&amp;Data=24","https://sed.admsakhalin.ru/Docs/Citizen/_layouts/15/eos/edbtransfer.ashx?SiteId=84ddafa0031f409e9b1dd96f91351621&amp;WebId=b44a2e8f6bd940ffb8577ce52c7585e0&amp;ListId=fd8a59b5757749e6848a491ebc731a91&amp;ItemId=45610&amp;ItemGuid=328302b6d032487b92f981af934cca8d&amp;Data=24")</f>
        <v>https://sed.admsakhalin.ru/Docs/Citizen/_layouts/15/eos/edbtransfer.ashx?SiteId=84ddafa0031f409e9b1dd96f91351621&amp;WebId=b44a2e8f6bd940ffb8577ce52c7585e0&amp;ListId=fd8a59b5757749e6848a491ebc731a91&amp;ItemId=45610&amp;ItemGuid=328302b6d032487b92f981af934cca8d&amp;Data=24</v>
      </c>
    </row>
    <row r="186" spans="1:7" x14ac:dyDescent="0.25">
      <c r="A186" t="s">
        <v>19</v>
      </c>
      <c r="B186" t="s">
        <v>69</v>
      </c>
      <c r="C186" t="s">
        <v>484</v>
      </c>
      <c r="D186" t="s">
        <v>71</v>
      </c>
      <c r="E186" t="s">
        <v>485</v>
      </c>
      <c r="F186" t="str">
        <f t="shared" si="0"/>
        <v>Обращения граждан МО Ногликский ГО</v>
      </c>
      <c r="G186" s="10" t="str">
        <f>HYPERLINK("https://sed.admsakhalin.ru/Docs/Citizen/_layouts/15/eos/edbtransfer.ashx?SiteId=84ddafa0031f409e9b1dd96f91351621&amp;WebId=b44a2e8f6bd940ffb8577ce52c7585e0&amp;ListId=fd8a59b5757749e6848a491ebc731a91&amp;ItemId=43812&amp;ItemGuid=d0705c034a2746a7b2a6827ea28b86f4&amp;Data=24","https://sed.admsakhalin.ru/Docs/Citizen/_layouts/15/eos/edbtransfer.ashx?SiteId=84ddafa0031f409e9b1dd96f91351621&amp;WebId=b44a2e8f6bd940ffb8577ce52c7585e0&amp;ListId=fd8a59b5757749e6848a491ebc731a91&amp;ItemId=43812&amp;ItemGuid=d0705c034a2746a7b2a6827ea28b86f4&amp;Data=24")</f>
        <v>https://sed.admsakhalin.ru/Docs/Citizen/_layouts/15/eos/edbtransfer.ashx?SiteId=84ddafa0031f409e9b1dd96f91351621&amp;WebId=b44a2e8f6bd940ffb8577ce52c7585e0&amp;ListId=fd8a59b5757749e6848a491ebc731a91&amp;ItemId=43812&amp;ItemGuid=d0705c034a2746a7b2a6827ea28b86f4&amp;Data=24</v>
      </c>
    </row>
    <row r="187" spans="1:7" x14ac:dyDescent="0.25">
      <c r="A187" t="s">
        <v>19</v>
      </c>
      <c r="B187" t="s">
        <v>32</v>
      </c>
      <c r="C187" t="s">
        <v>486</v>
      </c>
      <c r="D187" t="s">
        <v>295</v>
      </c>
      <c r="E187" t="s">
        <v>487</v>
      </c>
      <c r="F187" t="str">
        <f t="shared" si="0"/>
        <v>Обращения граждан МО Ногликский ГО</v>
      </c>
      <c r="G187" s="10" t="str">
        <f>HYPERLINK("https://sed.admsakhalin.ru/Docs/Citizen/_layouts/15/eos/edbtransfer.ashx?SiteId=84ddafa0031f409e9b1dd96f91351621&amp;WebId=b44a2e8f6bd940ffb8577ce52c7585e0&amp;ListId=fd8a59b5757749e6848a491ebc731a91&amp;ItemId=42717&amp;ItemGuid=a7512c3a79be4af89b28be08ecc3a93f&amp;Data=24","https://sed.admsakhalin.ru/Docs/Citizen/_layouts/15/eos/edbtransfer.ashx?SiteId=84ddafa0031f409e9b1dd96f91351621&amp;WebId=b44a2e8f6bd940ffb8577ce52c7585e0&amp;ListId=fd8a59b5757749e6848a491ebc731a91&amp;ItemId=42717&amp;ItemGuid=a7512c3a79be4af89b28be08ecc3a93f&amp;Data=24")</f>
        <v>https://sed.admsakhalin.ru/Docs/Citizen/_layouts/15/eos/edbtransfer.ashx?SiteId=84ddafa0031f409e9b1dd96f91351621&amp;WebId=b44a2e8f6bd940ffb8577ce52c7585e0&amp;ListId=fd8a59b5757749e6848a491ebc731a91&amp;ItemId=42717&amp;ItemGuid=a7512c3a79be4af89b28be08ecc3a93f&amp;Data=24</v>
      </c>
    </row>
    <row r="188" spans="1:7" x14ac:dyDescent="0.25">
      <c r="A188" t="s">
        <v>19</v>
      </c>
      <c r="B188" t="s">
        <v>87</v>
      </c>
      <c r="C188" t="s">
        <v>488</v>
      </c>
      <c r="D188" t="s">
        <v>308</v>
      </c>
      <c r="E188" t="s">
        <v>131</v>
      </c>
      <c r="F188" t="str">
        <f t="shared" si="0"/>
        <v>Обращения граждан МО Ногликский ГО</v>
      </c>
      <c r="G188" s="10" t="str">
        <f>HYPERLINK("https://sed.admsakhalin.ru/Docs/Citizen/_layouts/15/eos/edbtransfer.ashx?SiteId=84ddafa0031f409e9b1dd96f91351621&amp;WebId=b44a2e8f6bd940ffb8577ce52c7585e0&amp;ListId=fd8a59b5757749e6848a491ebc731a91&amp;ItemId=45660&amp;ItemGuid=82b42025054e4c569444bee0b656dd35&amp;Data=24","https://sed.admsakhalin.ru/Docs/Citizen/_layouts/15/eos/edbtransfer.ashx?SiteId=84ddafa0031f409e9b1dd96f91351621&amp;WebId=b44a2e8f6bd940ffb8577ce52c7585e0&amp;ListId=fd8a59b5757749e6848a491ebc731a91&amp;ItemId=45660&amp;ItemGuid=82b42025054e4c569444bee0b656dd35&amp;Data=24")</f>
        <v>https://sed.admsakhalin.ru/Docs/Citizen/_layouts/15/eos/edbtransfer.ashx?SiteId=84ddafa0031f409e9b1dd96f91351621&amp;WebId=b44a2e8f6bd940ffb8577ce52c7585e0&amp;ListId=fd8a59b5757749e6848a491ebc731a91&amp;ItemId=45660&amp;ItemGuid=82b42025054e4c569444bee0b656dd35&amp;Data=24</v>
      </c>
    </row>
    <row r="189" spans="1:7" x14ac:dyDescent="0.25">
      <c r="A189" t="s">
        <v>19</v>
      </c>
      <c r="B189" t="s">
        <v>228</v>
      </c>
      <c r="C189" t="s">
        <v>489</v>
      </c>
      <c r="D189" t="s">
        <v>168</v>
      </c>
      <c r="E189" t="s">
        <v>490</v>
      </c>
      <c r="F189" t="str">
        <f t="shared" si="0"/>
        <v>Обращения граждан МО Ногликский ГО</v>
      </c>
      <c r="G189" s="10" t="str">
        <f>HYPERLINK("https://sed.admsakhalin.ru/Docs/Citizen/_layouts/15/eos/edbtransfer.ashx?SiteId=84ddafa0031f409e9b1dd96f91351621&amp;WebId=b44a2e8f6bd940ffb8577ce52c7585e0&amp;ListId=fd8a59b5757749e6848a491ebc731a91&amp;ItemId=41712&amp;ItemGuid=870ae37dc9d14c6b9d09bf6647ec1c5c&amp;Data=24","https://sed.admsakhalin.ru/Docs/Citizen/_layouts/15/eos/edbtransfer.ashx?SiteId=84ddafa0031f409e9b1dd96f91351621&amp;WebId=b44a2e8f6bd940ffb8577ce52c7585e0&amp;ListId=fd8a59b5757749e6848a491ebc731a91&amp;ItemId=41712&amp;ItemGuid=870ae37dc9d14c6b9d09bf6647ec1c5c&amp;Data=24")</f>
        <v>https://sed.admsakhalin.ru/Docs/Citizen/_layouts/15/eos/edbtransfer.ashx?SiteId=84ddafa0031f409e9b1dd96f91351621&amp;WebId=b44a2e8f6bd940ffb8577ce52c7585e0&amp;ListId=fd8a59b5757749e6848a491ebc731a91&amp;ItemId=41712&amp;ItemGuid=870ae37dc9d14c6b9d09bf6647ec1c5c&amp;Data=24</v>
      </c>
    </row>
    <row r="190" spans="1:7" x14ac:dyDescent="0.25">
      <c r="A190" t="s">
        <v>19</v>
      </c>
      <c r="B190" t="s">
        <v>258</v>
      </c>
      <c r="C190" t="s">
        <v>491</v>
      </c>
      <c r="D190" t="s">
        <v>96</v>
      </c>
      <c r="E190" t="s">
        <v>492</v>
      </c>
      <c r="F190" t="str">
        <f t="shared" si="0"/>
        <v>Обращения граждан МО Ногликский ГО</v>
      </c>
      <c r="G190" s="10" t="str">
        <f>HYPERLINK("https://sed.admsakhalin.ru/Docs/Citizen/_layouts/15/eos/edbtransfer.ashx?SiteId=84ddafa0031f409e9b1dd96f91351621&amp;WebId=b44a2e8f6bd940ffb8577ce52c7585e0&amp;ListId=fd8a59b5757749e6848a491ebc731a91&amp;ItemId=47392&amp;ItemGuid=8a2dc9f658034101a031c066f9ef1a23&amp;Data=24","https://sed.admsakhalin.ru/Docs/Citizen/_layouts/15/eos/edbtransfer.ashx?SiteId=84ddafa0031f409e9b1dd96f91351621&amp;WebId=b44a2e8f6bd940ffb8577ce52c7585e0&amp;ListId=fd8a59b5757749e6848a491ebc731a91&amp;ItemId=47392&amp;ItemGuid=8a2dc9f658034101a031c066f9ef1a23&amp;Data=24")</f>
        <v>https://sed.admsakhalin.ru/Docs/Citizen/_layouts/15/eos/edbtransfer.ashx?SiteId=84ddafa0031f409e9b1dd96f91351621&amp;WebId=b44a2e8f6bd940ffb8577ce52c7585e0&amp;ListId=fd8a59b5757749e6848a491ebc731a91&amp;ItemId=47392&amp;ItemGuid=8a2dc9f658034101a031c066f9ef1a23&amp;Data=24</v>
      </c>
    </row>
    <row r="191" spans="1:7" x14ac:dyDescent="0.25">
      <c r="A191" t="s">
        <v>19</v>
      </c>
      <c r="B191" t="s">
        <v>474</v>
      </c>
      <c r="C191" t="s">
        <v>493</v>
      </c>
      <c r="D191" t="s">
        <v>494</v>
      </c>
      <c r="E191" t="s">
        <v>495</v>
      </c>
      <c r="F191" t="str">
        <f t="shared" si="0"/>
        <v>Обращения граждан МО Ногликский ГО</v>
      </c>
      <c r="G191" s="10" t="str">
        <f>HYPERLINK("https://sed.admsakhalin.ru/Docs/Citizen/_layouts/15/eos/edbtransfer.ashx?SiteId=84ddafa0031f409e9b1dd96f91351621&amp;WebId=b44a2e8f6bd940ffb8577ce52c7585e0&amp;ListId=fd8a59b5757749e6848a491ebc731a91&amp;ItemId=40766&amp;ItemGuid=c529561440a5432eb37383d0ca2692a8&amp;Data=24","https://sed.admsakhalin.ru/Docs/Citizen/_layouts/15/eos/edbtransfer.ashx?SiteId=84ddafa0031f409e9b1dd96f91351621&amp;WebId=b44a2e8f6bd940ffb8577ce52c7585e0&amp;ListId=fd8a59b5757749e6848a491ebc731a91&amp;ItemId=40766&amp;ItemGuid=c529561440a5432eb37383d0ca2692a8&amp;Data=24")</f>
        <v>https://sed.admsakhalin.ru/Docs/Citizen/_layouts/15/eos/edbtransfer.ashx?SiteId=84ddafa0031f409e9b1dd96f91351621&amp;WebId=b44a2e8f6bd940ffb8577ce52c7585e0&amp;ListId=fd8a59b5757749e6848a491ebc731a91&amp;ItemId=40766&amp;ItemGuid=c529561440a5432eb37383d0ca2692a8&amp;Data=24</v>
      </c>
    </row>
    <row r="192" spans="1:7" x14ac:dyDescent="0.25">
      <c r="A192" t="s">
        <v>19</v>
      </c>
      <c r="B192" t="s">
        <v>32</v>
      </c>
      <c r="C192" t="s">
        <v>496</v>
      </c>
      <c r="D192" t="s">
        <v>45</v>
      </c>
      <c r="E192" t="s">
        <v>138</v>
      </c>
      <c r="F192" t="str">
        <f t="shared" si="0"/>
        <v>Обращения граждан МО Ногликский ГО</v>
      </c>
      <c r="G192" s="10" t="str">
        <f>HYPERLINK("https://sed.admsakhalin.ru/Docs/Citizen/_layouts/15/eos/edbtransfer.ashx?SiteId=84ddafa0031f409e9b1dd96f91351621&amp;WebId=b44a2e8f6bd940ffb8577ce52c7585e0&amp;ListId=fd8a59b5757749e6848a491ebc731a91&amp;ItemId=46608&amp;ItemGuid=710aceddc1f64d5c901587f64df591b7&amp;Data=24","https://sed.admsakhalin.ru/Docs/Citizen/_layouts/15/eos/edbtransfer.ashx?SiteId=84ddafa0031f409e9b1dd96f91351621&amp;WebId=b44a2e8f6bd940ffb8577ce52c7585e0&amp;ListId=fd8a59b5757749e6848a491ebc731a91&amp;ItemId=46608&amp;ItemGuid=710aceddc1f64d5c901587f64df591b7&amp;Data=24")</f>
        <v>https://sed.admsakhalin.ru/Docs/Citizen/_layouts/15/eos/edbtransfer.ashx?SiteId=84ddafa0031f409e9b1dd96f91351621&amp;WebId=b44a2e8f6bd940ffb8577ce52c7585e0&amp;ListId=fd8a59b5757749e6848a491ebc731a91&amp;ItemId=46608&amp;ItemGuid=710aceddc1f64d5c901587f64df591b7&amp;Data=24</v>
      </c>
    </row>
    <row r="193" spans="1:7" x14ac:dyDescent="0.25">
      <c r="A193" t="s">
        <v>19</v>
      </c>
      <c r="B193" t="s">
        <v>24</v>
      </c>
      <c r="C193" t="s">
        <v>497</v>
      </c>
      <c r="D193" t="s">
        <v>104</v>
      </c>
      <c r="E193" t="s">
        <v>498</v>
      </c>
      <c r="F193" t="str">
        <f t="shared" si="0"/>
        <v>Обращения граждан МО Ногликский ГО</v>
      </c>
      <c r="G193" s="10" t="str">
        <f>HYPERLINK("https://sed.admsakhalin.ru/Docs/Citizen/_layouts/15/eos/edbtransfer.ashx?SiteId=84ddafa0031f409e9b1dd96f91351621&amp;WebId=b44a2e8f6bd940ffb8577ce52c7585e0&amp;ListId=fd8a59b5757749e6848a491ebc731a91&amp;ItemId=45721&amp;ItemGuid=037d25f279834d859f9889931f8bb1e0&amp;Data=24","https://sed.admsakhalin.ru/Docs/Citizen/_layouts/15/eos/edbtransfer.ashx?SiteId=84ddafa0031f409e9b1dd96f91351621&amp;WebId=b44a2e8f6bd940ffb8577ce52c7585e0&amp;ListId=fd8a59b5757749e6848a491ebc731a91&amp;ItemId=45721&amp;ItemGuid=037d25f279834d859f9889931f8bb1e0&amp;Data=24")</f>
        <v>https://sed.admsakhalin.ru/Docs/Citizen/_layouts/15/eos/edbtransfer.ashx?SiteId=84ddafa0031f409e9b1dd96f91351621&amp;WebId=b44a2e8f6bd940ffb8577ce52c7585e0&amp;ListId=fd8a59b5757749e6848a491ebc731a91&amp;ItemId=45721&amp;ItemGuid=037d25f279834d859f9889931f8bb1e0&amp;Data=24</v>
      </c>
    </row>
    <row r="194" spans="1:7" x14ac:dyDescent="0.25">
      <c r="A194" t="s">
        <v>19</v>
      </c>
      <c r="B194" t="s">
        <v>94</v>
      </c>
      <c r="C194" t="s">
        <v>499</v>
      </c>
      <c r="D194" t="s">
        <v>45</v>
      </c>
      <c r="E194" t="s">
        <v>138</v>
      </c>
      <c r="F194" t="str">
        <f t="shared" si="0"/>
        <v>Обращения граждан МО Ногликский ГО</v>
      </c>
      <c r="G194" s="10" t="str">
        <f>HYPERLINK("https://sed.admsakhalin.ru/Docs/Citizen/_layouts/15/eos/edbtransfer.ashx?SiteId=84ddafa0031f409e9b1dd96f91351621&amp;WebId=b44a2e8f6bd940ffb8577ce52c7585e0&amp;ListId=fd8a59b5757749e6848a491ebc731a91&amp;ItemId=46587&amp;ItemGuid=a784f1ea27114bf7b3d28c29af668d1c&amp;Data=24","https://sed.admsakhalin.ru/Docs/Citizen/_layouts/15/eos/edbtransfer.ashx?SiteId=84ddafa0031f409e9b1dd96f91351621&amp;WebId=b44a2e8f6bd940ffb8577ce52c7585e0&amp;ListId=fd8a59b5757749e6848a491ebc731a91&amp;ItemId=46587&amp;ItemGuid=a784f1ea27114bf7b3d28c29af668d1c&amp;Data=24")</f>
        <v>https://sed.admsakhalin.ru/Docs/Citizen/_layouts/15/eos/edbtransfer.ashx?SiteId=84ddafa0031f409e9b1dd96f91351621&amp;WebId=b44a2e8f6bd940ffb8577ce52c7585e0&amp;ListId=fd8a59b5757749e6848a491ebc731a91&amp;ItemId=46587&amp;ItemGuid=a784f1ea27114bf7b3d28c29af668d1c&amp;Data=24</v>
      </c>
    </row>
    <row r="195" spans="1:7" x14ac:dyDescent="0.25">
      <c r="A195" t="s">
        <v>19</v>
      </c>
      <c r="B195" t="s">
        <v>69</v>
      </c>
      <c r="C195" t="s">
        <v>500</v>
      </c>
      <c r="D195" t="s">
        <v>501</v>
      </c>
      <c r="E195" t="s">
        <v>502</v>
      </c>
      <c r="F195" t="str">
        <f t="shared" si="0"/>
        <v>Обращения граждан МО Ногликский ГО</v>
      </c>
      <c r="G195" s="10" t="str">
        <f>HYPERLINK("https://sed.admsakhalin.ru/Docs/Citizen/_layouts/15/eos/edbtransfer.ashx?SiteId=84ddafa0031f409e9b1dd96f91351621&amp;WebId=b44a2e8f6bd940ffb8577ce52c7585e0&amp;ListId=fd8a59b5757749e6848a491ebc731a91&amp;ItemId=47583&amp;ItemGuid=af0153715bfd4d82a7168cedb7be29dc&amp;Data=24","https://sed.admsakhalin.ru/Docs/Citizen/_layouts/15/eos/edbtransfer.ashx?SiteId=84ddafa0031f409e9b1dd96f91351621&amp;WebId=b44a2e8f6bd940ffb8577ce52c7585e0&amp;ListId=fd8a59b5757749e6848a491ebc731a91&amp;ItemId=47583&amp;ItemGuid=af0153715bfd4d82a7168cedb7be29dc&amp;Data=24")</f>
        <v>https://sed.admsakhalin.ru/Docs/Citizen/_layouts/15/eos/edbtransfer.ashx?SiteId=84ddafa0031f409e9b1dd96f91351621&amp;WebId=b44a2e8f6bd940ffb8577ce52c7585e0&amp;ListId=fd8a59b5757749e6848a491ebc731a91&amp;ItemId=47583&amp;ItemGuid=af0153715bfd4d82a7168cedb7be29dc&amp;Data=24</v>
      </c>
    </row>
    <row r="196" spans="1:7" x14ac:dyDescent="0.25">
      <c r="A196" t="s">
        <v>19</v>
      </c>
      <c r="B196" t="s">
        <v>170</v>
      </c>
      <c r="C196" t="s">
        <v>503</v>
      </c>
      <c r="D196" t="s">
        <v>208</v>
      </c>
      <c r="E196" t="s">
        <v>504</v>
      </c>
      <c r="F196" t="str">
        <f t="shared" si="0"/>
        <v>Обращения граждан МО Ногликский ГО</v>
      </c>
      <c r="G196" s="10" t="str">
        <f>HYPERLINK("https://sed.admsakhalin.ru/Docs/Citizen/_layouts/15/eos/edbtransfer.ashx?SiteId=84ddafa0031f409e9b1dd96f91351621&amp;WebId=b44a2e8f6bd940ffb8577ce52c7585e0&amp;ListId=fd8a59b5757749e6848a491ebc731a91&amp;ItemId=47852&amp;ItemGuid=203961a3b216462296b891bdd2fa2a00&amp;Data=24","https://sed.admsakhalin.ru/Docs/Citizen/_layouts/15/eos/edbtransfer.ashx?SiteId=84ddafa0031f409e9b1dd96f91351621&amp;WebId=b44a2e8f6bd940ffb8577ce52c7585e0&amp;ListId=fd8a59b5757749e6848a491ebc731a91&amp;ItemId=47852&amp;ItemGuid=203961a3b216462296b891bdd2fa2a00&amp;Data=24")</f>
        <v>https://sed.admsakhalin.ru/Docs/Citizen/_layouts/15/eos/edbtransfer.ashx?SiteId=84ddafa0031f409e9b1dd96f91351621&amp;WebId=b44a2e8f6bd940ffb8577ce52c7585e0&amp;ListId=fd8a59b5757749e6848a491ebc731a91&amp;ItemId=47852&amp;ItemGuid=203961a3b216462296b891bdd2fa2a00&amp;Data=24</v>
      </c>
    </row>
    <row r="197" spans="1:7" x14ac:dyDescent="0.25">
      <c r="A197" t="s">
        <v>19</v>
      </c>
      <c r="B197" t="s">
        <v>94</v>
      </c>
      <c r="C197" t="s">
        <v>505</v>
      </c>
      <c r="D197" t="s">
        <v>506</v>
      </c>
      <c r="E197" t="s">
        <v>507</v>
      </c>
      <c r="F197" t="str">
        <f t="shared" si="0"/>
        <v>Обращения граждан МО Ногликский ГО</v>
      </c>
      <c r="G197" s="10" t="str">
        <f>HYPERLINK("https://sed.admsakhalin.ru/Docs/Citizen/_layouts/15/eos/edbtransfer.ashx?SiteId=84ddafa0031f409e9b1dd96f91351621&amp;WebId=b44a2e8f6bd940ffb8577ce52c7585e0&amp;ListId=fd8a59b5757749e6848a491ebc731a91&amp;ItemId=41391&amp;ItemGuid=e80c4e69b39e4e6aba37951fad630949&amp;Data=24","https://sed.admsakhalin.ru/Docs/Citizen/_layouts/15/eos/edbtransfer.ashx?SiteId=84ddafa0031f409e9b1dd96f91351621&amp;WebId=b44a2e8f6bd940ffb8577ce52c7585e0&amp;ListId=fd8a59b5757749e6848a491ebc731a91&amp;ItemId=41391&amp;ItemGuid=e80c4e69b39e4e6aba37951fad630949&amp;Data=24")</f>
        <v>https://sed.admsakhalin.ru/Docs/Citizen/_layouts/15/eos/edbtransfer.ashx?SiteId=84ddafa0031f409e9b1dd96f91351621&amp;WebId=b44a2e8f6bd940ffb8577ce52c7585e0&amp;ListId=fd8a59b5757749e6848a491ebc731a91&amp;ItemId=41391&amp;ItemGuid=e80c4e69b39e4e6aba37951fad630949&amp;Data=24</v>
      </c>
    </row>
    <row r="198" spans="1:7" x14ac:dyDescent="0.25">
      <c r="A198" t="s">
        <v>19</v>
      </c>
      <c r="B198" t="s">
        <v>141</v>
      </c>
      <c r="C198" t="s">
        <v>508</v>
      </c>
      <c r="D198" t="s">
        <v>509</v>
      </c>
      <c r="E198" t="s">
        <v>510</v>
      </c>
      <c r="F198" t="str">
        <f t="shared" si="0"/>
        <v>Обращения граждан МО Ногликский ГО</v>
      </c>
      <c r="G198" s="10" t="str">
        <f>HYPERLINK("https://sed.admsakhalin.ru/Docs/Citizen/_layouts/15/eos/edbtransfer.ashx?SiteId=84ddafa0031f409e9b1dd96f91351621&amp;WebId=b44a2e8f6bd940ffb8577ce52c7585e0&amp;ListId=fd8a59b5757749e6848a491ebc731a91&amp;ItemId=44016&amp;ItemGuid=eabe2f7f1a1a45969779c6b99b13cf5b&amp;Data=24","https://sed.admsakhalin.ru/Docs/Citizen/_layouts/15/eos/edbtransfer.ashx?SiteId=84ddafa0031f409e9b1dd96f91351621&amp;WebId=b44a2e8f6bd940ffb8577ce52c7585e0&amp;ListId=fd8a59b5757749e6848a491ebc731a91&amp;ItemId=44016&amp;ItemGuid=eabe2f7f1a1a45969779c6b99b13cf5b&amp;Data=24")</f>
        <v>https://sed.admsakhalin.ru/Docs/Citizen/_layouts/15/eos/edbtransfer.ashx?SiteId=84ddafa0031f409e9b1dd96f91351621&amp;WebId=b44a2e8f6bd940ffb8577ce52c7585e0&amp;ListId=fd8a59b5757749e6848a491ebc731a91&amp;ItemId=44016&amp;ItemGuid=eabe2f7f1a1a45969779c6b99b13cf5b&amp;Data=24</v>
      </c>
    </row>
    <row r="199" spans="1:7" x14ac:dyDescent="0.25">
      <c r="A199" t="s">
        <v>19</v>
      </c>
      <c r="B199" t="s">
        <v>32</v>
      </c>
      <c r="C199" t="s">
        <v>511</v>
      </c>
      <c r="D199" t="s">
        <v>104</v>
      </c>
      <c r="E199" t="s">
        <v>512</v>
      </c>
      <c r="F199" t="str">
        <f t="shared" si="0"/>
        <v>Обращения граждан МО Ногликский ГО</v>
      </c>
      <c r="G199" s="10" t="str">
        <f>HYPERLINK("https://sed.admsakhalin.ru/Docs/Citizen/_layouts/15/eos/edbtransfer.ashx?SiteId=84ddafa0031f409e9b1dd96f91351621&amp;WebId=b44a2e8f6bd940ffb8577ce52c7585e0&amp;ListId=fd8a59b5757749e6848a491ebc731a91&amp;ItemId=45724&amp;ItemGuid=492ea44ecc3b46b69ace98be18a8dbe4&amp;Data=24","https://sed.admsakhalin.ru/Docs/Citizen/_layouts/15/eos/edbtransfer.ashx?SiteId=84ddafa0031f409e9b1dd96f91351621&amp;WebId=b44a2e8f6bd940ffb8577ce52c7585e0&amp;ListId=fd8a59b5757749e6848a491ebc731a91&amp;ItemId=45724&amp;ItemGuid=492ea44ecc3b46b69ace98be18a8dbe4&amp;Data=24")</f>
        <v>https://sed.admsakhalin.ru/Docs/Citizen/_layouts/15/eos/edbtransfer.ashx?SiteId=84ddafa0031f409e9b1dd96f91351621&amp;WebId=b44a2e8f6bd940ffb8577ce52c7585e0&amp;ListId=fd8a59b5757749e6848a491ebc731a91&amp;ItemId=45724&amp;ItemGuid=492ea44ecc3b46b69ace98be18a8dbe4&amp;Data=24</v>
      </c>
    </row>
    <row r="200" spans="1:7" x14ac:dyDescent="0.25">
      <c r="A200" t="s">
        <v>19</v>
      </c>
      <c r="B200" t="s">
        <v>126</v>
      </c>
      <c r="C200" t="s">
        <v>513</v>
      </c>
      <c r="D200" t="s">
        <v>187</v>
      </c>
      <c r="E200" t="s">
        <v>514</v>
      </c>
      <c r="F200" t="str">
        <f t="shared" si="0"/>
        <v>Обращения граждан МО Ногликский ГО</v>
      </c>
      <c r="G200" s="10" t="str">
        <f>HYPERLINK("https://sed.admsakhalin.ru/Docs/Citizen/_layouts/15/eos/edbtransfer.ashx?SiteId=84ddafa0031f409e9b1dd96f91351621&amp;WebId=b44a2e8f6bd940ffb8577ce52c7585e0&amp;ListId=fd8a59b5757749e6848a491ebc731a91&amp;ItemId=43261&amp;ItemGuid=8280efb24ad7471c82779c6ad999928b&amp;Data=24","https://sed.admsakhalin.ru/Docs/Citizen/_layouts/15/eos/edbtransfer.ashx?SiteId=84ddafa0031f409e9b1dd96f91351621&amp;WebId=b44a2e8f6bd940ffb8577ce52c7585e0&amp;ListId=fd8a59b5757749e6848a491ebc731a91&amp;ItemId=43261&amp;ItemGuid=8280efb24ad7471c82779c6ad999928b&amp;Data=24")</f>
        <v>https://sed.admsakhalin.ru/Docs/Citizen/_layouts/15/eos/edbtransfer.ashx?SiteId=84ddafa0031f409e9b1dd96f91351621&amp;WebId=b44a2e8f6bd940ffb8577ce52c7585e0&amp;ListId=fd8a59b5757749e6848a491ebc731a91&amp;ItemId=43261&amp;ItemGuid=8280efb24ad7471c82779c6ad999928b&amp;Data=24</v>
      </c>
    </row>
    <row r="201" spans="1:7" x14ac:dyDescent="0.25">
      <c r="A201" t="s">
        <v>19</v>
      </c>
      <c r="B201" t="s">
        <v>24</v>
      </c>
      <c r="C201" t="s">
        <v>515</v>
      </c>
      <c r="D201" t="s">
        <v>111</v>
      </c>
      <c r="E201" t="s">
        <v>412</v>
      </c>
      <c r="F201" t="str">
        <f t="shared" si="0"/>
        <v>Обращения граждан МО Ногликский ГО</v>
      </c>
      <c r="G201" s="10" t="str">
        <f>HYPERLINK("https://sed.admsakhalin.ru/Docs/Citizen/_layouts/15/eos/edbtransfer.ashx?SiteId=84ddafa0031f409e9b1dd96f91351621&amp;WebId=b44a2e8f6bd940ffb8577ce52c7585e0&amp;ListId=fd8a59b5757749e6848a491ebc731a91&amp;ItemId=45241&amp;ItemGuid=9bdb0a87804f4d44a09d9dbeefc3f675&amp;Data=24","https://sed.admsakhalin.ru/Docs/Citizen/_layouts/15/eos/edbtransfer.ashx?SiteId=84ddafa0031f409e9b1dd96f91351621&amp;WebId=b44a2e8f6bd940ffb8577ce52c7585e0&amp;ListId=fd8a59b5757749e6848a491ebc731a91&amp;ItemId=45241&amp;ItemGuid=9bdb0a87804f4d44a09d9dbeefc3f675&amp;Data=24")</f>
        <v>https://sed.admsakhalin.ru/Docs/Citizen/_layouts/15/eos/edbtransfer.ashx?SiteId=84ddafa0031f409e9b1dd96f91351621&amp;WebId=b44a2e8f6bd940ffb8577ce52c7585e0&amp;ListId=fd8a59b5757749e6848a491ebc731a91&amp;ItemId=45241&amp;ItemGuid=9bdb0a87804f4d44a09d9dbeefc3f675&amp;Data=24</v>
      </c>
    </row>
    <row r="202" spans="1:7" x14ac:dyDescent="0.25">
      <c r="A202" t="s">
        <v>19</v>
      </c>
      <c r="B202" t="s">
        <v>94</v>
      </c>
      <c r="C202" t="s">
        <v>516</v>
      </c>
      <c r="D202" t="s">
        <v>517</v>
      </c>
      <c r="E202" t="s">
        <v>518</v>
      </c>
      <c r="F202" t="str">
        <f t="shared" si="0"/>
        <v>Обращения граждан МО Ногликский ГО</v>
      </c>
      <c r="G202" s="10" t="str">
        <f>HYPERLINK("https://sed.admsakhalin.ru/Docs/Citizen/_layouts/15/eos/edbtransfer.ashx?SiteId=84ddafa0031f409e9b1dd96f91351621&amp;WebId=b44a2e8f6bd940ffb8577ce52c7585e0&amp;ListId=fd8a59b5757749e6848a491ebc731a91&amp;ItemId=41014&amp;ItemGuid=6a56cb0cf5704857987ba87b5d73fcc4&amp;Data=24","https://sed.admsakhalin.ru/Docs/Citizen/_layouts/15/eos/edbtransfer.ashx?SiteId=84ddafa0031f409e9b1dd96f91351621&amp;WebId=b44a2e8f6bd940ffb8577ce52c7585e0&amp;ListId=fd8a59b5757749e6848a491ebc731a91&amp;ItemId=41014&amp;ItemGuid=6a56cb0cf5704857987ba87b5d73fcc4&amp;Data=24")</f>
        <v>https://sed.admsakhalin.ru/Docs/Citizen/_layouts/15/eos/edbtransfer.ashx?SiteId=84ddafa0031f409e9b1dd96f91351621&amp;WebId=b44a2e8f6bd940ffb8577ce52c7585e0&amp;ListId=fd8a59b5757749e6848a491ebc731a91&amp;ItemId=41014&amp;ItemGuid=6a56cb0cf5704857987ba87b5d73fcc4&amp;Data=24</v>
      </c>
    </row>
    <row r="203" spans="1:7" x14ac:dyDescent="0.25">
      <c r="A203" t="s">
        <v>19</v>
      </c>
      <c r="B203" t="s">
        <v>87</v>
      </c>
      <c r="C203" t="s">
        <v>519</v>
      </c>
      <c r="D203" t="s">
        <v>520</v>
      </c>
      <c r="E203" t="s">
        <v>131</v>
      </c>
      <c r="F203" t="str">
        <f t="shared" si="0"/>
        <v>Обращения граждан МО Ногликский ГО</v>
      </c>
      <c r="G203" s="10" t="str">
        <f>HYPERLINK("https://sed.admsakhalin.ru/Docs/Citizen/_layouts/15/eos/edbtransfer.ashx?SiteId=84ddafa0031f409e9b1dd96f91351621&amp;WebId=b44a2e8f6bd940ffb8577ce52c7585e0&amp;ListId=fd8a59b5757749e6848a491ebc731a91&amp;ItemId=44306&amp;ItemGuid=fc0c54dcc5584b93bc8da9172141048f&amp;Data=24","https://sed.admsakhalin.ru/Docs/Citizen/_layouts/15/eos/edbtransfer.ashx?SiteId=84ddafa0031f409e9b1dd96f91351621&amp;WebId=b44a2e8f6bd940ffb8577ce52c7585e0&amp;ListId=fd8a59b5757749e6848a491ebc731a91&amp;ItemId=44306&amp;ItemGuid=fc0c54dcc5584b93bc8da9172141048f&amp;Data=24")</f>
        <v>https://sed.admsakhalin.ru/Docs/Citizen/_layouts/15/eos/edbtransfer.ashx?SiteId=84ddafa0031f409e9b1dd96f91351621&amp;WebId=b44a2e8f6bd940ffb8577ce52c7585e0&amp;ListId=fd8a59b5757749e6848a491ebc731a91&amp;ItemId=44306&amp;ItemGuid=fc0c54dcc5584b93bc8da9172141048f&amp;Data=24</v>
      </c>
    </row>
    <row r="204" spans="1:7" x14ac:dyDescent="0.25">
      <c r="A204" t="s">
        <v>19</v>
      </c>
      <c r="B204" t="s">
        <v>521</v>
      </c>
      <c r="C204" t="s">
        <v>522</v>
      </c>
      <c r="D204" t="s">
        <v>232</v>
      </c>
      <c r="E204" t="s">
        <v>523</v>
      </c>
      <c r="F204" t="str">
        <f t="shared" si="0"/>
        <v>Обращения граждан МО Ногликский ГО</v>
      </c>
      <c r="G204" s="10" t="str">
        <f>HYPERLINK("https://sed.admsakhalin.ru/Docs/Citizen/_layouts/15/eos/edbtransfer.ashx?SiteId=84ddafa0031f409e9b1dd96f91351621&amp;WebId=b44a2e8f6bd940ffb8577ce52c7585e0&amp;ListId=fd8a59b5757749e6848a491ebc731a91&amp;ItemId=46819&amp;ItemGuid=4ed00f33570149188a1ec8b344b19134&amp;Data=24","https://sed.admsakhalin.ru/Docs/Citizen/_layouts/15/eos/edbtransfer.ashx?SiteId=84ddafa0031f409e9b1dd96f91351621&amp;WebId=b44a2e8f6bd940ffb8577ce52c7585e0&amp;ListId=fd8a59b5757749e6848a491ebc731a91&amp;ItemId=46819&amp;ItemGuid=4ed00f33570149188a1ec8b344b19134&amp;Data=24")</f>
        <v>https://sed.admsakhalin.ru/Docs/Citizen/_layouts/15/eos/edbtransfer.ashx?SiteId=84ddafa0031f409e9b1dd96f91351621&amp;WebId=b44a2e8f6bd940ffb8577ce52c7585e0&amp;ListId=fd8a59b5757749e6848a491ebc731a91&amp;ItemId=46819&amp;ItemGuid=4ed00f33570149188a1ec8b344b19134&amp;Data=24</v>
      </c>
    </row>
    <row r="205" spans="1:7" x14ac:dyDescent="0.25">
      <c r="A205" t="s">
        <v>19</v>
      </c>
      <c r="B205" t="s">
        <v>24</v>
      </c>
      <c r="C205" t="s">
        <v>524</v>
      </c>
      <c r="D205" t="s">
        <v>111</v>
      </c>
      <c r="E205" t="s">
        <v>525</v>
      </c>
      <c r="F205" t="str">
        <f t="shared" si="0"/>
        <v>Обращения граждан МО Ногликский ГО</v>
      </c>
      <c r="G205" s="10" t="str">
        <f>HYPERLINK("https://sed.admsakhalin.ru/Docs/Citizen/_layouts/15/eos/edbtransfer.ashx?SiteId=84ddafa0031f409e9b1dd96f91351621&amp;WebId=b44a2e8f6bd940ffb8577ce52c7585e0&amp;ListId=fd8a59b5757749e6848a491ebc731a91&amp;ItemId=45243&amp;ItemGuid=f1ff0d61a3584781a33eab72b69fd2ed&amp;Data=24","https://sed.admsakhalin.ru/Docs/Citizen/_layouts/15/eos/edbtransfer.ashx?SiteId=84ddafa0031f409e9b1dd96f91351621&amp;WebId=b44a2e8f6bd940ffb8577ce52c7585e0&amp;ListId=fd8a59b5757749e6848a491ebc731a91&amp;ItemId=45243&amp;ItemGuid=f1ff0d61a3584781a33eab72b69fd2ed&amp;Data=24")</f>
        <v>https://sed.admsakhalin.ru/Docs/Citizen/_layouts/15/eos/edbtransfer.ashx?SiteId=84ddafa0031f409e9b1dd96f91351621&amp;WebId=b44a2e8f6bd940ffb8577ce52c7585e0&amp;ListId=fd8a59b5757749e6848a491ebc731a91&amp;ItemId=45243&amp;ItemGuid=f1ff0d61a3584781a33eab72b69fd2ed&amp;Data=24</v>
      </c>
    </row>
    <row r="206" spans="1:7" x14ac:dyDescent="0.25">
      <c r="A206" t="s">
        <v>19</v>
      </c>
      <c r="B206" t="s">
        <v>474</v>
      </c>
      <c r="C206" t="s">
        <v>526</v>
      </c>
      <c r="D206" t="s">
        <v>527</v>
      </c>
      <c r="E206" t="s">
        <v>528</v>
      </c>
      <c r="F206" t="str">
        <f t="shared" si="0"/>
        <v>Обращения граждан МО Ногликский ГО</v>
      </c>
      <c r="G206" s="10" t="str">
        <f>HYPERLINK("https://sed.admsakhalin.ru/Docs/Citizen/_layouts/15/eos/edbtransfer.ashx?SiteId=84ddafa0031f409e9b1dd96f91351621&amp;WebId=b44a2e8f6bd940ffb8577ce52c7585e0&amp;ListId=fd8a59b5757749e6848a491ebc731a91&amp;ItemId=40513&amp;ItemGuid=e6f697c375e44c33a0dfca0e6891353a&amp;Data=24","https://sed.admsakhalin.ru/Docs/Citizen/_layouts/15/eos/edbtransfer.ashx?SiteId=84ddafa0031f409e9b1dd96f91351621&amp;WebId=b44a2e8f6bd940ffb8577ce52c7585e0&amp;ListId=fd8a59b5757749e6848a491ebc731a91&amp;ItemId=40513&amp;ItemGuid=e6f697c375e44c33a0dfca0e6891353a&amp;Data=24")</f>
        <v>https://sed.admsakhalin.ru/Docs/Citizen/_layouts/15/eos/edbtransfer.ashx?SiteId=84ddafa0031f409e9b1dd96f91351621&amp;WebId=b44a2e8f6bd940ffb8577ce52c7585e0&amp;ListId=fd8a59b5757749e6848a491ebc731a91&amp;ItemId=40513&amp;ItemGuid=e6f697c375e44c33a0dfca0e6891353a&amp;Data=24</v>
      </c>
    </row>
    <row r="207" spans="1:7" x14ac:dyDescent="0.25">
      <c r="A207" t="s">
        <v>19</v>
      </c>
      <c r="B207" t="s">
        <v>43</v>
      </c>
      <c r="C207" t="s">
        <v>529</v>
      </c>
      <c r="D207" t="s">
        <v>530</v>
      </c>
      <c r="E207" t="s">
        <v>531</v>
      </c>
      <c r="F207" t="str">
        <f t="shared" si="0"/>
        <v>Обращения граждан МО Ногликский ГО</v>
      </c>
      <c r="G207" s="10" t="str">
        <f>HYPERLINK("https://sed.admsakhalin.ru/Docs/Citizen/_layouts/15/eos/edbtransfer.ashx?SiteId=84ddafa0031f409e9b1dd96f91351621&amp;WebId=b44a2e8f6bd940ffb8577ce52c7585e0&amp;ListId=fd8a59b5757749e6848a491ebc731a91&amp;ItemId=40282&amp;ItemGuid=b3e9233243de435f9dafac0634166297&amp;Data=24","https://sed.admsakhalin.ru/Docs/Citizen/_layouts/15/eos/edbtransfer.ashx?SiteId=84ddafa0031f409e9b1dd96f91351621&amp;WebId=b44a2e8f6bd940ffb8577ce52c7585e0&amp;ListId=fd8a59b5757749e6848a491ebc731a91&amp;ItemId=40282&amp;ItemGuid=b3e9233243de435f9dafac0634166297&amp;Data=24")</f>
        <v>https://sed.admsakhalin.ru/Docs/Citizen/_layouts/15/eos/edbtransfer.ashx?SiteId=84ddafa0031f409e9b1dd96f91351621&amp;WebId=b44a2e8f6bd940ffb8577ce52c7585e0&amp;ListId=fd8a59b5757749e6848a491ebc731a91&amp;ItemId=40282&amp;ItemGuid=b3e9233243de435f9dafac0634166297&amp;Data=24</v>
      </c>
    </row>
    <row r="208" spans="1:7" x14ac:dyDescent="0.25">
      <c r="A208" t="s">
        <v>19</v>
      </c>
      <c r="B208" t="s">
        <v>242</v>
      </c>
      <c r="C208" t="s">
        <v>532</v>
      </c>
      <c r="D208" t="s">
        <v>533</v>
      </c>
      <c r="E208" t="s">
        <v>534</v>
      </c>
      <c r="F208" t="str">
        <f t="shared" si="0"/>
        <v>Обращения граждан МО Ногликский ГО</v>
      </c>
      <c r="G208" s="10" t="str">
        <f>HYPERLINK("https://sed.admsakhalin.ru/Docs/Citizen/_layouts/15/eos/edbtransfer.ashx?SiteId=84ddafa0031f409e9b1dd96f91351621&amp;WebId=b44a2e8f6bd940ffb8577ce52c7585e0&amp;ListId=fd8a59b5757749e6848a491ebc731a91&amp;ItemId=46958&amp;ItemGuid=8be925a5a686436988a2ace0c7f53d00&amp;Data=24","https://sed.admsakhalin.ru/Docs/Citizen/_layouts/15/eos/edbtransfer.ashx?SiteId=84ddafa0031f409e9b1dd96f91351621&amp;WebId=b44a2e8f6bd940ffb8577ce52c7585e0&amp;ListId=fd8a59b5757749e6848a491ebc731a91&amp;ItemId=46958&amp;ItemGuid=8be925a5a686436988a2ace0c7f53d00&amp;Data=24")</f>
        <v>https://sed.admsakhalin.ru/Docs/Citizen/_layouts/15/eos/edbtransfer.ashx?SiteId=84ddafa0031f409e9b1dd96f91351621&amp;WebId=b44a2e8f6bd940ffb8577ce52c7585e0&amp;ListId=fd8a59b5757749e6848a491ebc731a91&amp;ItemId=46958&amp;ItemGuid=8be925a5a686436988a2ace0c7f53d00&amp;Data=24</v>
      </c>
    </row>
    <row r="209" spans="1:7" x14ac:dyDescent="0.25">
      <c r="A209" t="s">
        <v>19</v>
      </c>
      <c r="B209" t="s">
        <v>106</v>
      </c>
      <c r="C209" t="s">
        <v>535</v>
      </c>
      <c r="D209" t="s">
        <v>536</v>
      </c>
      <c r="E209" t="s">
        <v>537</v>
      </c>
      <c r="F209" t="str">
        <f t="shared" si="0"/>
        <v>Обращения граждан МО Ногликский ГО</v>
      </c>
      <c r="G209" s="10" t="str">
        <f>HYPERLINK("https://sed.admsakhalin.ru/Docs/Citizen/_layouts/15/eos/edbtransfer.ashx?SiteId=84ddafa0031f409e9b1dd96f91351621&amp;WebId=b44a2e8f6bd940ffb8577ce52c7585e0&amp;ListId=fd8a59b5757749e6848a491ebc731a91&amp;ItemId=42436&amp;ItemGuid=927c024ad8004445bbd6aed436a5d5d2&amp;Data=24","https://sed.admsakhalin.ru/Docs/Citizen/_layouts/15/eos/edbtransfer.ashx?SiteId=84ddafa0031f409e9b1dd96f91351621&amp;WebId=b44a2e8f6bd940ffb8577ce52c7585e0&amp;ListId=fd8a59b5757749e6848a491ebc731a91&amp;ItemId=42436&amp;ItemGuid=927c024ad8004445bbd6aed436a5d5d2&amp;Data=24")</f>
        <v>https://sed.admsakhalin.ru/Docs/Citizen/_layouts/15/eos/edbtransfer.ashx?SiteId=84ddafa0031f409e9b1dd96f91351621&amp;WebId=b44a2e8f6bd940ffb8577ce52c7585e0&amp;ListId=fd8a59b5757749e6848a491ebc731a91&amp;ItemId=42436&amp;ItemGuid=927c024ad8004445bbd6aed436a5d5d2&amp;Data=24</v>
      </c>
    </row>
    <row r="210" spans="1:7" x14ac:dyDescent="0.25">
      <c r="A210" t="s">
        <v>19</v>
      </c>
      <c r="B210" t="s">
        <v>32</v>
      </c>
      <c r="C210" t="s">
        <v>538</v>
      </c>
      <c r="D210" t="s">
        <v>49</v>
      </c>
      <c r="E210" t="s">
        <v>461</v>
      </c>
      <c r="F210" t="str">
        <f t="shared" si="0"/>
        <v>Обращения граждан МО Ногликский ГО</v>
      </c>
      <c r="G210" s="10" t="str">
        <f>HYPERLINK("https://sed.admsakhalin.ru/Docs/Citizen/_layouts/15/eos/edbtransfer.ashx?SiteId=84ddafa0031f409e9b1dd96f91351621&amp;WebId=b44a2e8f6bd940ffb8577ce52c7585e0&amp;ListId=fd8a59b5757749e6848a491ebc731a91&amp;ItemId=46209&amp;ItemGuid=59c37b5b74e04b8da46fd26333b70de8&amp;Data=24","https://sed.admsakhalin.ru/Docs/Citizen/_layouts/15/eos/edbtransfer.ashx?SiteId=84ddafa0031f409e9b1dd96f91351621&amp;WebId=b44a2e8f6bd940ffb8577ce52c7585e0&amp;ListId=fd8a59b5757749e6848a491ebc731a91&amp;ItemId=46209&amp;ItemGuid=59c37b5b74e04b8da46fd26333b70de8&amp;Data=24")</f>
        <v>https://sed.admsakhalin.ru/Docs/Citizen/_layouts/15/eos/edbtransfer.ashx?SiteId=84ddafa0031f409e9b1dd96f91351621&amp;WebId=b44a2e8f6bd940ffb8577ce52c7585e0&amp;ListId=fd8a59b5757749e6848a491ebc731a91&amp;ItemId=46209&amp;ItemGuid=59c37b5b74e04b8da46fd26333b70de8&amp;Data=24</v>
      </c>
    </row>
    <row r="211" spans="1:7" x14ac:dyDescent="0.25">
      <c r="A211" t="s">
        <v>19</v>
      </c>
      <c r="B211" t="s">
        <v>32</v>
      </c>
      <c r="C211" t="s">
        <v>539</v>
      </c>
      <c r="D211" t="s">
        <v>49</v>
      </c>
      <c r="E211" t="s">
        <v>540</v>
      </c>
      <c r="F211" t="str">
        <f t="shared" si="0"/>
        <v>Обращения граждан МО Ногликский ГО</v>
      </c>
      <c r="G211" s="10" t="str">
        <f>HYPERLINK("https://sed.admsakhalin.ru/Docs/Citizen/_layouts/15/eos/edbtransfer.ashx?SiteId=84ddafa0031f409e9b1dd96f91351621&amp;WebId=b44a2e8f6bd940ffb8577ce52c7585e0&amp;ListId=fd8a59b5757749e6848a491ebc731a91&amp;ItemId=46207&amp;ItemGuid=d77cd566f3d24ccb908fd29918e61343&amp;Data=24","https://sed.admsakhalin.ru/Docs/Citizen/_layouts/15/eos/edbtransfer.ashx?SiteId=84ddafa0031f409e9b1dd96f91351621&amp;WebId=b44a2e8f6bd940ffb8577ce52c7585e0&amp;ListId=fd8a59b5757749e6848a491ebc731a91&amp;ItemId=46207&amp;ItemGuid=d77cd566f3d24ccb908fd29918e61343&amp;Data=24")</f>
        <v>https://sed.admsakhalin.ru/Docs/Citizen/_layouts/15/eos/edbtransfer.ashx?SiteId=84ddafa0031f409e9b1dd96f91351621&amp;WebId=b44a2e8f6bd940ffb8577ce52c7585e0&amp;ListId=fd8a59b5757749e6848a491ebc731a91&amp;ItemId=46207&amp;ItemGuid=d77cd566f3d24ccb908fd29918e61343&amp;Data=24</v>
      </c>
    </row>
    <row r="212" spans="1:7" x14ac:dyDescent="0.25">
      <c r="A212" t="s">
        <v>19</v>
      </c>
      <c r="B212" t="s">
        <v>163</v>
      </c>
      <c r="C212" t="s">
        <v>541</v>
      </c>
      <c r="D212" t="s">
        <v>466</v>
      </c>
      <c r="E212" t="s">
        <v>542</v>
      </c>
      <c r="F212" t="str">
        <f t="shared" si="0"/>
        <v>Обращения граждан МО Ногликский ГО</v>
      </c>
      <c r="G212" s="10" t="str">
        <f>HYPERLINK("https://sed.admsakhalin.ru/Docs/Citizen/_layouts/15/eos/edbtransfer.ashx?SiteId=84ddafa0031f409e9b1dd96f91351621&amp;WebId=b44a2e8f6bd940ffb8577ce52c7585e0&amp;ListId=fd8a59b5757749e6848a491ebc731a91&amp;ItemId=43772&amp;ItemGuid=fe399d5fe0c94495bc3fb1a6ca846e0a&amp;Data=24","https://sed.admsakhalin.ru/Docs/Citizen/_layouts/15/eos/edbtransfer.ashx?SiteId=84ddafa0031f409e9b1dd96f91351621&amp;WebId=b44a2e8f6bd940ffb8577ce52c7585e0&amp;ListId=fd8a59b5757749e6848a491ebc731a91&amp;ItemId=43772&amp;ItemGuid=fe399d5fe0c94495bc3fb1a6ca846e0a&amp;Data=24")</f>
        <v>https://sed.admsakhalin.ru/Docs/Citizen/_layouts/15/eos/edbtransfer.ashx?SiteId=84ddafa0031f409e9b1dd96f91351621&amp;WebId=b44a2e8f6bd940ffb8577ce52c7585e0&amp;ListId=fd8a59b5757749e6848a491ebc731a91&amp;ItemId=43772&amp;ItemGuid=fe399d5fe0c94495bc3fb1a6ca846e0a&amp;Data=24</v>
      </c>
    </row>
    <row r="213" spans="1:7" x14ac:dyDescent="0.25">
      <c r="A213" t="s">
        <v>19</v>
      </c>
      <c r="B213" t="s">
        <v>102</v>
      </c>
      <c r="C213" t="s">
        <v>543</v>
      </c>
      <c r="D213" t="s">
        <v>544</v>
      </c>
      <c r="E213" t="s">
        <v>545</v>
      </c>
      <c r="F213" t="str">
        <f t="shared" si="0"/>
        <v>Обращения граждан МО Ногликский ГО</v>
      </c>
      <c r="G213" s="10" t="str">
        <f>HYPERLINK("https://sed.admsakhalin.ru/Docs/Citizen/_layouts/15/eos/edbtransfer.ashx?SiteId=84ddafa0031f409e9b1dd96f91351621&amp;WebId=b44a2e8f6bd940ffb8577ce52c7585e0&amp;ListId=fd8a59b5757749e6848a491ebc731a91&amp;ItemId=41159&amp;ItemGuid=a56bcbfbc2fb4849af4db1bff72a29b2&amp;Data=24","https://sed.admsakhalin.ru/Docs/Citizen/_layouts/15/eos/edbtransfer.ashx?SiteId=84ddafa0031f409e9b1dd96f91351621&amp;WebId=b44a2e8f6bd940ffb8577ce52c7585e0&amp;ListId=fd8a59b5757749e6848a491ebc731a91&amp;ItemId=41159&amp;ItemGuid=a56bcbfbc2fb4849af4db1bff72a29b2&amp;Data=24")</f>
        <v>https://sed.admsakhalin.ru/Docs/Citizen/_layouts/15/eos/edbtransfer.ashx?SiteId=84ddafa0031f409e9b1dd96f91351621&amp;WebId=b44a2e8f6bd940ffb8577ce52c7585e0&amp;ListId=fd8a59b5757749e6848a491ebc731a91&amp;ItemId=41159&amp;ItemGuid=a56bcbfbc2fb4849af4db1bff72a29b2&amp;Data=24</v>
      </c>
    </row>
    <row r="214" spans="1:7" x14ac:dyDescent="0.25">
      <c r="A214" t="s">
        <v>19</v>
      </c>
      <c r="B214" t="s">
        <v>43</v>
      </c>
      <c r="C214" t="s">
        <v>546</v>
      </c>
      <c r="D214" t="s">
        <v>74</v>
      </c>
      <c r="E214" t="s">
        <v>547</v>
      </c>
      <c r="F214" t="str">
        <f t="shared" si="0"/>
        <v>Обращения граждан МО Ногликский ГО</v>
      </c>
      <c r="G214" s="10" t="str">
        <f>HYPERLINK("https://sed.admsakhalin.ru/Docs/Citizen/_layouts/15/eos/edbtransfer.ashx?SiteId=84ddafa0031f409e9b1dd96f91351621&amp;WebId=b44a2e8f6bd940ffb8577ce52c7585e0&amp;ListId=fd8a59b5757749e6848a491ebc731a91&amp;ItemId=47928&amp;ItemGuid=1e230137893d474abd25d331e22f06dd&amp;Data=24","https://sed.admsakhalin.ru/Docs/Citizen/_layouts/15/eos/edbtransfer.ashx?SiteId=84ddafa0031f409e9b1dd96f91351621&amp;WebId=b44a2e8f6bd940ffb8577ce52c7585e0&amp;ListId=fd8a59b5757749e6848a491ebc731a91&amp;ItemId=47928&amp;ItemGuid=1e230137893d474abd25d331e22f06dd&amp;Data=24")</f>
        <v>https://sed.admsakhalin.ru/Docs/Citizen/_layouts/15/eos/edbtransfer.ashx?SiteId=84ddafa0031f409e9b1dd96f91351621&amp;WebId=b44a2e8f6bd940ffb8577ce52c7585e0&amp;ListId=fd8a59b5757749e6848a491ebc731a91&amp;ItemId=47928&amp;ItemGuid=1e230137893d474abd25d331e22f06dd&amp;Data=24</v>
      </c>
    </row>
    <row r="215" spans="1:7" x14ac:dyDescent="0.25">
      <c r="A215" t="s">
        <v>19</v>
      </c>
      <c r="B215" t="s">
        <v>548</v>
      </c>
      <c r="C215" t="s">
        <v>549</v>
      </c>
      <c r="D215" t="s">
        <v>96</v>
      </c>
      <c r="E215" t="s">
        <v>550</v>
      </c>
      <c r="F215" t="str">
        <f t="shared" si="0"/>
        <v>Обращения граждан МО Ногликский ГО</v>
      </c>
      <c r="G215" s="10" t="str">
        <f>HYPERLINK("https://sed.admsakhalin.ru/Docs/Citizen/_layouts/15/eos/edbtransfer.ashx?SiteId=84ddafa0031f409e9b1dd96f91351621&amp;WebId=b44a2e8f6bd940ffb8577ce52c7585e0&amp;ListId=fd8a59b5757749e6848a491ebc731a91&amp;ItemId=47436&amp;ItemGuid=c80dd8a33a46452d9dc5b353455e6923&amp;Data=24","https://sed.admsakhalin.ru/Docs/Citizen/_layouts/15/eos/edbtransfer.ashx?SiteId=84ddafa0031f409e9b1dd96f91351621&amp;WebId=b44a2e8f6bd940ffb8577ce52c7585e0&amp;ListId=fd8a59b5757749e6848a491ebc731a91&amp;ItemId=47436&amp;ItemGuid=c80dd8a33a46452d9dc5b353455e6923&amp;Data=24")</f>
        <v>https://sed.admsakhalin.ru/Docs/Citizen/_layouts/15/eos/edbtransfer.ashx?SiteId=84ddafa0031f409e9b1dd96f91351621&amp;WebId=b44a2e8f6bd940ffb8577ce52c7585e0&amp;ListId=fd8a59b5757749e6848a491ebc731a91&amp;ItemId=47436&amp;ItemGuid=c80dd8a33a46452d9dc5b353455e6923&amp;Data=24</v>
      </c>
    </row>
    <row r="216" spans="1:7" x14ac:dyDescent="0.25">
      <c r="A216" t="s">
        <v>19</v>
      </c>
      <c r="B216" t="s">
        <v>87</v>
      </c>
      <c r="C216" t="s">
        <v>551</v>
      </c>
      <c r="D216" t="s">
        <v>190</v>
      </c>
      <c r="E216" t="s">
        <v>552</v>
      </c>
      <c r="F216" t="str">
        <f t="shared" si="0"/>
        <v>Обращения граждан МО Ногликский ГО</v>
      </c>
      <c r="G216" s="10" t="str">
        <f>HYPERLINK("https://sed.admsakhalin.ru/Docs/Citizen/_layouts/15/eos/edbtransfer.ashx?SiteId=84ddafa0031f409e9b1dd96f91351621&amp;WebId=b44a2e8f6bd940ffb8577ce52c7585e0&amp;ListId=fd8a59b5757749e6848a491ebc731a91&amp;ItemId=44964&amp;ItemGuid=64d6e51030754890894eb4481b647bfb&amp;Data=24","https://sed.admsakhalin.ru/Docs/Citizen/_layouts/15/eos/edbtransfer.ashx?SiteId=84ddafa0031f409e9b1dd96f91351621&amp;WebId=b44a2e8f6bd940ffb8577ce52c7585e0&amp;ListId=fd8a59b5757749e6848a491ebc731a91&amp;ItemId=44964&amp;ItemGuid=64d6e51030754890894eb4481b647bfb&amp;Data=24")</f>
        <v>https://sed.admsakhalin.ru/Docs/Citizen/_layouts/15/eos/edbtransfer.ashx?SiteId=84ddafa0031f409e9b1dd96f91351621&amp;WebId=b44a2e8f6bd940ffb8577ce52c7585e0&amp;ListId=fd8a59b5757749e6848a491ebc731a91&amp;ItemId=44964&amp;ItemGuid=64d6e51030754890894eb4481b647bfb&amp;Data=24</v>
      </c>
    </row>
    <row r="217" spans="1:7" x14ac:dyDescent="0.25">
      <c r="A217" t="s">
        <v>19</v>
      </c>
      <c r="B217" t="s">
        <v>39</v>
      </c>
      <c r="C217" t="s">
        <v>553</v>
      </c>
      <c r="D217" t="s">
        <v>56</v>
      </c>
      <c r="E217" t="s">
        <v>554</v>
      </c>
      <c r="F217" t="str">
        <f t="shared" si="0"/>
        <v>Обращения граждан МО Ногликский ГО</v>
      </c>
      <c r="G217" s="10" t="str">
        <f>HYPERLINK("https://sed.admsakhalin.ru/Docs/Citizen/_layouts/15/eos/edbtransfer.ashx?SiteId=84ddafa0031f409e9b1dd96f91351621&amp;WebId=b44a2e8f6bd940ffb8577ce52c7585e0&amp;ListId=fd8a59b5757749e6848a491ebc731a91&amp;ItemId=45327&amp;ItemGuid=a64933bb34a64aac92a5d793383cfb9b&amp;Data=24","https://sed.admsakhalin.ru/Docs/Citizen/_layouts/15/eos/edbtransfer.ashx?SiteId=84ddafa0031f409e9b1dd96f91351621&amp;WebId=b44a2e8f6bd940ffb8577ce52c7585e0&amp;ListId=fd8a59b5757749e6848a491ebc731a91&amp;ItemId=45327&amp;ItemGuid=a64933bb34a64aac92a5d793383cfb9b&amp;Data=24")</f>
        <v>https://sed.admsakhalin.ru/Docs/Citizen/_layouts/15/eos/edbtransfer.ashx?SiteId=84ddafa0031f409e9b1dd96f91351621&amp;WebId=b44a2e8f6bd940ffb8577ce52c7585e0&amp;ListId=fd8a59b5757749e6848a491ebc731a91&amp;ItemId=45327&amp;ItemGuid=a64933bb34a64aac92a5d793383cfb9b&amp;Data=24</v>
      </c>
    </row>
    <row r="218" spans="1:7" x14ac:dyDescent="0.25">
      <c r="A218" t="s">
        <v>19</v>
      </c>
      <c r="B218" t="s">
        <v>555</v>
      </c>
      <c r="C218" t="s">
        <v>556</v>
      </c>
      <c r="D218" t="s">
        <v>111</v>
      </c>
      <c r="E218" t="s">
        <v>557</v>
      </c>
      <c r="F218" t="str">
        <f t="shared" si="0"/>
        <v>Обращения граждан МО Ногликский ГО</v>
      </c>
      <c r="G218" s="10" t="str">
        <f>HYPERLINK("https://sed.admsakhalin.ru/Docs/Citizen/_layouts/15/eos/edbtransfer.ashx?SiteId=84ddafa0031f409e9b1dd96f91351621&amp;WebId=b44a2e8f6bd940ffb8577ce52c7585e0&amp;ListId=fd8a59b5757749e6848a491ebc731a91&amp;ItemId=45245&amp;ItemGuid=b74094dd3fdc4780ac6dd83399bbb51a&amp;Data=24","https://sed.admsakhalin.ru/Docs/Citizen/_layouts/15/eos/edbtransfer.ashx?SiteId=84ddafa0031f409e9b1dd96f91351621&amp;WebId=b44a2e8f6bd940ffb8577ce52c7585e0&amp;ListId=fd8a59b5757749e6848a491ebc731a91&amp;ItemId=45245&amp;ItemGuid=b74094dd3fdc4780ac6dd83399bbb51a&amp;Data=24")</f>
        <v>https://sed.admsakhalin.ru/Docs/Citizen/_layouts/15/eos/edbtransfer.ashx?SiteId=84ddafa0031f409e9b1dd96f91351621&amp;WebId=b44a2e8f6bd940ffb8577ce52c7585e0&amp;ListId=fd8a59b5757749e6848a491ebc731a91&amp;ItemId=45245&amp;ItemGuid=b74094dd3fdc4780ac6dd83399bbb51a&amp;Data=24</v>
      </c>
    </row>
    <row r="219" spans="1:7" x14ac:dyDescent="0.25">
      <c r="A219" t="s">
        <v>19</v>
      </c>
      <c r="B219" t="s">
        <v>106</v>
      </c>
      <c r="C219" t="s">
        <v>558</v>
      </c>
      <c r="D219" t="s">
        <v>559</v>
      </c>
      <c r="E219" t="s">
        <v>560</v>
      </c>
      <c r="F219" t="str">
        <f t="shared" si="0"/>
        <v>Обращения граждан МО Ногликский ГО</v>
      </c>
      <c r="G219" s="10" t="str">
        <f>HYPERLINK("https://sed.admsakhalin.ru/Docs/Citizen/_layouts/15/eos/edbtransfer.ashx?SiteId=84ddafa0031f409e9b1dd96f91351621&amp;WebId=b44a2e8f6bd940ffb8577ce52c7585e0&amp;ListId=fd8a59b5757749e6848a491ebc731a91&amp;ItemId=41976&amp;ItemGuid=4c2d0a0301d741b3be1ab58a11a6bbc5&amp;Data=24","https://sed.admsakhalin.ru/Docs/Citizen/_layouts/15/eos/edbtransfer.ashx?SiteId=84ddafa0031f409e9b1dd96f91351621&amp;WebId=b44a2e8f6bd940ffb8577ce52c7585e0&amp;ListId=fd8a59b5757749e6848a491ebc731a91&amp;ItemId=41976&amp;ItemGuid=4c2d0a0301d741b3be1ab58a11a6bbc5&amp;Data=24")</f>
        <v>https://sed.admsakhalin.ru/Docs/Citizen/_layouts/15/eos/edbtransfer.ashx?SiteId=84ddafa0031f409e9b1dd96f91351621&amp;WebId=b44a2e8f6bd940ffb8577ce52c7585e0&amp;ListId=fd8a59b5757749e6848a491ebc731a91&amp;ItemId=41976&amp;ItemGuid=4c2d0a0301d741b3be1ab58a11a6bbc5&amp;Data=24</v>
      </c>
    </row>
    <row r="220" spans="1:7" x14ac:dyDescent="0.25">
      <c r="A220" t="s">
        <v>19</v>
      </c>
      <c r="B220" t="s">
        <v>47</v>
      </c>
      <c r="C220" t="s">
        <v>561</v>
      </c>
      <c r="D220" t="s">
        <v>562</v>
      </c>
      <c r="E220" t="s">
        <v>563</v>
      </c>
      <c r="F220" t="str">
        <f t="shared" si="0"/>
        <v>Обращения граждан МО Ногликский ГО</v>
      </c>
      <c r="G220" s="10" t="str">
        <f>HYPERLINK("https://sed.admsakhalin.ru/Docs/Citizen/_layouts/15/eos/edbtransfer.ashx?SiteId=84ddafa0031f409e9b1dd96f91351621&amp;WebId=b44a2e8f6bd940ffb8577ce52c7585e0&amp;ListId=fd8a59b5757749e6848a491ebc731a91&amp;ItemId=45073&amp;ItemGuid=a8d432e786944d5d9637b5f352d5caef&amp;Data=24","https://sed.admsakhalin.ru/Docs/Citizen/_layouts/15/eos/edbtransfer.ashx?SiteId=84ddafa0031f409e9b1dd96f91351621&amp;WebId=b44a2e8f6bd940ffb8577ce52c7585e0&amp;ListId=fd8a59b5757749e6848a491ebc731a91&amp;ItemId=45073&amp;ItemGuid=a8d432e786944d5d9637b5f352d5caef&amp;Data=24")</f>
        <v>https://sed.admsakhalin.ru/Docs/Citizen/_layouts/15/eos/edbtransfer.ashx?SiteId=84ddafa0031f409e9b1dd96f91351621&amp;WebId=b44a2e8f6bd940ffb8577ce52c7585e0&amp;ListId=fd8a59b5757749e6848a491ebc731a91&amp;ItemId=45073&amp;ItemGuid=a8d432e786944d5d9637b5f352d5caef&amp;Data=24</v>
      </c>
    </row>
    <row r="221" spans="1:7" x14ac:dyDescent="0.25">
      <c r="A221" t="s">
        <v>19</v>
      </c>
      <c r="B221" t="s">
        <v>87</v>
      </c>
      <c r="C221" t="s">
        <v>564</v>
      </c>
      <c r="D221" t="s">
        <v>268</v>
      </c>
      <c r="E221" t="s">
        <v>131</v>
      </c>
      <c r="F221" t="str">
        <f t="shared" si="0"/>
        <v>Обращения граждан МО Ногликский ГО</v>
      </c>
      <c r="G221" s="10" t="str">
        <f>HYPERLINK("https://sed.admsakhalin.ru/Docs/Citizen/_layouts/15/eos/edbtransfer.ashx?SiteId=84ddafa0031f409e9b1dd96f91351621&amp;WebId=b44a2e8f6bd940ffb8577ce52c7585e0&amp;ListId=fd8a59b5757749e6848a491ebc731a91&amp;ItemId=43381&amp;ItemGuid=52acc09cee004547ababb69786b330e2&amp;Data=24","https://sed.admsakhalin.ru/Docs/Citizen/_layouts/15/eos/edbtransfer.ashx?SiteId=84ddafa0031f409e9b1dd96f91351621&amp;WebId=b44a2e8f6bd940ffb8577ce52c7585e0&amp;ListId=fd8a59b5757749e6848a491ebc731a91&amp;ItemId=43381&amp;ItemGuid=52acc09cee004547ababb69786b330e2&amp;Data=24")</f>
        <v>https://sed.admsakhalin.ru/Docs/Citizen/_layouts/15/eos/edbtransfer.ashx?SiteId=84ddafa0031f409e9b1dd96f91351621&amp;WebId=b44a2e8f6bd940ffb8577ce52c7585e0&amp;ListId=fd8a59b5757749e6848a491ebc731a91&amp;ItemId=43381&amp;ItemGuid=52acc09cee004547ababb69786b330e2&amp;Data=24</v>
      </c>
    </row>
    <row r="222" spans="1:7" x14ac:dyDescent="0.25">
      <c r="A222" t="s">
        <v>19</v>
      </c>
      <c r="B222" t="s">
        <v>32</v>
      </c>
      <c r="C222" t="s">
        <v>565</v>
      </c>
      <c r="D222" t="s">
        <v>111</v>
      </c>
      <c r="E222" t="s">
        <v>566</v>
      </c>
      <c r="F222" t="str">
        <f t="shared" si="0"/>
        <v>Обращения граждан МО Ногликский ГО</v>
      </c>
      <c r="G222" s="10" t="str">
        <f>HYPERLINK("https://sed.admsakhalin.ru/Docs/Citizen/_layouts/15/eos/edbtransfer.ashx?SiteId=84ddafa0031f409e9b1dd96f91351621&amp;WebId=b44a2e8f6bd940ffb8577ce52c7585e0&amp;ListId=fd8a59b5757749e6848a491ebc731a91&amp;ItemId=45238&amp;ItemGuid=6efd2c0d5a6f45779755b8bdf85be6bc&amp;Data=24","https://sed.admsakhalin.ru/Docs/Citizen/_layouts/15/eos/edbtransfer.ashx?SiteId=84ddafa0031f409e9b1dd96f91351621&amp;WebId=b44a2e8f6bd940ffb8577ce52c7585e0&amp;ListId=fd8a59b5757749e6848a491ebc731a91&amp;ItemId=45238&amp;ItemGuid=6efd2c0d5a6f45779755b8bdf85be6bc&amp;Data=24")</f>
        <v>https://sed.admsakhalin.ru/Docs/Citizen/_layouts/15/eos/edbtransfer.ashx?SiteId=84ddafa0031f409e9b1dd96f91351621&amp;WebId=b44a2e8f6bd940ffb8577ce52c7585e0&amp;ListId=fd8a59b5757749e6848a491ebc731a91&amp;ItemId=45238&amp;ItemGuid=6efd2c0d5a6f45779755b8bdf85be6bc&amp;Data=24</v>
      </c>
    </row>
    <row r="223" spans="1:7" x14ac:dyDescent="0.25">
      <c r="A223" t="s">
        <v>19</v>
      </c>
      <c r="B223" t="s">
        <v>32</v>
      </c>
      <c r="C223" t="s">
        <v>567</v>
      </c>
      <c r="D223" t="s">
        <v>227</v>
      </c>
      <c r="E223" t="s">
        <v>568</v>
      </c>
      <c r="F223" t="str">
        <f t="shared" si="0"/>
        <v>Обращения граждан МО Ногликский ГО</v>
      </c>
      <c r="G223" s="10" t="str">
        <f>HYPERLINK("https://sed.admsakhalin.ru/Docs/Citizen/_layouts/15/eos/edbtransfer.ashx?SiteId=84ddafa0031f409e9b1dd96f91351621&amp;WebId=b44a2e8f6bd940ffb8577ce52c7585e0&amp;ListId=fd8a59b5757749e6848a491ebc731a91&amp;ItemId=40954&amp;ItemGuid=baccc75babd442ebb6f6b937a6b768eb&amp;Data=24","https://sed.admsakhalin.ru/Docs/Citizen/_layouts/15/eos/edbtransfer.ashx?SiteId=84ddafa0031f409e9b1dd96f91351621&amp;WebId=b44a2e8f6bd940ffb8577ce52c7585e0&amp;ListId=fd8a59b5757749e6848a491ebc731a91&amp;ItemId=40954&amp;ItemGuid=baccc75babd442ebb6f6b937a6b768eb&amp;Data=24")</f>
        <v>https://sed.admsakhalin.ru/Docs/Citizen/_layouts/15/eos/edbtransfer.ashx?SiteId=84ddafa0031f409e9b1dd96f91351621&amp;WebId=b44a2e8f6bd940ffb8577ce52c7585e0&amp;ListId=fd8a59b5757749e6848a491ebc731a91&amp;ItemId=40954&amp;ItemGuid=baccc75babd442ebb6f6b937a6b768eb&amp;Data=24</v>
      </c>
    </row>
    <row r="224" spans="1:7" x14ac:dyDescent="0.25">
      <c r="A224" t="s">
        <v>19</v>
      </c>
      <c r="B224" t="s">
        <v>87</v>
      </c>
      <c r="C224" t="s">
        <v>569</v>
      </c>
      <c r="D224" t="s">
        <v>466</v>
      </c>
      <c r="E224" t="s">
        <v>131</v>
      </c>
      <c r="F224" t="str">
        <f t="shared" si="0"/>
        <v>Обращения граждан МО Ногликский ГО</v>
      </c>
      <c r="G224" s="10" t="str">
        <f>HYPERLINK("https://sed.admsakhalin.ru/Docs/Citizen/_layouts/15/eos/edbtransfer.ashx?SiteId=84ddafa0031f409e9b1dd96f91351621&amp;WebId=b44a2e8f6bd940ffb8577ce52c7585e0&amp;ListId=fd8a59b5757749e6848a491ebc731a91&amp;ItemId=43789&amp;ItemGuid=8324c3962af9491b85d3b9e8ed7ca97b&amp;Data=24","https://sed.admsakhalin.ru/Docs/Citizen/_layouts/15/eos/edbtransfer.ashx?SiteId=84ddafa0031f409e9b1dd96f91351621&amp;WebId=b44a2e8f6bd940ffb8577ce52c7585e0&amp;ListId=fd8a59b5757749e6848a491ebc731a91&amp;ItemId=43789&amp;ItemGuid=8324c3962af9491b85d3b9e8ed7ca97b&amp;Data=24")</f>
        <v>https://sed.admsakhalin.ru/Docs/Citizen/_layouts/15/eos/edbtransfer.ashx?SiteId=84ddafa0031f409e9b1dd96f91351621&amp;WebId=b44a2e8f6bd940ffb8577ce52c7585e0&amp;ListId=fd8a59b5757749e6848a491ebc731a91&amp;ItemId=43789&amp;ItemGuid=8324c3962af9491b85d3b9e8ed7ca97b&amp;Data=24</v>
      </c>
    </row>
    <row r="225" spans="1:7" x14ac:dyDescent="0.25">
      <c r="A225" t="s">
        <v>19</v>
      </c>
      <c r="B225" t="s">
        <v>32</v>
      </c>
      <c r="C225" t="s">
        <v>570</v>
      </c>
      <c r="D225" t="s">
        <v>156</v>
      </c>
      <c r="E225" t="s">
        <v>60</v>
      </c>
      <c r="F225" t="str">
        <f t="shared" si="0"/>
        <v>Обращения граждан МО Ногликский ГО</v>
      </c>
      <c r="G225" s="10" t="str">
        <f>HYPERLINK("https://sed.admsakhalin.ru/Docs/Citizen/_layouts/15/eos/edbtransfer.ashx?SiteId=84ddafa0031f409e9b1dd96f91351621&amp;WebId=b44a2e8f6bd940ffb8577ce52c7585e0&amp;ListId=fd8a59b5757749e6848a491ebc731a91&amp;ItemId=43041&amp;ItemGuid=eac3519e306043c88366bafa0a748369&amp;Data=24","https://sed.admsakhalin.ru/Docs/Citizen/_layouts/15/eos/edbtransfer.ashx?SiteId=84ddafa0031f409e9b1dd96f91351621&amp;WebId=b44a2e8f6bd940ffb8577ce52c7585e0&amp;ListId=fd8a59b5757749e6848a491ebc731a91&amp;ItemId=43041&amp;ItemGuid=eac3519e306043c88366bafa0a748369&amp;Data=24")</f>
        <v>https://sed.admsakhalin.ru/Docs/Citizen/_layouts/15/eos/edbtransfer.ashx?SiteId=84ddafa0031f409e9b1dd96f91351621&amp;WebId=b44a2e8f6bd940ffb8577ce52c7585e0&amp;ListId=fd8a59b5757749e6848a491ebc731a91&amp;ItemId=43041&amp;ItemGuid=eac3519e306043c88366bafa0a748369&amp;Data=24</v>
      </c>
    </row>
    <row r="226" spans="1:7" x14ac:dyDescent="0.25">
      <c r="A226" t="s">
        <v>19</v>
      </c>
      <c r="B226" t="s">
        <v>47</v>
      </c>
      <c r="C226" t="s">
        <v>571</v>
      </c>
      <c r="D226" t="s">
        <v>59</v>
      </c>
      <c r="E226" t="s">
        <v>75</v>
      </c>
      <c r="F226" t="str">
        <f t="shared" si="0"/>
        <v>Обращения граждан МО Ногликский ГО</v>
      </c>
      <c r="G226" s="10" t="str">
        <f>HYPERLINK("https://sed.admsakhalin.ru/Docs/Citizen/_layouts/15/eos/edbtransfer.ashx?SiteId=84ddafa0031f409e9b1dd96f91351621&amp;WebId=b44a2e8f6bd940ffb8577ce52c7585e0&amp;ListId=fd8a59b5757749e6848a491ebc731a91&amp;ItemId=43136&amp;ItemGuid=b86cc31ed0d743e4956eddb6fe2386c8&amp;Data=24","https://sed.admsakhalin.ru/Docs/Citizen/_layouts/15/eos/edbtransfer.ashx?SiteId=84ddafa0031f409e9b1dd96f91351621&amp;WebId=b44a2e8f6bd940ffb8577ce52c7585e0&amp;ListId=fd8a59b5757749e6848a491ebc731a91&amp;ItemId=43136&amp;ItemGuid=b86cc31ed0d743e4956eddb6fe2386c8&amp;Data=24")</f>
        <v>https://sed.admsakhalin.ru/Docs/Citizen/_layouts/15/eos/edbtransfer.ashx?SiteId=84ddafa0031f409e9b1dd96f91351621&amp;WebId=b44a2e8f6bd940ffb8577ce52c7585e0&amp;ListId=fd8a59b5757749e6848a491ebc731a91&amp;ItemId=43136&amp;ItemGuid=b86cc31ed0d743e4956eddb6fe2386c8&amp;Data=24</v>
      </c>
    </row>
    <row r="227" spans="1:7" x14ac:dyDescent="0.25">
      <c r="A227" t="s">
        <v>19</v>
      </c>
      <c r="B227" t="s">
        <v>32</v>
      </c>
      <c r="C227" t="s">
        <v>572</v>
      </c>
      <c r="D227" t="s">
        <v>74</v>
      </c>
      <c r="E227" t="s">
        <v>573</v>
      </c>
      <c r="F227" t="str">
        <f t="shared" si="0"/>
        <v>Обращения граждан МО Ногликский ГО</v>
      </c>
      <c r="G227" s="10" t="str">
        <f>HYPERLINK("https://sed.admsakhalin.ru/Docs/Citizen/_layouts/15/eos/edbtransfer.ashx?SiteId=84ddafa0031f409e9b1dd96f91351621&amp;WebId=b44a2e8f6bd940ffb8577ce52c7585e0&amp;ListId=fd8a59b5757749e6848a491ebc731a91&amp;ItemId=47935&amp;ItemGuid=6ab65ecb16d541d49e77de11065a0067&amp;Data=24","https://sed.admsakhalin.ru/Docs/Citizen/_layouts/15/eos/edbtransfer.ashx?SiteId=84ddafa0031f409e9b1dd96f91351621&amp;WebId=b44a2e8f6bd940ffb8577ce52c7585e0&amp;ListId=fd8a59b5757749e6848a491ebc731a91&amp;ItemId=47935&amp;ItemGuid=6ab65ecb16d541d49e77de11065a0067&amp;Data=24")</f>
        <v>https://sed.admsakhalin.ru/Docs/Citizen/_layouts/15/eos/edbtransfer.ashx?SiteId=84ddafa0031f409e9b1dd96f91351621&amp;WebId=b44a2e8f6bd940ffb8577ce52c7585e0&amp;ListId=fd8a59b5757749e6848a491ebc731a91&amp;ItemId=47935&amp;ItemGuid=6ab65ecb16d541d49e77de11065a0067&amp;Data=24</v>
      </c>
    </row>
    <row r="228" spans="1:7" x14ac:dyDescent="0.25">
      <c r="A228" t="s">
        <v>19</v>
      </c>
      <c r="B228" t="s">
        <v>574</v>
      </c>
      <c r="C228" t="s">
        <v>575</v>
      </c>
      <c r="D228" t="s">
        <v>89</v>
      </c>
      <c r="E228" t="s">
        <v>576</v>
      </c>
      <c r="F228" t="str">
        <f t="shared" si="0"/>
        <v>Обращения граждан МО Ногликский ГО</v>
      </c>
      <c r="G228" s="10" t="str">
        <f>HYPERLINK("https://sed.admsakhalin.ru/Docs/Citizen/_layouts/15/eos/edbtransfer.ashx?SiteId=84ddafa0031f409e9b1dd96f91351621&amp;WebId=b44a2e8f6bd940ffb8577ce52c7585e0&amp;ListId=fd8a59b5757749e6848a491ebc731a91&amp;ItemId=44625&amp;ItemGuid=b4955a1a48ef4ec498c4df75229c2cf4&amp;Data=24","https://sed.admsakhalin.ru/Docs/Citizen/_layouts/15/eos/edbtransfer.ashx?SiteId=84ddafa0031f409e9b1dd96f91351621&amp;WebId=b44a2e8f6bd940ffb8577ce52c7585e0&amp;ListId=fd8a59b5757749e6848a491ebc731a91&amp;ItemId=44625&amp;ItemGuid=b4955a1a48ef4ec498c4df75229c2cf4&amp;Data=24")</f>
        <v>https://sed.admsakhalin.ru/Docs/Citizen/_layouts/15/eos/edbtransfer.ashx?SiteId=84ddafa0031f409e9b1dd96f91351621&amp;WebId=b44a2e8f6bd940ffb8577ce52c7585e0&amp;ListId=fd8a59b5757749e6848a491ebc731a91&amp;ItemId=44625&amp;ItemGuid=b4955a1a48ef4ec498c4df75229c2cf4&amp;Data=24</v>
      </c>
    </row>
    <row r="229" spans="1:7" x14ac:dyDescent="0.25">
      <c r="A229" t="s">
        <v>19</v>
      </c>
      <c r="B229" t="s">
        <v>185</v>
      </c>
      <c r="C229" t="s">
        <v>577</v>
      </c>
      <c r="D229" t="s">
        <v>221</v>
      </c>
      <c r="E229" t="s">
        <v>578</v>
      </c>
      <c r="F229" t="str">
        <f t="shared" si="0"/>
        <v>Обращения граждан МО Ногликский ГО</v>
      </c>
      <c r="G229" s="10" t="str">
        <f>HYPERLINK("https://sed.admsakhalin.ru/Docs/Citizen/_layouts/15/eos/edbtransfer.ashx?SiteId=84ddafa0031f409e9b1dd96f91351621&amp;WebId=b44a2e8f6bd940ffb8577ce52c7585e0&amp;ListId=fd8a59b5757749e6848a491ebc731a91&amp;ItemId=42934&amp;ItemGuid=58ffcbe77897484a902ce0a4a1df2312&amp;Data=24","https://sed.admsakhalin.ru/Docs/Citizen/_layouts/15/eos/edbtransfer.ashx?SiteId=84ddafa0031f409e9b1dd96f91351621&amp;WebId=b44a2e8f6bd940ffb8577ce52c7585e0&amp;ListId=fd8a59b5757749e6848a491ebc731a91&amp;ItemId=42934&amp;ItemGuid=58ffcbe77897484a902ce0a4a1df2312&amp;Data=24")</f>
        <v>https://sed.admsakhalin.ru/Docs/Citizen/_layouts/15/eos/edbtransfer.ashx?SiteId=84ddafa0031f409e9b1dd96f91351621&amp;WebId=b44a2e8f6bd940ffb8577ce52c7585e0&amp;ListId=fd8a59b5757749e6848a491ebc731a91&amp;ItemId=42934&amp;ItemGuid=58ffcbe77897484a902ce0a4a1df2312&amp;Data=24</v>
      </c>
    </row>
    <row r="230" spans="1:7" x14ac:dyDescent="0.25">
      <c r="A230" t="s">
        <v>19</v>
      </c>
      <c r="B230" t="s">
        <v>87</v>
      </c>
      <c r="C230" t="s">
        <v>579</v>
      </c>
      <c r="D230" t="s">
        <v>452</v>
      </c>
      <c r="E230" t="s">
        <v>131</v>
      </c>
      <c r="F230" t="str">
        <f t="shared" si="0"/>
        <v>Обращения граждан МО Ногликский ГО</v>
      </c>
      <c r="G230" s="10" t="str">
        <f>HYPERLINK("https://sed.admsakhalin.ru/Docs/Citizen/_layouts/15/eos/edbtransfer.ashx?SiteId=84ddafa0031f409e9b1dd96f91351621&amp;WebId=b44a2e8f6bd940ffb8577ce52c7585e0&amp;ListId=fd8a59b5757749e6848a491ebc731a91&amp;ItemId=45834&amp;ItemGuid=ef2a0bb282c14fbb8d4fbb3f1dcd43c7&amp;Data=24","https://sed.admsakhalin.ru/Docs/Citizen/_layouts/15/eos/edbtransfer.ashx?SiteId=84ddafa0031f409e9b1dd96f91351621&amp;WebId=b44a2e8f6bd940ffb8577ce52c7585e0&amp;ListId=fd8a59b5757749e6848a491ebc731a91&amp;ItemId=45834&amp;ItemGuid=ef2a0bb282c14fbb8d4fbb3f1dcd43c7&amp;Data=24")</f>
        <v>https://sed.admsakhalin.ru/Docs/Citizen/_layouts/15/eos/edbtransfer.ashx?SiteId=84ddafa0031f409e9b1dd96f91351621&amp;WebId=b44a2e8f6bd940ffb8577ce52c7585e0&amp;ListId=fd8a59b5757749e6848a491ebc731a91&amp;ItemId=45834&amp;ItemGuid=ef2a0bb282c14fbb8d4fbb3f1dcd43c7&amp;Data=24</v>
      </c>
    </row>
    <row r="231" spans="1:7" x14ac:dyDescent="0.25">
      <c r="A231" t="s">
        <v>19</v>
      </c>
      <c r="B231" t="s">
        <v>32</v>
      </c>
      <c r="C231" t="s">
        <v>580</v>
      </c>
      <c r="D231" t="s">
        <v>45</v>
      </c>
      <c r="E231" t="s">
        <v>138</v>
      </c>
      <c r="F231" t="str">
        <f t="shared" si="0"/>
        <v>Обращения граждан МО Ногликский ГО</v>
      </c>
      <c r="G231" s="10" t="str">
        <f>HYPERLINK("https://sed.admsakhalin.ru/Docs/Citizen/_layouts/15/eos/edbtransfer.ashx?SiteId=84ddafa0031f409e9b1dd96f91351621&amp;WebId=b44a2e8f6bd940ffb8577ce52c7585e0&amp;ListId=fd8a59b5757749e6848a491ebc731a91&amp;ItemId=46607&amp;ItemGuid=b68cb062c03e429da89fbc71b7e59e62&amp;Data=24","https://sed.admsakhalin.ru/Docs/Citizen/_layouts/15/eos/edbtransfer.ashx?SiteId=84ddafa0031f409e9b1dd96f91351621&amp;WebId=b44a2e8f6bd940ffb8577ce52c7585e0&amp;ListId=fd8a59b5757749e6848a491ebc731a91&amp;ItemId=46607&amp;ItemGuid=b68cb062c03e429da89fbc71b7e59e62&amp;Data=24")</f>
        <v>https://sed.admsakhalin.ru/Docs/Citizen/_layouts/15/eos/edbtransfer.ashx?SiteId=84ddafa0031f409e9b1dd96f91351621&amp;WebId=b44a2e8f6bd940ffb8577ce52c7585e0&amp;ListId=fd8a59b5757749e6848a491ebc731a91&amp;ItemId=46607&amp;ItemGuid=b68cb062c03e429da89fbc71b7e59e62&amp;Data=24</v>
      </c>
    </row>
    <row r="232" spans="1:7" x14ac:dyDescent="0.25">
      <c r="A232" t="s">
        <v>19</v>
      </c>
      <c r="B232" t="s">
        <v>32</v>
      </c>
      <c r="C232" t="s">
        <v>581</v>
      </c>
      <c r="D232" t="s">
        <v>506</v>
      </c>
      <c r="E232" t="s">
        <v>582</v>
      </c>
      <c r="F232" t="str">
        <f t="shared" si="0"/>
        <v>Обращения граждан МО Ногликский ГО</v>
      </c>
      <c r="G232" s="10" t="str">
        <f>HYPERLINK("https://sed.admsakhalin.ru/Docs/Citizen/_layouts/15/eos/edbtransfer.ashx?SiteId=84ddafa0031f409e9b1dd96f91351621&amp;WebId=b44a2e8f6bd940ffb8577ce52c7585e0&amp;ListId=fd8a59b5757749e6848a491ebc731a91&amp;ItemId=41383&amp;ItemGuid=280c89d9f43b48608f4abd9bc70641ba&amp;Data=24","https://sed.admsakhalin.ru/Docs/Citizen/_layouts/15/eos/edbtransfer.ashx?SiteId=84ddafa0031f409e9b1dd96f91351621&amp;WebId=b44a2e8f6bd940ffb8577ce52c7585e0&amp;ListId=fd8a59b5757749e6848a491ebc731a91&amp;ItemId=41383&amp;ItemGuid=280c89d9f43b48608f4abd9bc70641ba&amp;Data=24")</f>
        <v>https://sed.admsakhalin.ru/Docs/Citizen/_layouts/15/eos/edbtransfer.ashx?SiteId=84ddafa0031f409e9b1dd96f91351621&amp;WebId=b44a2e8f6bd940ffb8577ce52c7585e0&amp;ListId=fd8a59b5757749e6848a491ebc731a91&amp;ItemId=41383&amp;ItemGuid=280c89d9f43b48608f4abd9bc70641ba&amp;Data=24</v>
      </c>
    </row>
    <row r="233" spans="1:7" x14ac:dyDescent="0.25">
      <c r="A233" t="s">
        <v>19</v>
      </c>
      <c r="B233" t="s">
        <v>94</v>
      </c>
      <c r="C233" t="s">
        <v>583</v>
      </c>
      <c r="D233" t="s">
        <v>584</v>
      </c>
      <c r="E233" t="s">
        <v>585</v>
      </c>
      <c r="F233" t="str">
        <f t="shared" si="0"/>
        <v>Обращения граждан МО Ногликский ГО</v>
      </c>
      <c r="G233" s="10" t="str">
        <f>HYPERLINK("https://sed.admsakhalin.ru/Docs/Citizen/_layouts/15/eos/edbtransfer.ashx?SiteId=84ddafa0031f409e9b1dd96f91351621&amp;WebId=b44a2e8f6bd940ffb8577ce52c7585e0&amp;ListId=fd8a59b5757749e6848a491ebc731a91&amp;ItemId=41977&amp;ItemGuid=e1f22469af4b4712989fc183376fc7d3&amp;Data=24","https://sed.admsakhalin.ru/Docs/Citizen/_layouts/15/eos/edbtransfer.ashx?SiteId=84ddafa0031f409e9b1dd96f91351621&amp;WebId=b44a2e8f6bd940ffb8577ce52c7585e0&amp;ListId=fd8a59b5757749e6848a491ebc731a91&amp;ItemId=41977&amp;ItemGuid=e1f22469af4b4712989fc183376fc7d3&amp;Data=24")</f>
        <v>https://sed.admsakhalin.ru/Docs/Citizen/_layouts/15/eos/edbtransfer.ashx?SiteId=84ddafa0031f409e9b1dd96f91351621&amp;WebId=b44a2e8f6bd940ffb8577ce52c7585e0&amp;ListId=fd8a59b5757749e6848a491ebc731a91&amp;ItemId=41977&amp;ItemGuid=e1f22469af4b4712989fc183376fc7d3&amp;Data=24</v>
      </c>
    </row>
    <row r="234" spans="1:7" x14ac:dyDescent="0.25">
      <c r="A234" t="s">
        <v>19</v>
      </c>
      <c r="B234" t="s">
        <v>24</v>
      </c>
      <c r="C234" t="s">
        <v>586</v>
      </c>
      <c r="D234" t="s">
        <v>34</v>
      </c>
      <c r="E234" t="s">
        <v>498</v>
      </c>
      <c r="F234" t="str">
        <f t="shared" si="0"/>
        <v>Обращения граждан МО Ногликский ГО</v>
      </c>
      <c r="G234" s="10" t="str">
        <f>HYPERLINK("https://sed.admsakhalin.ru/Docs/Citizen/_layouts/15/eos/edbtransfer.ashx?SiteId=84ddafa0031f409e9b1dd96f91351621&amp;WebId=b44a2e8f6bd940ffb8577ce52c7585e0&amp;ListId=fd8a59b5757749e6848a491ebc731a91&amp;ItemId=47497&amp;ItemGuid=8e70c3fdc6a24203a74ce541c9615f25&amp;Data=24","https://sed.admsakhalin.ru/Docs/Citizen/_layouts/15/eos/edbtransfer.ashx?SiteId=84ddafa0031f409e9b1dd96f91351621&amp;WebId=b44a2e8f6bd940ffb8577ce52c7585e0&amp;ListId=fd8a59b5757749e6848a491ebc731a91&amp;ItemId=47497&amp;ItemGuid=8e70c3fdc6a24203a74ce541c9615f25&amp;Data=24")</f>
        <v>https://sed.admsakhalin.ru/Docs/Citizen/_layouts/15/eos/edbtransfer.ashx?SiteId=84ddafa0031f409e9b1dd96f91351621&amp;WebId=b44a2e8f6bd940ffb8577ce52c7585e0&amp;ListId=fd8a59b5757749e6848a491ebc731a91&amp;ItemId=47497&amp;ItemGuid=8e70c3fdc6a24203a74ce541c9615f25&amp;Data=24</v>
      </c>
    </row>
    <row r="235" spans="1:7" x14ac:dyDescent="0.25">
      <c r="A235" t="s">
        <v>19</v>
      </c>
      <c r="B235" t="s">
        <v>39</v>
      </c>
      <c r="C235" t="s">
        <v>587</v>
      </c>
      <c r="D235" t="s">
        <v>26</v>
      </c>
      <c r="E235" t="s">
        <v>588</v>
      </c>
      <c r="F235" t="str">
        <f t="shared" si="0"/>
        <v>Обращения граждан МО Ногликский ГО</v>
      </c>
      <c r="G235" s="10" t="str">
        <f>HYPERLINK("https://sed.admsakhalin.ru/Docs/Citizen/_layouts/15/eos/edbtransfer.ashx?SiteId=84ddafa0031f409e9b1dd96f91351621&amp;WebId=b44a2e8f6bd940ffb8577ce52c7585e0&amp;ListId=fd8a59b5757749e6848a491ebc731a91&amp;ItemId=45844&amp;ItemGuid=27e83ac8d4dc41baa17fe6b86f1abafd&amp;Data=24","https://sed.admsakhalin.ru/Docs/Citizen/_layouts/15/eos/edbtransfer.ashx?SiteId=84ddafa0031f409e9b1dd96f91351621&amp;WebId=b44a2e8f6bd940ffb8577ce52c7585e0&amp;ListId=fd8a59b5757749e6848a491ebc731a91&amp;ItemId=45844&amp;ItemGuid=27e83ac8d4dc41baa17fe6b86f1abafd&amp;Data=24")</f>
        <v>https://sed.admsakhalin.ru/Docs/Citizen/_layouts/15/eos/edbtransfer.ashx?SiteId=84ddafa0031f409e9b1dd96f91351621&amp;WebId=b44a2e8f6bd940ffb8577ce52c7585e0&amp;ListId=fd8a59b5757749e6848a491ebc731a91&amp;ItemId=45844&amp;ItemGuid=27e83ac8d4dc41baa17fe6b86f1abafd&amp;Data=24</v>
      </c>
    </row>
    <row r="236" spans="1:7" x14ac:dyDescent="0.25">
      <c r="A236" t="s">
        <v>19</v>
      </c>
      <c r="B236" t="s">
        <v>39</v>
      </c>
      <c r="C236" t="s">
        <v>589</v>
      </c>
      <c r="D236" t="s">
        <v>479</v>
      </c>
      <c r="E236" t="s">
        <v>590</v>
      </c>
      <c r="F236" t="str">
        <f t="shared" si="0"/>
        <v>Обращения граждан МО Ногликский ГО</v>
      </c>
      <c r="G236" s="10" t="str">
        <f>HYPERLINK("https://sed.admsakhalin.ru/Docs/Citizen/_layouts/15/eos/edbtransfer.ashx?SiteId=84ddafa0031f409e9b1dd96f91351621&amp;WebId=b44a2e8f6bd940ffb8577ce52c7585e0&amp;ListId=fd8a59b5757749e6848a491ebc731a91&amp;ItemId=46317&amp;ItemGuid=ec5f53d8e7bb44678fa8c1f5c7084cb0&amp;Data=24","https://sed.admsakhalin.ru/Docs/Citizen/_layouts/15/eos/edbtransfer.ashx?SiteId=84ddafa0031f409e9b1dd96f91351621&amp;WebId=b44a2e8f6bd940ffb8577ce52c7585e0&amp;ListId=fd8a59b5757749e6848a491ebc731a91&amp;ItemId=46317&amp;ItemGuid=ec5f53d8e7bb44678fa8c1f5c7084cb0&amp;Data=24")</f>
        <v>https://sed.admsakhalin.ru/Docs/Citizen/_layouts/15/eos/edbtransfer.ashx?SiteId=84ddafa0031f409e9b1dd96f91351621&amp;WebId=b44a2e8f6bd940ffb8577ce52c7585e0&amp;ListId=fd8a59b5757749e6848a491ebc731a91&amp;ItemId=46317&amp;ItemGuid=ec5f53d8e7bb44678fa8c1f5c7084cb0&amp;Data=24</v>
      </c>
    </row>
    <row r="237" spans="1:7" x14ac:dyDescent="0.25">
      <c r="A237" t="s">
        <v>19</v>
      </c>
      <c r="B237" t="s">
        <v>163</v>
      </c>
      <c r="C237" t="s">
        <v>591</v>
      </c>
      <c r="D237" t="s">
        <v>17</v>
      </c>
      <c r="E237" t="s">
        <v>592</v>
      </c>
      <c r="F237" t="str">
        <f t="shared" si="0"/>
        <v>Обращения граждан МО Ногликский ГО</v>
      </c>
      <c r="G237" s="10" t="str">
        <f>HYPERLINK("https://sed.admsakhalin.ru/Docs/Citizen/_layouts/15/eos/edbtransfer.ashx?SiteId=84ddafa0031f409e9b1dd96f91351621&amp;WebId=b44a2e8f6bd940ffb8577ce52c7585e0&amp;ListId=fd8a59b5757749e6848a491ebc731a91&amp;ItemId=48251&amp;ItemGuid=8db0bff3a47e4246adf3c2c9eec83add&amp;Data=24","https://sed.admsakhalin.ru/Docs/Citizen/_layouts/15/eos/edbtransfer.ashx?SiteId=84ddafa0031f409e9b1dd96f91351621&amp;WebId=b44a2e8f6bd940ffb8577ce52c7585e0&amp;ListId=fd8a59b5757749e6848a491ebc731a91&amp;ItemId=48251&amp;ItemGuid=8db0bff3a47e4246adf3c2c9eec83add&amp;Data=24")</f>
        <v>https://sed.admsakhalin.ru/Docs/Citizen/_layouts/15/eos/edbtransfer.ashx?SiteId=84ddafa0031f409e9b1dd96f91351621&amp;WebId=b44a2e8f6bd940ffb8577ce52c7585e0&amp;ListId=fd8a59b5757749e6848a491ebc731a91&amp;ItemId=48251&amp;ItemGuid=8db0bff3a47e4246adf3c2c9eec83add&amp;Data=24</v>
      </c>
    </row>
    <row r="238" spans="1:7" x14ac:dyDescent="0.25">
      <c r="A238" t="s">
        <v>19</v>
      </c>
      <c r="B238" t="s">
        <v>299</v>
      </c>
      <c r="C238" t="s">
        <v>593</v>
      </c>
      <c r="D238" t="s">
        <v>391</v>
      </c>
      <c r="E238" t="s">
        <v>302</v>
      </c>
      <c r="F238" t="str">
        <f t="shared" si="0"/>
        <v>Обращения граждан МО Ногликский ГО</v>
      </c>
      <c r="G238" s="10" t="str">
        <f>HYPERLINK("https://sed.admsakhalin.ru/Docs/Citizen/_layouts/15/eos/edbtransfer.ashx?SiteId=84ddafa0031f409e9b1dd96f91351621&amp;WebId=b44a2e8f6bd940ffb8577ce52c7585e0&amp;ListId=fd8a59b5757749e6848a491ebc731a91&amp;ItemId=44164&amp;ItemGuid=5599b5ba529049b29a9bc3816deab9da&amp;Data=24","https://sed.admsakhalin.ru/Docs/Citizen/_layouts/15/eos/edbtransfer.ashx?SiteId=84ddafa0031f409e9b1dd96f91351621&amp;WebId=b44a2e8f6bd940ffb8577ce52c7585e0&amp;ListId=fd8a59b5757749e6848a491ebc731a91&amp;ItemId=44164&amp;ItemGuid=5599b5ba529049b29a9bc3816deab9da&amp;Data=24")</f>
        <v>https://sed.admsakhalin.ru/Docs/Citizen/_layouts/15/eos/edbtransfer.ashx?SiteId=84ddafa0031f409e9b1dd96f91351621&amp;WebId=b44a2e8f6bd940ffb8577ce52c7585e0&amp;ListId=fd8a59b5757749e6848a491ebc731a91&amp;ItemId=44164&amp;ItemGuid=5599b5ba529049b29a9bc3816deab9da&amp;Data=24</v>
      </c>
    </row>
    <row r="239" spans="1:7" x14ac:dyDescent="0.25">
      <c r="A239" t="s">
        <v>19</v>
      </c>
      <c r="B239" t="s">
        <v>474</v>
      </c>
      <c r="C239" t="s">
        <v>594</v>
      </c>
      <c r="D239" t="s">
        <v>221</v>
      </c>
      <c r="E239" t="s">
        <v>595</v>
      </c>
      <c r="F239" t="str">
        <f t="shared" si="0"/>
        <v>Обращения граждан МО Ногликский ГО</v>
      </c>
      <c r="G239" s="10" t="str">
        <f>HYPERLINK("https://sed.admsakhalin.ru/Docs/Citizen/_layouts/15/eos/edbtransfer.ashx?SiteId=84ddafa0031f409e9b1dd96f91351621&amp;WebId=b44a2e8f6bd940ffb8577ce52c7585e0&amp;ListId=fd8a59b5757749e6848a491ebc731a91&amp;ItemId=42929&amp;ItemGuid=d306a8190244447eac47c3b7614228f7&amp;Data=24","https://sed.admsakhalin.ru/Docs/Citizen/_layouts/15/eos/edbtransfer.ashx?SiteId=84ddafa0031f409e9b1dd96f91351621&amp;WebId=b44a2e8f6bd940ffb8577ce52c7585e0&amp;ListId=fd8a59b5757749e6848a491ebc731a91&amp;ItemId=42929&amp;ItemGuid=d306a8190244447eac47c3b7614228f7&amp;Data=24")</f>
        <v>https://sed.admsakhalin.ru/Docs/Citizen/_layouts/15/eos/edbtransfer.ashx?SiteId=84ddafa0031f409e9b1dd96f91351621&amp;WebId=b44a2e8f6bd940ffb8577ce52c7585e0&amp;ListId=fd8a59b5757749e6848a491ebc731a91&amp;ItemId=42929&amp;ItemGuid=d306a8190244447eac47c3b7614228f7&amp;Data=24</v>
      </c>
    </row>
    <row r="240" spans="1:7" x14ac:dyDescent="0.25">
      <c r="A240" t="s">
        <v>19</v>
      </c>
      <c r="B240" t="s">
        <v>468</v>
      </c>
      <c r="C240" t="s">
        <v>596</v>
      </c>
      <c r="D240" t="s">
        <v>286</v>
      </c>
      <c r="E240" t="s">
        <v>597</v>
      </c>
      <c r="F240" t="str">
        <f t="shared" si="0"/>
        <v>Обращения граждан МО Ногликский ГО</v>
      </c>
      <c r="G240" s="10" t="str">
        <f>HYPERLINK("https://sed.admsakhalin.ru/Docs/Citizen/_layouts/15/eos/edbtransfer.ashx?SiteId=84ddafa0031f409e9b1dd96f91351621&amp;WebId=b44a2e8f6bd940ffb8577ce52c7585e0&amp;ListId=fd8a59b5757749e6848a491ebc731a91&amp;ItemId=45620&amp;ItemGuid=197cb5d78cf344c6b7a2c4b380cd6d8e&amp;Data=24","https://sed.admsakhalin.ru/Docs/Citizen/_layouts/15/eos/edbtransfer.ashx?SiteId=84ddafa0031f409e9b1dd96f91351621&amp;WebId=b44a2e8f6bd940ffb8577ce52c7585e0&amp;ListId=fd8a59b5757749e6848a491ebc731a91&amp;ItemId=45620&amp;ItemGuid=197cb5d78cf344c6b7a2c4b380cd6d8e&amp;Data=24")</f>
        <v>https://sed.admsakhalin.ru/Docs/Citizen/_layouts/15/eos/edbtransfer.ashx?SiteId=84ddafa0031f409e9b1dd96f91351621&amp;WebId=b44a2e8f6bd940ffb8577ce52c7585e0&amp;ListId=fd8a59b5757749e6848a491ebc731a91&amp;ItemId=45620&amp;ItemGuid=197cb5d78cf344c6b7a2c4b380cd6d8e&amp;Data=24</v>
      </c>
    </row>
    <row r="241" spans="1:7" x14ac:dyDescent="0.25">
      <c r="A241" t="s">
        <v>19</v>
      </c>
      <c r="B241" t="s">
        <v>94</v>
      </c>
      <c r="C241" t="s">
        <v>598</v>
      </c>
      <c r="D241" t="s">
        <v>599</v>
      </c>
      <c r="E241" t="s">
        <v>94</v>
      </c>
      <c r="F241" t="str">
        <f t="shared" si="0"/>
        <v>Обращения граждан МО Ногликский ГО</v>
      </c>
      <c r="G241" s="10" t="str">
        <f>HYPERLINK("https://sed.admsakhalin.ru/Docs/Citizen/_layouts/15/eos/edbtransfer.ashx?SiteId=84ddafa0031f409e9b1dd96f91351621&amp;WebId=b44a2e8f6bd940ffb8577ce52c7585e0&amp;ListId=fd8a59b5757749e6848a491ebc731a91&amp;ItemId=41059&amp;ItemGuid=8a5f51615e5d488fb81ec58cdd467481&amp;Data=24","https://sed.admsakhalin.ru/Docs/Citizen/_layouts/15/eos/edbtransfer.ashx?SiteId=84ddafa0031f409e9b1dd96f91351621&amp;WebId=b44a2e8f6bd940ffb8577ce52c7585e0&amp;ListId=fd8a59b5757749e6848a491ebc731a91&amp;ItemId=41059&amp;ItemGuid=8a5f51615e5d488fb81ec58cdd467481&amp;Data=24")</f>
        <v>https://sed.admsakhalin.ru/Docs/Citizen/_layouts/15/eos/edbtransfer.ashx?SiteId=84ddafa0031f409e9b1dd96f91351621&amp;WebId=b44a2e8f6bd940ffb8577ce52c7585e0&amp;ListId=fd8a59b5757749e6848a491ebc731a91&amp;ItemId=41059&amp;ItemGuid=8a5f51615e5d488fb81ec58cdd467481&amp;Data=24</v>
      </c>
    </row>
    <row r="242" spans="1:7" x14ac:dyDescent="0.25">
      <c r="A242" t="s">
        <v>19</v>
      </c>
      <c r="B242" t="s">
        <v>163</v>
      </c>
      <c r="C242" t="s">
        <v>600</v>
      </c>
      <c r="D242" t="s">
        <v>536</v>
      </c>
      <c r="E242" t="s">
        <v>601</v>
      </c>
      <c r="F242" t="str">
        <f t="shared" si="0"/>
        <v>Обращения граждан МО Ногликский ГО</v>
      </c>
      <c r="G242" s="10" t="str">
        <f>HYPERLINK("https://sed.admsakhalin.ru/Docs/Citizen/_layouts/15/eos/edbtransfer.ashx?SiteId=84ddafa0031f409e9b1dd96f91351621&amp;WebId=b44a2e8f6bd940ffb8577ce52c7585e0&amp;ListId=fd8a59b5757749e6848a491ebc731a91&amp;ItemId=42424&amp;ItemGuid=6bf53434730f4d6b98f4c6bcc0e59280&amp;Data=24","https://sed.admsakhalin.ru/Docs/Citizen/_layouts/15/eos/edbtransfer.ashx?SiteId=84ddafa0031f409e9b1dd96f91351621&amp;WebId=b44a2e8f6bd940ffb8577ce52c7585e0&amp;ListId=fd8a59b5757749e6848a491ebc731a91&amp;ItemId=42424&amp;ItemGuid=6bf53434730f4d6b98f4c6bcc0e59280&amp;Data=24")</f>
        <v>https://sed.admsakhalin.ru/Docs/Citizen/_layouts/15/eos/edbtransfer.ashx?SiteId=84ddafa0031f409e9b1dd96f91351621&amp;WebId=b44a2e8f6bd940ffb8577ce52c7585e0&amp;ListId=fd8a59b5757749e6848a491ebc731a91&amp;ItemId=42424&amp;ItemGuid=6bf53434730f4d6b98f4c6bcc0e59280&amp;Data=24</v>
      </c>
    </row>
    <row r="243" spans="1:7" x14ac:dyDescent="0.25">
      <c r="A243" t="s">
        <v>19</v>
      </c>
      <c r="B243" t="s">
        <v>122</v>
      </c>
      <c r="C243" t="s">
        <v>602</v>
      </c>
      <c r="D243" t="s">
        <v>74</v>
      </c>
      <c r="E243" t="s">
        <v>603</v>
      </c>
      <c r="F243" t="str">
        <f t="shared" si="0"/>
        <v>Обращения граждан МО Ногликский ГО</v>
      </c>
      <c r="G243" s="10" t="str">
        <f>HYPERLINK("https://sed.admsakhalin.ru/Docs/Citizen/_layouts/15/eos/edbtransfer.ashx?SiteId=84ddafa0031f409e9b1dd96f91351621&amp;WebId=b44a2e8f6bd940ffb8577ce52c7585e0&amp;ListId=fd8a59b5757749e6848a491ebc731a91&amp;ItemId=47953&amp;ItemGuid=e373e166c13f4e48b1e49f05341742cb&amp;Data=24","https://sed.admsakhalin.ru/Docs/Citizen/_layouts/15/eos/edbtransfer.ashx?SiteId=84ddafa0031f409e9b1dd96f91351621&amp;WebId=b44a2e8f6bd940ffb8577ce52c7585e0&amp;ListId=fd8a59b5757749e6848a491ebc731a91&amp;ItemId=47953&amp;ItemGuid=e373e166c13f4e48b1e49f05341742cb&amp;Data=24")</f>
        <v>https://sed.admsakhalin.ru/Docs/Citizen/_layouts/15/eos/edbtransfer.ashx?SiteId=84ddafa0031f409e9b1dd96f91351621&amp;WebId=b44a2e8f6bd940ffb8577ce52c7585e0&amp;ListId=fd8a59b5757749e6848a491ebc731a91&amp;ItemId=47953&amp;ItemGuid=e373e166c13f4e48b1e49f05341742cb&amp;Data=24</v>
      </c>
    </row>
    <row r="244" spans="1:7" x14ac:dyDescent="0.25">
      <c r="A244" t="s">
        <v>19</v>
      </c>
      <c r="B244" t="s">
        <v>32</v>
      </c>
      <c r="C244" t="s">
        <v>604</v>
      </c>
      <c r="D244" t="s">
        <v>386</v>
      </c>
      <c r="E244" t="s">
        <v>138</v>
      </c>
      <c r="F244" t="str">
        <f t="shared" si="0"/>
        <v>Обращения граждан МО Ногликский ГО</v>
      </c>
      <c r="G244" s="10" t="str">
        <f>HYPERLINK("https://sed.admsakhalin.ru/Docs/Citizen/_layouts/15/eos/edbtransfer.ashx?SiteId=84ddafa0031f409e9b1dd96f91351621&amp;WebId=b44a2e8f6bd940ffb8577ce52c7585e0&amp;ListId=fd8a59b5757749e6848a491ebc731a91&amp;ItemId=44804&amp;ItemGuid=6cff699e55fa48a1ade7a4b88b540063&amp;Data=24","https://sed.admsakhalin.ru/Docs/Citizen/_layouts/15/eos/edbtransfer.ashx?SiteId=84ddafa0031f409e9b1dd96f91351621&amp;WebId=b44a2e8f6bd940ffb8577ce52c7585e0&amp;ListId=fd8a59b5757749e6848a491ebc731a91&amp;ItemId=44804&amp;ItemGuid=6cff699e55fa48a1ade7a4b88b540063&amp;Data=24")</f>
        <v>https://sed.admsakhalin.ru/Docs/Citizen/_layouts/15/eos/edbtransfer.ashx?SiteId=84ddafa0031f409e9b1dd96f91351621&amp;WebId=b44a2e8f6bd940ffb8577ce52c7585e0&amp;ListId=fd8a59b5757749e6848a491ebc731a91&amp;ItemId=44804&amp;ItemGuid=6cff699e55fa48a1ade7a4b88b540063&amp;Data=24</v>
      </c>
    </row>
    <row r="245" spans="1:7" x14ac:dyDescent="0.25">
      <c r="A245" t="s">
        <v>19</v>
      </c>
      <c r="B245" t="s">
        <v>32</v>
      </c>
      <c r="C245" t="s">
        <v>605</v>
      </c>
      <c r="D245" t="s">
        <v>45</v>
      </c>
      <c r="E245" t="s">
        <v>138</v>
      </c>
      <c r="F245" t="str">
        <f t="shared" si="0"/>
        <v>Обращения граждан МО Ногликский ГО</v>
      </c>
      <c r="G245" s="10" t="str">
        <f>HYPERLINK("https://sed.admsakhalin.ru/Docs/Citizen/_layouts/15/eos/edbtransfer.ashx?SiteId=84ddafa0031f409e9b1dd96f91351621&amp;WebId=b44a2e8f6bd940ffb8577ce52c7585e0&amp;ListId=fd8a59b5757749e6848a491ebc731a91&amp;ItemId=46603&amp;ItemGuid=0486d3e69e06486d980da569f00decab&amp;Data=24","https://sed.admsakhalin.ru/Docs/Citizen/_layouts/15/eos/edbtransfer.ashx?SiteId=84ddafa0031f409e9b1dd96f91351621&amp;WebId=b44a2e8f6bd940ffb8577ce52c7585e0&amp;ListId=fd8a59b5757749e6848a491ebc731a91&amp;ItemId=46603&amp;ItemGuid=0486d3e69e06486d980da569f00decab&amp;Data=24")</f>
        <v>https://sed.admsakhalin.ru/Docs/Citizen/_layouts/15/eos/edbtransfer.ashx?SiteId=84ddafa0031f409e9b1dd96f91351621&amp;WebId=b44a2e8f6bd940ffb8577ce52c7585e0&amp;ListId=fd8a59b5757749e6848a491ebc731a91&amp;ItemId=46603&amp;ItemGuid=0486d3e69e06486d980da569f00decab&amp;Data=24</v>
      </c>
    </row>
    <row r="246" spans="1:7" x14ac:dyDescent="0.25">
      <c r="A246" t="s">
        <v>19</v>
      </c>
      <c r="B246" t="s">
        <v>106</v>
      </c>
      <c r="C246" t="s">
        <v>606</v>
      </c>
      <c r="D246" t="s">
        <v>607</v>
      </c>
      <c r="E246" t="s">
        <v>109</v>
      </c>
      <c r="F246" t="str">
        <f t="shared" si="0"/>
        <v>Обращения граждан МО Ногликский ГО</v>
      </c>
      <c r="G246" s="10" t="str">
        <f>HYPERLINK("https://sed.admsakhalin.ru/Docs/Citizen/_layouts/15/eos/edbtransfer.ashx?SiteId=84ddafa0031f409e9b1dd96f91351621&amp;WebId=b44a2e8f6bd940ffb8577ce52c7585e0&amp;ListId=fd8a59b5757749e6848a491ebc731a91&amp;ItemId=43608&amp;ItemGuid=831ae2acbc21404ab280f185a9a7b309&amp;Data=24","https://sed.admsakhalin.ru/Docs/Citizen/_layouts/15/eos/edbtransfer.ashx?SiteId=84ddafa0031f409e9b1dd96f91351621&amp;WebId=b44a2e8f6bd940ffb8577ce52c7585e0&amp;ListId=fd8a59b5757749e6848a491ebc731a91&amp;ItemId=43608&amp;ItemGuid=831ae2acbc21404ab280f185a9a7b309&amp;Data=24")</f>
        <v>https://sed.admsakhalin.ru/Docs/Citizen/_layouts/15/eos/edbtransfer.ashx?SiteId=84ddafa0031f409e9b1dd96f91351621&amp;WebId=b44a2e8f6bd940ffb8577ce52c7585e0&amp;ListId=fd8a59b5757749e6848a491ebc731a91&amp;ItemId=43608&amp;ItemGuid=831ae2acbc21404ab280f185a9a7b309&amp;Data=24</v>
      </c>
    </row>
    <row r="247" spans="1:7" x14ac:dyDescent="0.25">
      <c r="A247" t="s">
        <v>19</v>
      </c>
      <c r="B247" t="s">
        <v>32</v>
      </c>
      <c r="C247" t="s">
        <v>608</v>
      </c>
      <c r="D247" t="s">
        <v>120</v>
      </c>
      <c r="E247" t="s">
        <v>138</v>
      </c>
      <c r="F247" t="str">
        <f t="shared" si="0"/>
        <v>Обращения граждан МО Ногликский ГО</v>
      </c>
      <c r="G247" s="10" t="str">
        <f>HYPERLINK("https://sed.admsakhalin.ru/Docs/Citizen/_layouts/15/eos/edbtransfer.ashx?SiteId=84ddafa0031f409e9b1dd96f91351621&amp;WebId=b44a2e8f6bd940ffb8577ce52c7585e0&amp;ListId=fd8a59b5757749e6848a491ebc731a91&amp;ItemId=43932&amp;ItemGuid=7afea2bdcc0a4826978ef1bd5ead6d88&amp;Data=24","https://sed.admsakhalin.ru/Docs/Citizen/_layouts/15/eos/edbtransfer.ashx?SiteId=84ddafa0031f409e9b1dd96f91351621&amp;WebId=b44a2e8f6bd940ffb8577ce52c7585e0&amp;ListId=fd8a59b5757749e6848a491ebc731a91&amp;ItemId=43932&amp;ItemGuid=7afea2bdcc0a4826978ef1bd5ead6d88&amp;Data=24")</f>
        <v>https://sed.admsakhalin.ru/Docs/Citizen/_layouts/15/eos/edbtransfer.ashx?SiteId=84ddafa0031f409e9b1dd96f91351621&amp;WebId=b44a2e8f6bd940ffb8577ce52c7585e0&amp;ListId=fd8a59b5757749e6848a491ebc731a91&amp;ItemId=43932&amp;ItemGuid=7afea2bdcc0a4826978ef1bd5ead6d88&amp;Data=24</v>
      </c>
    </row>
    <row r="248" spans="1:7" x14ac:dyDescent="0.25">
      <c r="A248" t="s">
        <v>19</v>
      </c>
      <c r="B248" t="s">
        <v>47</v>
      </c>
      <c r="C248" t="s">
        <v>609</v>
      </c>
      <c r="D248" t="s">
        <v>440</v>
      </c>
      <c r="E248" t="s">
        <v>610</v>
      </c>
      <c r="F248" t="str">
        <f t="shared" si="0"/>
        <v>Обращения граждан МО Ногликский ГО</v>
      </c>
      <c r="G248" s="10" t="str">
        <f>HYPERLINK("https://sed.admsakhalin.ru/Docs/Citizen/_layouts/15/eos/edbtransfer.ashx?SiteId=84ddafa0031f409e9b1dd96f91351621&amp;WebId=b44a2e8f6bd940ffb8577ce52c7585e0&amp;ListId=fd8a59b5757749e6848a491ebc731a91&amp;ItemId=40455&amp;ItemGuid=df81169163cc4d678291c804006561f6&amp;Data=24","https://sed.admsakhalin.ru/Docs/Citizen/_layouts/15/eos/edbtransfer.ashx?SiteId=84ddafa0031f409e9b1dd96f91351621&amp;WebId=b44a2e8f6bd940ffb8577ce52c7585e0&amp;ListId=fd8a59b5757749e6848a491ebc731a91&amp;ItemId=40455&amp;ItemGuid=df81169163cc4d678291c804006561f6&amp;Data=24")</f>
        <v>https://sed.admsakhalin.ru/Docs/Citizen/_layouts/15/eos/edbtransfer.ashx?SiteId=84ddafa0031f409e9b1dd96f91351621&amp;WebId=b44a2e8f6bd940ffb8577ce52c7585e0&amp;ListId=fd8a59b5757749e6848a491ebc731a91&amp;ItemId=40455&amp;ItemGuid=df81169163cc4d678291c804006561f6&amp;Data=24</v>
      </c>
    </row>
    <row r="249" spans="1:7" x14ac:dyDescent="0.25">
      <c r="A249" t="s">
        <v>19</v>
      </c>
      <c r="B249" t="s">
        <v>47</v>
      </c>
      <c r="C249" t="s">
        <v>611</v>
      </c>
      <c r="D249" t="s">
        <v>63</v>
      </c>
      <c r="E249" t="s">
        <v>612</v>
      </c>
      <c r="F249" t="str">
        <f t="shared" si="0"/>
        <v>Обращения граждан МО Ногликский ГО</v>
      </c>
      <c r="G249" s="10" t="str">
        <f>HYPERLINK("https://sed.admsakhalin.ru/Docs/Citizen/_layouts/15/eos/edbtransfer.ashx?SiteId=84ddafa0031f409e9b1dd96f91351621&amp;WebId=b44a2e8f6bd940ffb8577ce52c7585e0&amp;ListId=fd8a59b5757749e6848a491ebc731a91&amp;ItemId=44362&amp;ItemGuid=37352d3a290243399899f45a5d8e2b5c&amp;Data=24","https://sed.admsakhalin.ru/Docs/Citizen/_layouts/15/eos/edbtransfer.ashx?SiteId=84ddafa0031f409e9b1dd96f91351621&amp;WebId=b44a2e8f6bd940ffb8577ce52c7585e0&amp;ListId=fd8a59b5757749e6848a491ebc731a91&amp;ItemId=44362&amp;ItemGuid=37352d3a290243399899f45a5d8e2b5c&amp;Data=24")</f>
        <v>https://sed.admsakhalin.ru/Docs/Citizen/_layouts/15/eos/edbtransfer.ashx?SiteId=84ddafa0031f409e9b1dd96f91351621&amp;WebId=b44a2e8f6bd940ffb8577ce52c7585e0&amp;ListId=fd8a59b5757749e6848a491ebc731a91&amp;ItemId=44362&amp;ItemGuid=37352d3a290243399899f45a5d8e2b5c&amp;Data=24</v>
      </c>
    </row>
    <row r="250" spans="1:7" x14ac:dyDescent="0.25">
      <c r="A250" t="s">
        <v>19</v>
      </c>
      <c r="B250" t="s">
        <v>24</v>
      </c>
      <c r="C250" t="s">
        <v>613</v>
      </c>
      <c r="D250" t="s">
        <v>68</v>
      </c>
      <c r="E250" t="s">
        <v>614</v>
      </c>
      <c r="F250" t="str">
        <f t="shared" si="0"/>
        <v>Обращения граждан МО Ногликский ГО</v>
      </c>
      <c r="G250" s="10" t="str">
        <f>HYPERLINK("https://sed.admsakhalin.ru/Docs/Citizen/_layouts/15/eos/edbtransfer.ashx?SiteId=84ddafa0031f409e9b1dd96f91351621&amp;WebId=b44a2e8f6bd940ffb8577ce52c7585e0&amp;ListId=fd8a59b5757749e6848a491ebc731a91&amp;ItemId=48019&amp;ItemGuid=bb7b25c06a364a9dad6fc93b5778488c&amp;Data=24","https://sed.admsakhalin.ru/Docs/Citizen/_layouts/15/eos/edbtransfer.ashx?SiteId=84ddafa0031f409e9b1dd96f91351621&amp;WebId=b44a2e8f6bd940ffb8577ce52c7585e0&amp;ListId=fd8a59b5757749e6848a491ebc731a91&amp;ItemId=48019&amp;ItemGuid=bb7b25c06a364a9dad6fc93b5778488c&amp;Data=24")</f>
        <v>https://sed.admsakhalin.ru/Docs/Citizen/_layouts/15/eos/edbtransfer.ashx?SiteId=84ddafa0031f409e9b1dd96f91351621&amp;WebId=b44a2e8f6bd940ffb8577ce52c7585e0&amp;ListId=fd8a59b5757749e6848a491ebc731a91&amp;ItemId=48019&amp;ItemGuid=bb7b25c06a364a9dad6fc93b5778488c&amp;Data=24</v>
      </c>
    </row>
    <row r="251" spans="1:7" x14ac:dyDescent="0.25">
      <c r="A251" t="s">
        <v>19</v>
      </c>
      <c r="B251" t="s">
        <v>24</v>
      </c>
      <c r="C251" t="s">
        <v>615</v>
      </c>
      <c r="D251" t="s">
        <v>59</v>
      </c>
      <c r="E251" t="s">
        <v>616</v>
      </c>
      <c r="F251" t="str">
        <f t="shared" si="0"/>
        <v>Обращения граждан МО Ногликский ГО</v>
      </c>
      <c r="G251" s="10" t="str">
        <f>HYPERLINK("https://sed.admsakhalin.ru/Docs/Citizen/_layouts/15/eos/edbtransfer.ashx?SiteId=84ddafa0031f409e9b1dd96f91351621&amp;WebId=b44a2e8f6bd940ffb8577ce52c7585e0&amp;ListId=fd8a59b5757749e6848a491ebc731a91&amp;ItemId=43146&amp;ItemGuid=44c0c70d01254639bc64cefc65e318cd&amp;Data=24","https://sed.admsakhalin.ru/Docs/Citizen/_layouts/15/eos/edbtransfer.ashx?SiteId=84ddafa0031f409e9b1dd96f91351621&amp;WebId=b44a2e8f6bd940ffb8577ce52c7585e0&amp;ListId=fd8a59b5757749e6848a491ebc731a91&amp;ItemId=43146&amp;ItemGuid=44c0c70d01254639bc64cefc65e318cd&amp;Data=24")</f>
        <v>https://sed.admsakhalin.ru/Docs/Citizen/_layouts/15/eos/edbtransfer.ashx?SiteId=84ddafa0031f409e9b1dd96f91351621&amp;WebId=b44a2e8f6bd940ffb8577ce52c7585e0&amp;ListId=fd8a59b5757749e6848a491ebc731a91&amp;ItemId=43146&amp;ItemGuid=44c0c70d01254639bc64cefc65e318cd&amp;Data=24</v>
      </c>
    </row>
    <row r="252" spans="1:7" x14ac:dyDescent="0.25">
      <c r="A252" t="s">
        <v>19</v>
      </c>
      <c r="B252" t="s">
        <v>24</v>
      </c>
      <c r="C252" t="s">
        <v>617</v>
      </c>
      <c r="D252" t="s">
        <v>120</v>
      </c>
      <c r="E252" t="s">
        <v>618</v>
      </c>
      <c r="F252" t="str">
        <f t="shared" si="0"/>
        <v>Обращения граждан МО Ногликский ГО</v>
      </c>
      <c r="G252" s="10" t="str">
        <f>HYPERLINK("https://sed.admsakhalin.ru/Docs/Citizen/_layouts/15/eos/edbtransfer.ashx?SiteId=84ddafa0031f409e9b1dd96f91351621&amp;WebId=b44a2e8f6bd940ffb8577ce52c7585e0&amp;ListId=fd8a59b5757749e6848a491ebc731a91&amp;ItemId=43929&amp;ItemGuid=0a69a1fffc6b42d8b456f71997aa1a2c&amp;Data=24","https://sed.admsakhalin.ru/Docs/Citizen/_layouts/15/eos/edbtransfer.ashx?SiteId=84ddafa0031f409e9b1dd96f91351621&amp;WebId=b44a2e8f6bd940ffb8577ce52c7585e0&amp;ListId=fd8a59b5757749e6848a491ebc731a91&amp;ItemId=43929&amp;ItemGuid=0a69a1fffc6b42d8b456f71997aa1a2c&amp;Data=24")</f>
        <v>https://sed.admsakhalin.ru/Docs/Citizen/_layouts/15/eos/edbtransfer.ashx?SiteId=84ddafa0031f409e9b1dd96f91351621&amp;WebId=b44a2e8f6bd940ffb8577ce52c7585e0&amp;ListId=fd8a59b5757749e6848a491ebc731a91&amp;ItemId=43929&amp;ItemGuid=0a69a1fffc6b42d8b456f71997aa1a2c&amp;Data=24</v>
      </c>
    </row>
    <row r="253" spans="1:7" x14ac:dyDescent="0.25">
      <c r="A253" t="s">
        <v>19</v>
      </c>
      <c r="B253" t="s">
        <v>32</v>
      </c>
      <c r="C253" t="s">
        <v>619</v>
      </c>
      <c r="D253" t="s">
        <v>49</v>
      </c>
      <c r="E253" t="s">
        <v>620</v>
      </c>
      <c r="F253" t="str">
        <f t="shared" si="0"/>
        <v>Обращения граждан МО Ногликский ГО</v>
      </c>
      <c r="G253" s="10" t="str">
        <f>HYPERLINK("https://sed.admsakhalin.ru/Docs/Citizen/_layouts/15/eos/edbtransfer.ashx?SiteId=84ddafa0031f409e9b1dd96f91351621&amp;WebId=b44a2e8f6bd940ffb8577ce52c7585e0&amp;ListId=fd8a59b5757749e6848a491ebc731a91&amp;ItemId=46213&amp;ItemGuid=6c2c4efac8104e4a85e0d0dd7a48dcd1&amp;Data=24","https://sed.admsakhalin.ru/Docs/Citizen/_layouts/15/eos/edbtransfer.ashx?SiteId=84ddafa0031f409e9b1dd96f91351621&amp;WebId=b44a2e8f6bd940ffb8577ce52c7585e0&amp;ListId=fd8a59b5757749e6848a491ebc731a91&amp;ItemId=46213&amp;ItemGuid=6c2c4efac8104e4a85e0d0dd7a48dcd1&amp;Data=24")</f>
        <v>https://sed.admsakhalin.ru/Docs/Citizen/_layouts/15/eos/edbtransfer.ashx?SiteId=84ddafa0031f409e9b1dd96f91351621&amp;WebId=b44a2e8f6bd940ffb8577ce52c7585e0&amp;ListId=fd8a59b5757749e6848a491ebc731a91&amp;ItemId=46213&amp;ItemGuid=6c2c4efac8104e4a85e0d0dd7a48dcd1&amp;Data=24</v>
      </c>
    </row>
    <row r="254" spans="1:7" x14ac:dyDescent="0.25">
      <c r="A254" t="s">
        <v>19</v>
      </c>
      <c r="B254" t="s">
        <v>47</v>
      </c>
      <c r="C254" t="s">
        <v>621</v>
      </c>
      <c r="D254" t="s">
        <v>104</v>
      </c>
      <c r="E254" t="s">
        <v>50</v>
      </c>
      <c r="F254" t="str">
        <f t="shared" si="0"/>
        <v>Обращения граждан МО Ногликский ГО</v>
      </c>
      <c r="G254" s="10" t="str">
        <f>HYPERLINK("https://sed.admsakhalin.ru/Docs/Citizen/_layouts/15/eos/edbtransfer.ashx?SiteId=84ddafa0031f409e9b1dd96f91351621&amp;WebId=b44a2e8f6bd940ffb8577ce52c7585e0&amp;ListId=fd8a59b5757749e6848a491ebc731a91&amp;ItemId=45731&amp;ItemGuid=f7e24006cab74a5bb598d14ad07a8683&amp;Data=24","https://sed.admsakhalin.ru/Docs/Citizen/_layouts/15/eos/edbtransfer.ashx?SiteId=84ddafa0031f409e9b1dd96f91351621&amp;WebId=b44a2e8f6bd940ffb8577ce52c7585e0&amp;ListId=fd8a59b5757749e6848a491ebc731a91&amp;ItemId=45731&amp;ItemGuid=f7e24006cab74a5bb598d14ad07a8683&amp;Data=24")</f>
        <v>https://sed.admsakhalin.ru/Docs/Citizen/_layouts/15/eos/edbtransfer.ashx?SiteId=84ddafa0031f409e9b1dd96f91351621&amp;WebId=b44a2e8f6bd940ffb8577ce52c7585e0&amp;ListId=fd8a59b5757749e6848a491ebc731a91&amp;ItemId=45731&amp;ItemGuid=f7e24006cab74a5bb598d14ad07a8683&amp;Data=24</v>
      </c>
    </row>
    <row r="255" spans="1:7" x14ac:dyDescent="0.25">
      <c r="A255" t="s">
        <v>19</v>
      </c>
      <c r="B255" t="s">
        <v>32</v>
      </c>
      <c r="C255" t="s">
        <v>622</v>
      </c>
      <c r="D255" t="s">
        <v>213</v>
      </c>
      <c r="E255" t="s">
        <v>623</v>
      </c>
      <c r="F255" t="str">
        <f t="shared" si="0"/>
        <v>Обращения граждан МО Ногликский ГО</v>
      </c>
      <c r="G255" s="10" t="str">
        <f>HYPERLINK("https://sed.admsakhalin.ru/Docs/Citizen/_layouts/15/eos/edbtransfer.ashx?SiteId=84ddafa0031f409e9b1dd96f91351621&amp;WebId=b44a2e8f6bd940ffb8577ce52c7585e0&amp;ListId=fd8a59b5757749e6848a491ebc731a91&amp;ItemId=42150&amp;ItemGuid=23220e2ed61a45b3a82bd2e182508470&amp;Data=24","https://sed.admsakhalin.ru/Docs/Citizen/_layouts/15/eos/edbtransfer.ashx?SiteId=84ddafa0031f409e9b1dd96f91351621&amp;WebId=b44a2e8f6bd940ffb8577ce52c7585e0&amp;ListId=fd8a59b5757749e6848a491ebc731a91&amp;ItemId=42150&amp;ItemGuid=23220e2ed61a45b3a82bd2e182508470&amp;Data=24")</f>
        <v>https://sed.admsakhalin.ru/Docs/Citizen/_layouts/15/eos/edbtransfer.ashx?SiteId=84ddafa0031f409e9b1dd96f91351621&amp;WebId=b44a2e8f6bd940ffb8577ce52c7585e0&amp;ListId=fd8a59b5757749e6848a491ebc731a91&amp;ItemId=42150&amp;ItemGuid=23220e2ed61a45b3a82bd2e182508470&amp;Data=24</v>
      </c>
    </row>
    <row r="256" spans="1:7" x14ac:dyDescent="0.25">
      <c r="A256" t="s">
        <v>19</v>
      </c>
      <c r="B256" t="s">
        <v>32</v>
      </c>
      <c r="C256" t="s">
        <v>624</v>
      </c>
      <c r="D256" t="s">
        <v>192</v>
      </c>
      <c r="E256" t="s">
        <v>461</v>
      </c>
      <c r="F256" t="str">
        <f t="shared" si="0"/>
        <v>Обращения граждан МО Ногликский ГО</v>
      </c>
      <c r="G256" s="10" t="str">
        <f>HYPERLINK("https://sed.admsakhalin.ru/Docs/Citizen/_layouts/15/eos/edbtransfer.ashx?SiteId=84ddafa0031f409e9b1dd96f91351621&amp;WebId=b44a2e8f6bd940ffb8577ce52c7585e0&amp;ListId=fd8a59b5757749e6848a491ebc731a91&amp;ItemId=47004&amp;ItemGuid=c27880efbb734c26a4ccd3085ca38844&amp;Data=24","https://sed.admsakhalin.ru/Docs/Citizen/_layouts/15/eos/edbtransfer.ashx?SiteId=84ddafa0031f409e9b1dd96f91351621&amp;WebId=b44a2e8f6bd940ffb8577ce52c7585e0&amp;ListId=fd8a59b5757749e6848a491ebc731a91&amp;ItemId=47004&amp;ItemGuid=c27880efbb734c26a4ccd3085ca38844&amp;Data=24")</f>
        <v>https://sed.admsakhalin.ru/Docs/Citizen/_layouts/15/eos/edbtransfer.ashx?SiteId=84ddafa0031f409e9b1dd96f91351621&amp;WebId=b44a2e8f6bd940ffb8577ce52c7585e0&amp;ListId=fd8a59b5757749e6848a491ebc731a91&amp;ItemId=47004&amp;ItemGuid=c27880efbb734c26a4ccd3085ca38844&amp;Data=24</v>
      </c>
    </row>
    <row r="257" spans="1:7" x14ac:dyDescent="0.25">
      <c r="A257" t="s">
        <v>19</v>
      </c>
      <c r="B257" t="s">
        <v>477</v>
      </c>
      <c r="C257" t="s">
        <v>625</v>
      </c>
      <c r="D257" t="s">
        <v>626</v>
      </c>
      <c r="E257" t="s">
        <v>480</v>
      </c>
      <c r="F257" t="str">
        <f t="shared" si="0"/>
        <v>Обращения граждан МО Ногликский ГО</v>
      </c>
      <c r="G257" s="10" t="str">
        <f>HYPERLINK("https://sed.admsakhalin.ru/Docs/Citizen/_layouts/15/eos/edbtransfer.ashx?SiteId=84ddafa0031f409e9b1dd96f91351621&amp;WebId=b44a2e8f6bd940ffb8577ce52c7585e0&amp;ListId=fd8a59b5757749e6848a491ebc731a91&amp;ItemId=46279&amp;ItemGuid=76d59e1f68724bfbacb6d3e63429d734&amp;Data=24","https://sed.admsakhalin.ru/Docs/Citizen/_layouts/15/eos/edbtransfer.ashx?SiteId=84ddafa0031f409e9b1dd96f91351621&amp;WebId=b44a2e8f6bd940ffb8577ce52c7585e0&amp;ListId=fd8a59b5757749e6848a491ebc731a91&amp;ItemId=46279&amp;ItemGuid=76d59e1f68724bfbacb6d3e63429d734&amp;Data=24")</f>
        <v>https://sed.admsakhalin.ru/Docs/Citizen/_layouts/15/eos/edbtransfer.ashx?SiteId=84ddafa0031f409e9b1dd96f91351621&amp;WebId=b44a2e8f6bd940ffb8577ce52c7585e0&amp;ListId=fd8a59b5757749e6848a491ebc731a91&amp;ItemId=46279&amp;ItemGuid=76d59e1f68724bfbacb6d3e63429d734&amp;Data=24</v>
      </c>
    </row>
    <row r="258" spans="1:7" x14ac:dyDescent="0.25">
      <c r="A258" t="s">
        <v>19</v>
      </c>
      <c r="B258" t="s">
        <v>548</v>
      </c>
      <c r="C258" t="s">
        <v>627</v>
      </c>
      <c r="D258" t="s">
        <v>120</v>
      </c>
      <c r="E258" t="s">
        <v>138</v>
      </c>
      <c r="F258" t="str">
        <f t="shared" si="0"/>
        <v>Обращения граждан МО Ногликский ГО</v>
      </c>
      <c r="G258" s="10" t="str">
        <f>HYPERLINK("https://sed.admsakhalin.ru/Docs/Citizen/_layouts/15/eos/edbtransfer.ashx?SiteId=84ddafa0031f409e9b1dd96f91351621&amp;WebId=b44a2e8f6bd940ffb8577ce52c7585e0&amp;ListId=fd8a59b5757749e6848a491ebc731a91&amp;ItemId=43928&amp;ItemGuid=4b60fed7ba584bf8bc30d555618a1fc2&amp;Data=24","https://sed.admsakhalin.ru/Docs/Citizen/_layouts/15/eos/edbtransfer.ashx?SiteId=84ddafa0031f409e9b1dd96f91351621&amp;WebId=b44a2e8f6bd940ffb8577ce52c7585e0&amp;ListId=fd8a59b5757749e6848a491ebc731a91&amp;ItemId=43928&amp;ItemGuid=4b60fed7ba584bf8bc30d555618a1fc2&amp;Data=24")</f>
        <v>https://sed.admsakhalin.ru/Docs/Citizen/_layouts/15/eos/edbtransfer.ashx?SiteId=84ddafa0031f409e9b1dd96f91351621&amp;WebId=b44a2e8f6bd940ffb8577ce52c7585e0&amp;ListId=fd8a59b5757749e6848a491ebc731a91&amp;ItemId=43928&amp;ItemGuid=4b60fed7ba584bf8bc30d555618a1fc2&amp;Data=24</v>
      </c>
    </row>
    <row r="259" spans="1:7" x14ac:dyDescent="0.25">
      <c r="A259" t="s">
        <v>19</v>
      </c>
      <c r="B259" t="s">
        <v>288</v>
      </c>
      <c r="C259" t="s">
        <v>628</v>
      </c>
      <c r="D259" t="s">
        <v>59</v>
      </c>
      <c r="E259" t="s">
        <v>138</v>
      </c>
      <c r="F259" t="str">
        <f t="shared" si="0"/>
        <v>Обращения граждан МО Ногликский ГО</v>
      </c>
      <c r="G259" s="10" t="str">
        <f>HYPERLINK("https://sed.admsakhalin.ru/Docs/Citizen/_layouts/15/eos/edbtransfer.ashx?SiteId=84ddafa0031f409e9b1dd96f91351621&amp;WebId=b44a2e8f6bd940ffb8577ce52c7585e0&amp;ListId=fd8a59b5757749e6848a491ebc731a91&amp;ItemId=43151&amp;ItemGuid=b56b4595d1084a8a8b45fc38a2532b8b&amp;Data=24","https://sed.admsakhalin.ru/Docs/Citizen/_layouts/15/eos/edbtransfer.ashx?SiteId=84ddafa0031f409e9b1dd96f91351621&amp;WebId=b44a2e8f6bd940ffb8577ce52c7585e0&amp;ListId=fd8a59b5757749e6848a491ebc731a91&amp;ItemId=43151&amp;ItemGuid=b56b4595d1084a8a8b45fc38a2532b8b&amp;Data=24")</f>
        <v>https://sed.admsakhalin.ru/Docs/Citizen/_layouts/15/eos/edbtransfer.ashx?SiteId=84ddafa0031f409e9b1dd96f91351621&amp;WebId=b44a2e8f6bd940ffb8577ce52c7585e0&amp;ListId=fd8a59b5757749e6848a491ebc731a91&amp;ItemId=43151&amp;ItemGuid=b56b4595d1084a8a8b45fc38a2532b8b&amp;Data=24</v>
      </c>
    </row>
    <row r="260" spans="1:7" x14ac:dyDescent="0.25">
      <c r="A260" t="s">
        <v>19</v>
      </c>
      <c r="B260" t="s">
        <v>47</v>
      </c>
      <c r="C260" t="s">
        <v>629</v>
      </c>
      <c r="D260" t="s">
        <v>49</v>
      </c>
      <c r="E260" t="s">
        <v>50</v>
      </c>
      <c r="F260" t="str">
        <f t="shared" si="0"/>
        <v>Обращения граждан МО Ногликский ГО</v>
      </c>
      <c r="G260" s="10" t="str">
        <f>HYPERLINK("https://sed.admsakhalin.ru/Docs/Citizen/_layouts/15/eos/edbtransfer.ashx?SiteId=84ddafa0031f409e9b1dd96f91351621&amp;WebId=b44a2e8f6bd940ffb8577ce52c7585e0&amp;ListId=fd8a59b5757749e6848a491ebc731a91&amp;ItemId=46205&amp;ItemGuid=031dc347f11745cb9539d97cef477f46&amp;Data=24","https://sed.admsakhalin.ru/Docs/Citizen/_layouts/15/eos/edbtransfer.ashx?SiteId=84ddafa0031f409e9b1dd96f91351621&amp;WebId=b44a2e8f6bd940ffb8577ce52c7585e0&amp;ListId=fd8a59b5757749e6848a491ebc731a91&amp;ItemId=46205&amp;ItemGuid=031dc347f11745cb9539d97cef477f46&amp;Data=24")</f>
        <v>https://sed.admsakhalin.ru/Docs/Citizen/_layouts/15/eos/edbtransfer.ashx?SiteId=84ddafa0031f409e9b1dd96f91351621&amp;WebId=b44a2e8f6bd940ffb8577ce52c7585e0&amp;ListId=fd8a59b5757749e6848a491ebc731a91&amp;ItemId=46205&amp;ItemGuid=031dc347f11745cb9539d97cef477f46&amp;Data=24</v>
      </c>
    </row>
    <row r="261" spans="1:7" x14ac:dyDescent="0.25">
      <c r="A261" t="s">
        <v>19</v>
      </c>
      <c r="B261" t="s">
        <v>39</v>
      </c>
      <c r="C261" t="s">
        <v>630</v>
      </c>
      <c r="D261" t="s">
        <v>111</v>
      </c>
      <c r="E261" t="s">
        <v>631</v>
      </c>
      <c r="F261" t="str">
        <f t="shared" si="0"/>
        <v>Обращения граждан МО Ногликский ГО</v>
      </c>
      <c r="G261" s="10" t="str">
        <f>HYPERLINK("https://sed.admsakhalin.ru/Docs/Citizen/_layouts/15/eos/edbtransfer.ashx?SiteId=84ddafa0031f409e9b1dd96f91351621&amp;WebId=b44a2e8f6bd940ffb8577ce52c7585e0&amp;ListId=fd8a59b5757749e6848a491ebc731a91&amp;ItemId=45253&amp;ItemGuid=56f04e6c415a444e9218dad0f64bf7ba&amp;Data=24","https://sed.admsakhalin.ru/Docs/Citizen/_layouts/15/eos/edbtransfer.ashx?SiteId=84ddafa0031f409e9b1dd96f91351621&amp;WebId=b44a2e8f6bd940ffb8577ce52c7585e0&amp;ListId=fd8a59b5757749e6848a491ebc731a91&amp;ItemId=45253&amp;ItemGuid=56f04e6c415a444e9218dad0f64bf7ba&amp;Data=24")</f>
        <v>https://sed.admsakhalin.ru/Docs/Citizen/_layouts/15/eos/edbtransfer.ashx?SiteId=84ddafa0031f409e9b1dd96f91351621&amp;WebId=b44a2e8f6bd940ffb8577ce52c7585e0&amp;ListId=fd8a59b5757749e6848a491ebc731a91&amp;ItemId=45253&amp;ItemGuid=56f04e6c415a444e9218dad0f64bf7ba&amp;Data=24</v>
      </c>
    </row>
    <row r="262" spans="1:7" x14ac:dyDescent="0.25">
      <c r="A262" t="s">
        <v>19</v>
      </c>
      <c r="B262" t="s">
        <v>632</v>
      </c>
      <c r="C262" t="s">
        <v>633</v>
      </c>
      <c r="D262" t="s">
        <v>634</v>
      </c>
      <c r="E262" t="s">
        <v>635</v>
      </c>
      <c r="F262" t="str">
        <f t="shared" si="0"/>
        <v>Обращения граждан МО Ногликский ГО</v>
      </c>
      <c r="G262" s="10" t="str">
        <f>HYPERLINK("https://sed.admsakhalin.ru/Docs/Citizen/_layouts/15/eos/edbtransfer.ashx?SiteId=84ddafa0031f409e9b1dd96f91351621&amp;WebId=b44a2e8f6bd940ffb8577ce52c7585e0&amp;ListId=fd8a59b5757749e6848a491ebc731a91&amp;ItemId=42858&amp;ItemGuid=8be8b47fe877486ea298dbe18309ae5d&amp;Data=24","https://sed.admsakhalin.ru/Docs/Citizen/_layouts/15/eos/edbtransfer.ashx?SiteId=84ddafa0031f409e9b1dd96f91351621&amp;WebId=b44a2e8f6bd940ffb8577ce52c7585e0&amp;ListId=fd8a59b5757749e6848a491ebc731a91&amp;ItemId=42858&amp;ItemGuid=8be8b47fe877486ea298dbe18309ae5d&amp;Data=24")</f>
        <v>https://sed.admsakhalin.ru/Docs/Citizen/_layouts/15/eos/edbtransfer.ashx?SiteId=84ddafa0031f409e9b1dd96f91351621&amp;WebId=b44a2e8f6bd940ffb8577ce52c7585e0&amp;ListId=fd8a59b5757749e6848a491ebc731a91&amp;ItemId=42858&amp;ItemGuid=8be8b47fe877486ea298dbe18309ae5d&amp;Data=24</v>
      </c>
    </row>
    <row r="263" spans="1:7" x14ac:dyDescent="0.25">
      <c r="A263" t="s">
        <v>19</v>
      </c>
      <c r="B263" t="s">
        <v>636</v>
      </c>
      <c r="C263" t="s">
        <v>637</v>
      </c>
      <c r="D263" t="s">
        <v>34</v>
      </c>
      <c r="E263" t="s">
        <v>638</v>
      </c>
      <c r="F263" t="str">
        <f t="shared" si="0"/>
        <v>Обращения граждан МО Ногликский ГО</v>
      </c>
      <c r="G263" s="10" t="str">
        <f>HYPERLINK("https://sed.admsakhalin.ru/Docs/Citizen/_layouts/15/eos/edbtransfer.ashx?SiteId=84ddafa0031f409e9b1dd96f91351621&amp;WebId=b44a2e8f6bd940ffb8577ce52c7585e0&amp;ListId=fd8a59b5757749e6848a491ebc731a91&amp;ItemId=47499&amp;ItemGuid=93350cddd657473bbb05dbf9f5f57736&amp;Data=24","https://sed.admsakhalin.ru/Docs/Citizen/_layouts/15/eos/edbtransfer.ashx?SiteId=84ddafa0031f409e9b1dd96f91351621&amp;WebId=b44a2e8f6bd940ffb8577ce52c7585e0&amp;ListId=fd8a59b5757749e6848a491ebc731a91&amp;ItemId=47499&amp;ItemGuid=93350cddd657473bbb05dbf9f5f57736&amp;Data=24")</f>
        <v>https://sed.admsakhalin.ru/Docs/Citizen/_layouts/15/eos/edbtransfer.ashx?SiteId=84ddafa0031f409e9b1dd96f91351621&amp;WebId=b44a2e8f6bd940ffb8577ce52c7585e0&amp;ListId=fd8a59b5757749e6848a491ebc731a91&amp;ItemId=47499&amp;ItemGuid=93350cddd657473bbb05dbf9f5f57736&amp;Data=24</v>
      </c>
    </row>
    <row r="264" spans="1:7" x14ac:dyDescent="0.25">
      <c r="A264" t="s">
        <v>19</v>
      </c>
      <c r="B264" t="s">
        <v>87</v>
      </c>
      <c r="C264" t="s">
        <v>639</v>
      </c>
      <c r="D264" t="s">
        <v>640</v>
      </c>
      <c r="E264" t="s">
        <v>641</v>
      </c>
      <c r="F264" t="str">
        <f t="shared" si="0"/>
        <v>Обращения граждан МО Ногликский ГО</v>
      </c>
      <c r="G264" s="10" t="str">
        <f>HYPERLINK("https://sed.admsakhalin.ru/Docs/Citizen/_layouts/15/eos/edbtransfer.ashx?SiteId=84ddafa0031f409e9b1dd96f91351621&amp;WebId=b44a2e8f6bd940ffb8577ce52c7585e0&amp;ListId=fd8a59b5757749e6848a491ebc731a91&amp;ItemId=44695&amp;ItemGuid=5ae98692b70445fea087dc07025d27fd&amp;Data=24","https://sed.admsakhalin.ru/Docs/Citizen/_layouts/15/eos/edbtransfer.ashx?SiteId=84ddafa0031f409e9b1dd96f91351621&amp;WebId=b44a2e8f6bd940ffb8577ce52c7585e0&amp;ListId=fd8a59b5757749e6848a491ebc731a91&amp;ItemId=44695&amp;ItemGuid=5ae98692b70445fea087dc07025d27fd&amp;Data=24")</f>
        <v>https://sed.admsakhalin.ru/Docs/Citizen/_layouts/15/eos/edbtransfer.ashx?SiteId=84ddafa0031f409e9b1dd96f91351621&amp;WebId=b44a2e8f6bd940ffb8577ce52c7585e0&amp;ListId=fd8a59b5757749e6848a491ebc731a91&amp;ItemId=44695&amp;ItemGuid=5ae98692b70445fea087dc07025d27fd&amp;Data=24</v>
      </c>
    </row>
    <row r="265" spans="1:7" x14ac:dyDescent="0.25">
      <c r="A265" t="s">
        <v>19</v>
      </c>
      <c r="B265" t="s">
        <v>32</v>
      </c>
      <c r="C265" t="s">
        <v>642</v>
      </c>
      <c r="D265" t="s">
        <v>506</v>
      </c>
      <c r="E265" t="s">
        <v>378</v>
      </c>
      <c r="F265" t="str">
        <f t="shared" si="0"/>
        <v>Обращения граждан МО Ногликский ГО</v>
      </c>
      <c r="G265" s="10" t="str">
        <f>HYPERLINK("https://sed.admsakhalin.ru/Docs/Citizen/_layouts/15/eos/edbtransfer.ashx?SiteId=84ddafa0031f409e9b1dd96f91351621&amp;WebId=b44a2e8f6bd940ffb8577ce52c7585e0&amp;ListId=fd8a59b5757749e6848a491ebc731a91&amp;ItemId=41385&amp;ItemGuid=def1836cf7214d0b94dadc8ed1877cfb&amp;Data=24","https://sed.admsakhalin.ru/Docs/Citizen/_layouts/15/eos/edbtransfer.ashx?SiteId=84ddafa0031f409e9b1dd96f91351621&amp;WebId=b44a2e8f6bd940ffb8577ce52c7585e0&amp;ListId=fd8a59b5757749e6848a491ebc731a91&amp;ItemId=41385&amp;ItemGuid=def1836cf7214d0b94dadc8ed1877cfb&amp;Data=24")</f>
        <v>https://sed.admsakhalin.ru/Docs/Citizen/_layouts/15/eos/edbtransfer.ashx?SiteId=84ddafa0031f409e9b1dd96f91351621&amp;WebId=b44a2e8f6bd940ffb8577ce52c7585e0&amp;ListId=fd8a59b5757749e6848a491ebc731a91&amp;ItemId=41385&amp;ItemGuid=def1836cf7214d0b94dadc8ed1877cfb&amp;Data=24</v>
      </c>
    </row>
    <row r="266" spans="1:7" x14ac:dyDescent="0.25">
      <c r="A266" t="s">
        <v>19</v>
      </c>
      <c r="B266" t="s">
        <v>32</v>
      </c>
      <c r="C266" t="s">
        <v>643</v>
      </c>
      <c r="D266" t="s">
        <v>168</v>
      </c>
      <c r="E266" t="s">
        <v>138</v>
      </c>
      <c r="F266" t="str">
        <f t="shared" si="0"/>
        <v>Обращения граждан МО Ногликский ГО</v>
      </c>
      <c r="G266" s="10" t="str">
        <f>HYPERLINK("https://sed.admsakhalin.ru/Docs/Citizen/_layouts/15/eos/edbtransfer.ashx?SiteId=84ddafa0031f409e9b1dd96f91351621&amp;WebId=b44a2e8f6bd940ffb8577ce52c7585e0&amp;ListId=fd8a59b5757749e6848a491ebc731a91&amp;ItemId=41721&amp;ItemGuid=d6ebd0fbac7146878c6edd147cae672d&amp;Data=24","https://sed.admsakhalin.ru/Docs/Citizen/_layouts/15/eos/edbtransfer.ashx?SiteId=84ddafa0031f409e9b1dd96f91351621&amp;WebId=b44a2e8f6bd940ffb8577ce52c7585e0&amp;ListId=fd8a59b5757749e6848a491ebc731a91&amp;ItemId=41721&amp;ItemGuid=d6ebd0fbac7146878c6edd147cae672d&amp;Data=24")</f>
        <v>https://sed.admsakhalin.ru/Docs/Citizen/_layouts/15/eos/edbtransfer.ashx?SiteId=84ddafa0031f409e9b1dd96f91351621&amp;WebId=b44a2e8f6bd940ffb8577ce52c7585e0&amp;ListId=fd8a59b5757749e6848a491ebc731a91&amp;ItemId=41721&amp;ItemGuid=d6ebd0fbac7146878c6edd147cae672d&amp;Data=24</v>
      </c>
    </row>
    <row r="267" spans="1:7" x14ac:dyDescent="0.25">
      <c r="A267" t="s">
        <v>19</v>
      </c>
      <c r="B267" t="s">
        <v>69</v>
      </c>
      <c r="C267" t="s">
        <v>644</v>
      </c>
      <c r="D267" t="s">
        <v>440</v>
      </c>
      <c r="E267" t="s">
        <v>645</v>
      </c>
      <c r="F267" t="str">
        <f t="shared" si="0"/>
        <v>Обращения граждан МО Ногликский ГО</v>
      </c>
      <c r="G267" s="10" t="str">
        <f>HYPERLINK("https://sed.admsakhalin.ru/Docs/Citizen/_layouts/15/eos/edbtransfer.ashx?SiteId=84ddafa0031f409e9b1dd96f91351621&amp;WebId=b44a2e8f6bd940ffb8577ce52c7585e0&amp;ListId=fd8a59b5757749e6848a491ebc731a91&amp;ItemId=40459&amp;ItemGuid=0519cde6b00a42d190aae0b37a030db4&amp;Data=24","https://sed.admsakhalin.ru/Docs/Citizen/_layouts/15/eos/edbtransfer.ashx?SiteId=84ddafa0031f409e9b1dd96f91351621&amp;WebId=b44a2e8f6bd940ffb8577ce52c7585e0&amp;ListId=fd8a59b5757749e6848a491ebc731a91&amp;ItemId=40459&amp;ItemGuid=0519cde6b00a42d190aae0b37a030db4&amp;Data=24")</f>
        <v>https://sed.admsakhalin.ru/Docs/Citizen/_layouts/15/eos/edbtransfer.ashx?SiteId=84ddafa0031f409e9b1dd96f91351621&amp;WebId=b44a2e8f6bd940ffb8577ce52c7585e0&amp;ListId=fd8a59b5757749e6848a491ebc731a91&amp;ItemId=40459&amp;ItemGuid=0519cde6b00a42d190aae0b37a030db4&amp;Data=24</v>
      </c>
    </row>
    <row r="268" spans="1:7" x14ac:dyDescent="0.25">
      <c r="A268" t="s">
        <v>19</v>
      </c>
      <c r="B268" t="s">
        <v>148</v>
      </c>
      <c r="C268" t="s">
        <v>646</v>
      </c>
      <c r="D268" t="s">
        <v>221</v>
      </c>
      <c r="E268" t="s">
        <v>647</v>
      </c>
      <c r="F268" t="str">
        <f t="shared" si="0"/>
        <v>Обращения граждан МО Ногликский ГО</v>
      </c>
      <c r="G268" s="10" t="str">
        <f>HYPERLINK("https://sed.admsakhalin.ru/Docs/Citizen/_layouts/15/eos/edbtransfer.ashx?SiteId=84ddafa0031f409e9b1dd96f91351621&amp;WebId=b44a2e8f6bd940ffb8577ce52c7585e0&amp;ListId=fd8a59b5757749e6848a491ebc731a91&amp;ItemId=42963&amp;ItemGuid=82535fa398fa42628dfce0be7635b65e&amp;Data=24","https://sed.admsakhalin.ru/Docs/Citizen/_layouts/15/eos/edbtransfer.ashx?SiteId=84ddafa0031f409e9b1dd96f91351621&amp;WebId=b44a2e8f6bd940ffb8577ce52c7585e0&amp;ListId=fd8a59b5757749e6848a491ebc731a91&amp;ItemId=42963&amp;ItemGuid=82535fa398fa42628dfce0be7635b65e&amp;Data=24")</f>
        <v>https://sed.admsakhalin.ru/Docs/Citizen/_layouts/15/eos/edbtransfer.ashx?SiteId=84ddafa0031f409e9b1dd96f91351621&amp;WebId=b44a2e8f6bd940ffb8577ce52c7585e0&amp;ListId=fd8a59b5757749e6848a491ebc731a91&amp;ItemId=42963&amp;ItemGuid=82535fa398fa42628dfce0be7635b65e&amp;Data=24</v>
      </c>
    </row>
    <row r="269" spans="1:7" x14ac:dyDescent="0.25">
      <c r="A269" t="s">
        <v>19</v>
      </c>
      <c r="B269" t="s">
        <v>521</v>
      </c>
      <c r="C269" t="s">
        <v>648</v>
      </c>
      <c r="D269" t="s">
        <v>421</v>
      </c>
      <c r="E269" t="s">
        <v>649</v>
      </c>
      <c r="F269" t="str">
        <f t="shared" si="0"/>
        <v>Обращения граждан МО Ногликский ГО</v>
      </c>
      <c r="G269" s="10" t="str">
        <f>HYPERLINK("https://sed.admsakhalin.ru/Docs/Citizen/_layouts/15/eos/edbtransfer.ashx?SiteId=84ddafa0031f409e9b1dd96f91351621&amp;WebId=b44a2e8f6bd940ffb8577ce52c7585e0&amp;ListId=fd8a59b5757749e6848a491ebc731a91&amp;ItemId=42755&amp;ItemGuid=e1c505d8b0da41fa8f5ce1a8ac95640e&amp;Data=24","https://sed.admsakhalin.ru/Docs/Citizen/_layouts/15/eos/edbtransfer.ashx?SiteId=84ddafa0031f409e9b1dd96f91351621&amp;WebId=b44a2e8f6bd940ffb8577ce52c7585e0&amp;ListId=fd8a59b5757749e6848a491ebc731a91&amp;ItemId=42755&amp;ItemGuid=e1c505d8b0da41fa8f5ce1a8ac95640e&amp;Data=24")</f>
        <v>https://sed.admsakhalin.ru/Docs/Citizen/_layouts/15/eos/edbtransfer.ashx?SiteId=84ddafa0031f409e9b1dd96f91351621&amp;WebId=b44a2e8f6bd940ffb8577ce52c7585e0&amp;ListId=fd8a59b5757749e6848a491ebc731a91&amp;ItemId=42755&amp;ItemGuid=e1c505d8b0da41fa8f5ce1a8ac95640e&amp;Data=24</v>
      </c>
    </row>
    <row r="270" spans="1:7" x14ac:dyDescent="0.25">
      <c r="A270" t="s">
        <v>19</v>
      </c>
      <c r="B270" t="s">
        <v>650</v>
      </c>
      <c r="C270" t="s">
        <v>651</v>
      </c>
      <c r="D270" t="s">
        <v>652</v>
      </c>
      <c r="E270" t="s">
        <v>653</v>
      </c>
      <c r="F270" t="str">
        <f t="shared" si="0"/>
        <v>Обращения граждан МО Ногликский ГО</v>
      </c>
      <c r="G270" s="10" t="str">
        <f>HYPERLINK("https://sed.admsakhalin.ru/Docs/Citizen/_layouts/15/eos/edbtransfer.ashx?SiteId=84ddafa0031f409e9b1dd96f91351621&amp;WebId=b44a2e8f6bd940ffb8577ce52c7585e0&amp;ListId=fd8a59b5757749e6848a491ebc731a91&amp;ItemId=45567&amp;ItemGuid=493f67f30cfc45e09867e424a458ab7e&amp;Data=24","https://sed.admsakhalin.ru/Docs/Citizen/_layouts/15/eos/edbtransfer.ashx?SiteId=84ddafa0031f409e9b1dd96f91351621&amp;WebId=b44a2e8f6bd940ffb8577ce52c7585e0&amp;ListId=fd8a59b5757749e6848a491ebc731a91&amp;ItemId=45567&amp;ItemGuid=493f67f30cfc45e09867e424a458ab7e&amp;Data=24")</f>
        <v>https://sed.admsakhalin.ru/Docs/Citizen/_layouts/15/eos/edbtransfer.ashx?SiteId=84ddafa0031f409e9b1dd96f91351621&amp;WebId=b44a2e8f6bd940ffb8577ce52c7585e0&amp;ListId=fd8a59b5757749e6848a491ebc731a91&amp;ItemId=45567&amp;ItemGuid=493f67f30cfc45e09867e424a458ab7e&amp;Data=24</v>
      </c>
    </row>
    <row r="271" spans="1:7" x14ac:dyDescent="0.25">
      <c r="A271" t="s">
        <v>19</v>
      </c>
      <c r="B271" t="s">
        <v>235</v>
      </c>
      <c r="C271" t="s">
        <v>654</v>
      </c>
      <c r="D271" t="s">
        <v>183</v>
      </c>
      <c r="E271" t="s">
        <v>655</v>
      </c>
      <c r="F271" t="str">
        <f t="shared" si="0"/>
        <v>Обращения граждан МО Ногликский ГО</v>
      </c>
      <c r="G271" s="10" t="str">
        <f>HYPERLINK("https://sed.admsakhalin.ru/Docs/Citizen/_layouts/15/eos/edbtransfer.ashx?SiteId=84ddafa0031f409e9b1dd96f91351621&amp;WebId=b44a2e8f6bd940ffb8577ce52c7585e0&amp;ListId=fd8a59b5757749e6848a491ebc731a91&amp;ItemId=40567&amp;ItemGuid=af7d1f60fd37456aa3a3e73b7da44e3d&amp;Data=24","https://sed.admsakhalin.ru/Docs/Citizen/_layouts/15/eos/edbtransfer.ashx?SiteId=84ddafa0031f409e9b1dd96f91351621&amp;WebId=b44a2e8f6bd940ffb8577ce52c7585e0&amp;ListId=fd8a59b5757749e6848a491ebc731a91&amp;ItemId=40567&amp;ItemGuid=af7d1f60fd37456aa3a3e73b7da44e3d&amp;Data=24")</f>
        <v>https://sed.admsakhalin.ru/Docs/Citizen/_layouts/15/eos/edbtransfer.ashx?SiteId=84ddafa0031f409e9b1dd96f91351621&amp;WebId=b44a2e8f6bd940ffb8577ce52c7585e0&amp;ListId=fd8a59b5757749e6848a491ebc731a91&amp;ItemId=40567&amp;ItemGuid=af7d1f60fd37456aa3a3e73b7da44e3d&amp;Data=24</v>
      </c>
    </row>
    <row r="272" spans="1:7" x14ac:dyDescent="0.25">
      <c r="A272" t="s">
        <v>19</v>
      </c>
      <c r="B272" t="s">
        <v>47</v>
      </c>
      <c r="C272" t="s">
        <v>656</v>
      </c>
      <c r="D272" t="s">
        <v>440</v>
      </c>
      <c r="E272" t="s">
        <v>75</v>
      </c>
      <c r="F272" t="str">
        <f t="shared" si="0"/>
        <v>Обращения граждан МО Ногликский ГО</v>
      </c>
      <c r="G272" s="10" t="str">
        <f>HYPERLINK("https://sed.admsakhalin.ru/Docs/Citizen/_layouts/15/eos/edbtransfer.ashx?SiteId=84ddafa0031f409e9b1dd96f91351621&amp;WebId=b44a2e8f6bd940ffb8577ce52c7585e0&amp;ListId=fd8a59b5757749e6848a491ebc731a91&amp;ItemId=40456&amp;ItemGuid=4212ca14bc32413585afe9c9aa06e64d&amp;Data=24","https://sed.admsakhalin.ru/Docs/Citizen/_layouts/15/eos/edbtransfer.ashx?SiteId=84ddafa0031f409e9b1dd96f91351621&amp;WebId=b44a2e8f6bd940ffb8577ce52c7585e0&amp;ListId=fd8a59b5757749e6848a491ebc731a91&amp;ItemId=40456&amp;ItemGuid=4212ca14bc32413585afe9c9aa06e64d&amp;Data=24")</f>
        <v>https://sed.admsakhalin.ru/Docs/Citizen/_layouts/15/eos/edbtransfer.ashx?SiteId=84ddafa0031f409e9b1dd96f91351621&amp;WebId=b44a2e8f6bd940ffb8577ce52c7585e0&amp;ListId=fd8a59b5757749e6848a491ebc731a91&amp;ItemId=40456&amp;ItemGuid=4212ca14bc32413585afe9c9aa06e64d&amp;Data=24</v>
      </c>
    </row>
    <row r="273" spans="1:7" x14ac:dyDescent="0.25">
      <c r="A273" t="s">
        <v>19</v>
      </c>
      <c r="B273" t="s">
        <v>69</v>
      </c>
      <c r="C273" t="s">
        <v>657</v>
      </c>
      <c r="D273" t="s">
        <v>562</v>
      </c>
      <c r="E273" t="s">
        <v>658</v>
      </c>
      <c r="F273" t="str">
        <f t="shared" si="0"/>
        <v>Обращения граждан МО Ногликский ГО</v>
      </c>
      <c r="G273" s="10" t="str">
        <f>HYPERLINK("https://sed.admsakhalin.ru/Docs/Citizen/_layouts/15/eos/edbtransfer.ashx?SiteId=84ddafa0031f409e9b1dd96f91351621&amp;WebId=b44a2e8f6bd940ffb8577ce52c7585e0&amp;ListId=fd8a59b5757749e6848a491ebc731a91&amp;ItemId=45098&amp;ItemGuid=bba11436eb0d4ee79c60eb025a8cfdb8&amp;Data=24","https://sed.admsakhalin.ru/Docs/Citizen/_layouts/15/eos/edbtransfer.ashx?SiteId=84ddafa0031f409e9b1dd96f91351621&amp;WebId=b44a2e8f6bd940ffb8577ce52c7585e0&amp;ListId=fd8a59b5757749e6848a491ebc731a91&amp;ItemId=45098&amp;ItemGuid=bba11436eb0d4ee79c60eb025a8cfdb8&amp;Data=24")</f>
        <v>https://sed.admsakhalin.ru/Docs/Citizen/_layouts/15/eos/edbtransfer.ashx?SiteId=84ddafa0031f409e9b1dd96f91351621&amp;WebId=b44a2e8f6bd940ffb8577ce52c7585e0&amp;ListId=fd8a59b5757749e6848a491ebc731a91&amp;ItemId=45098&amp;ItemGuid=bba11436eb0d4ee79c60eb025a8cfdb8&amp;Data=24</v>
      </c>
    </row>
    <row r="274" spans="1:7" x14ac:dyDescent="0.25">
      <c r="A274" t="s">
        <v>19</v>
      </c>
      <c r="B274" t="s">
        <v>20</v>
      </c>
      <c r="C274" t="s">
        <v>659</v>
      </c>
      <c r="D274" t="s">
        <v>536</v>
      </c>
      <c r="E274" t="s">
        <v>660</v>
      </c>
      <c r="F274" t="str">
        <f t="shared" si="0"/>
        <v>Обращения граждан МО Ногликский ГО</v>
      </c>
      <c r="G274" s="10" t="str">
        <f>HYPERLINK("https://sed.admsakhalin.ru/Docs/Citizen/_layouts/15/eos/edbtransfer.ashx?SiteId=84ddafa0031f409e9b1dd96f91351621&amp;WebId=b44a2e8f6bd940ffb8577ce52c7585e0&amp;ListId=fd8a59b5757749e6848a491ebc731a91&amp;ItemId=42441&amp;ItemGuid=ba6860c96d2d421388ecec6a71405cb9&amp;Data=24","https://sed.admsakhalin.ru/Docs/Citizen/_layouts/15/eos/edbtransfer.ashx?SiteId=84ddafa0031f409e9b1dd96f91351621&amp;WebId=b44a2e8f6bd940ffb8577ce52c7585e0&amp;ListId=fd8a59b5757749e6848a491ebc731a91&amp;ItemId=42441&amp;ItemGuid=ba6860c96d2d421388ecec6a71405cb9&amp;Data=24")</f>
        <v>https://sed.admsakhalin.ru/Docs/Citizen/_layouts/15/eos/edbtransfer.ashx?SiteId=84ddafa0031f409e9b1dd96f91351621&amp;WebId=b44a2e8f6bd940ffb8577ce52c7585e0&amp;ListId=fd8a59b5757749e6848a491ebc731a91&amp;ItemId=42441&amp;ItemGuid=ba6860c96d2d421388ecec6a71405cb9&amp;Data=24</v>
      </c>
    </row>
    <row r="275" spans="1:7" x14ac:dyDescent="0.25">
      <c r="A275" t="s">
        <v>19</v>
      </c>
      <c r="B275" t="s">
        <v>94</v>
      </c>
      <c r="C275" t="s">
        <v>661</v>
      </c>
      <c r="D275" t="s">
        <v>662</v>
      </c>
      <c r="E275" t="s">
        <v>266</v>
      </c>
      <c r="F275" t="str">
        <f t="shared" si="0"/>
        <v>Обращения граждан МО Ногликский ГО</v>
      </c>
      <c r="G275" s="10" t="str">
        <f>HYPERLINK("https://sed.admsakhalin.ru/Docs/Citizen/_layouts/15/eos/edbtransfer.ashx?SiteId=84ddafa0031f409e9b1dd96f91351621&amp;WebId=b44a2e8f6bd940ffb8577ce52c7585e0&amp;ListId=fd8a59b5757749e6848a491ebc731a91&amp;ItemId=46653&amp;ItemGuid=6ac657d457a641b1bc86ed9fb6ac77d1&amp;Data=24","https://sed.admsakhalin.ru/Docs/Citizen/_layouts/15/eos/edbtransfer.ashx?SiteId=84ddafa0031f409e9b1dd96f91351621&amp;WebId=b44a2e8f6bd940ffb8577ce52c7585e0&amp;ListId=fd8a59b5757749e6848a491ebc731a91&amp;ItemId=46653&amp;ItemGuid=6ac657d457a641b1bc86ed9fb6ac77d1&amp;Data=24")</f>
        <v>https://sed.admsakhalin.ru/Docs/Citizen/_layouts/15/eos/edbtransfer.ashx?SiteId=84ddafa0031f409e9b1dd96f91351621&amp;WebId=b44a2e8f6bd940ffb8577ce52c7585e0&amp;ListId=fd8a59b5757749e6848a491ebc731a91&amp;ItemId=46653&amp;ItemGuid=6ac657d457a641b1bc86ed9fb6ac77d1&amp;Data=24</v>
      </c>
    </row>
    <row r="276" spans="1:7" x14ac:dyDescent="0.25">
      <c r="A276" t="s">
        <v>19</v>
      </c>
      <c r="B276" t="s">
        <v>663</v>
      </c>
      <c r="C276" t="s">
        <v>664</v>
      </c>
      <c r="D276" t="s">
        <v>665</v>
      </c>
      <c r="E276" t="s">
        <v>666</v>
      </c>
      <c r="F276" t="str">
        <f t="shared" si="0"/>
        <v>Обращения граждан МО Ногликский ГО</v>
      </c>
      <c r="G276" s="10" t="str">
        <f>HYPERLINK("https://sed.admsakhalin.ru/Docs/Citizen/_layouts/15/eos/edbtransfer.ashx?SiteId=84ddafa0031f409e9b1dd96f91351621&amp;WebId=b44a2e8f6bd940ffb8577ce52c7585e0&amp;ListId=fd8a59b5757749e6848a491ebc731a91&amp;ItemId=40368&amp;ItemGuid=999db70c38324b50a73ceecc6747aca3&amp;Data=24","https://sed.admsakhalin.ru/Docs/Citizen/_layouts/15/eos/edbtransfer.ashx?SiteId=84ddafa0031f409e9b1dd96f91351621&amp;WebId=b44a2e8f6bd940ffb8577ce52c7585e0&amp;ListId=fd8a59b5757749e6848a491ebc731a91&amp;ItemId=40368&amp;ItemGuid=999db70c38324b50a73ceecc6747aca3&amp;Data=24")</f>
        <v>https://sed.admsakhalin.ru/Docs/Citizen/_layouts/15/eos/edbtransfer.ashx?SiteId=84ddafa0031f409e9b1dd96f91351621&amp;WebId=b44a2e8f6bd940ffb8577ce52c7585e0&amp;ListId=fd8a59b5757749e6848a491ebc731a91&amp;ItemId=40368&amp;ItemGuid=999db70c38324b50a73ceecc6747aca3&amp;Data=24</v>
      </c>
    </row>
    <row r="277" spans="1:7" x14ac:dyDescent="0.25">
      <c r="A277" t="s">
        <v>19</v>
      </c>
      <c r="B277" t="s">
        <v>87</v>
      </c>
      <c r="C277" t="s">
        <v>667</v>
      </c>
      <c r="D277" t="s">
        <v>599</v>
      </c>
      <c r="E277" t="s">
        <v>131</v>
      </c>
      <c r="F277" t="str">
        <f t="shared" si="0"/>
        <v>Обращения граждан МО Ногликский ГО</v>
      </c>
      <c r="G277" s="10" t="str">
        <f>HYPERLINK("https://sed.admsakhalin.ru/Docs/Citizen/_layouts/15/eos/edbtransfer.ashx?SiteId=84ddafa0031f409e9b1dd96f91351621&amp;WebId=b44a2e8f6bd940ffb8577ce52c7585e0&amp;ListId=fd8a59b5757749e6848a491ebc731a91&amp;ItemId=41060&amp;ItemGuid=79d786038bf14082a052ef139cf2c69d&amp;Data=24","https://sed.admsakhalin.ru/Docs/Citizen/_layouts/15/eos/edbtransfer.ashx?SiteId=84ddafa0031f409e9b1dd96f91351621&amp;WebId=b44a2e8f6bd940ffb8577ce52c7585e0&amp;ListId=fd8a59b5757749e6848a491ebc731a91&amp;ItemId=41060&amp;ItemGuid=79d786038bf14082a052ef139cf2c69d&amp;Data=24")</f>
        <v>https://sed.admsakhalin.ru/Docs/Citizen/_layouts/15/eos/edbtransfer.ashx?SiteId=84ddafa0031f409e9b1dd96f91351621&amp;WebId=b44a2e8f6bd940ffb8577ce52c7585e0&amp;ListId=fd8a59b5757749e6848a491ebc731a91&amp;ItemId=41060&amp;ItemGuid=79d786038bf14082a052ef139cf2c69d&amp;Data=24</v>
      </c>
    </row>
    <row r="278" spans="1:7" x14ac:dyDescent="0.25">
      <c r="A278" t="s">
        <v>19</v>
      </c>
      <c r="B278" t="s">
        <v>32</v>
      </c>
      <c r="C278" t="s">
        <v>668</v>
      </c>
      <c r="D278" t="s">
        <v>85</v>
      </c>
      <c r="E278" t="s">
        <v>669</v>
      </c>
      <c r="F278" t="str">
        <f t="shared" si="0"/>
        <v>Обращения граждан МО Ногликский ГО</v>
      </c>
      <c r="G278" s="10" t="str">
        <f>HYPERLINK("https://sed.admsakhalin.ru/Docs/Citizen/_layouts/15/eos/edbtransfer.ashx?SiteId=84ddafa0031f409e9b1dd96f91351621&amp;WebId=b44a2e8f6bd940ffb8577ce52c7585e0&amp;ListId=fd8a59b5757749e6848a491ebc731a91&amp;ItemId=42675&amp;ItemGuid=ba34735b299b4493a1e5c6d6bdedfa36&amp;Data=24","https://sed.admsakhalin.ru/Docs/Citizen/_layouts/15/eos/edbtransfer.ashx?SiteId=84ddafa0031f409e9b1dd96f91351621&amp;WebId=b44a2e8f6bd940ffb8577ce52c7585e0&amp;ListId=fd8a59b5757749e6848a491ebc731a91&amp;ItemId=42675&amp;ItemGuid=ba34735b299b4493a1e5c6d6bdedfa36&amp;Data=24")</f>
        <v>https://sed.admsakhalin.ru/Docs/Citizen/_layouts/15/eos/edbtransfer.ashx?SiteId=84ddafa0031f409e9b1dd96f91351621&amp;WebId=b44a2e8f6bd940ffb8577ce52c7585e0&amp;ListId=fd8a59b5757749e6848a491ebc731a91&amp;ItemId=42675&amp;ItemGuid=ba34735b299b4493a1e5c6d6bdedfa36&amp;Data=24</v>
      </c>
    </row>
    <row r="279" spans="1:7" x14ac:dyDescent="0.25">
      <c r="A279" t="s">
        <v>19</v>
      </c>
      <c r="B279" t="s">
        <v>39</v>
      </c>
      <c r="C279" t="s">
        <v>670</v>
      </c>
      <c r="D279" t="s">
        <v>671</v>
      </c>
      <c r="E279" t="s">
        <v>672</v>
      </c>
      <c r="F279" t="str">
        <f t="shared" si="0"/>
        <v>Обращения граждан МО Ногликский ГО</v>
      </c>
      <c r="G279" s="10" t="str">
        <f>HYPERLINK("https://sed.admsakhalin.ru/Docs/Citizen/_layouts/15/eos/edbtransfer.ashx?SiteId=84ddafa0031f409e9b1dd96f91351621&amp;WebId=b44a2e8f6bd940ffb8577ce52c7585e0&amp;ListId=fd8a59b5757749e6848a491ebc731a91&amp;ItemId=44218&amp;ItemGuid=ff4338a6897b46d68b7bc75a8eaa6ac4&amp;Data=24","https://sed.admsakhalin.ru/Docs/Citizen/_layouts/15/eos/edbtransfer.ashx?SiteId=84ddafa0031f409e9b1dd96f91351621&amp;WebId=b44a2e8f6bd940ffb8577ce52c7585e0&amp;ListId=fd8a59b5757749e6848a491ebc731a91&amp;ItemId=44218&amp;ItemGuid=ff4338a6897b46d68b7bc75a8eaa6ac4&amp;Data=24")</f>
        <v>https://sed.admsakhalin.ru/Docs/Citizen/_layouts/15/eos/edbtransfer.ashx?SiteId=84ddafa0031f409e9b1dd96f91351621&amp;WebId=b44a2e8f6bd940ffb8577ce52c7585e0&amp;ListId=fd8a59b5757749e6848a491ebc731a91&amp;ItemId=44218&amp;ItemGuid=ff4338a6897b46d68b7bc75a8eaa6ac4&amp;Data=24</v>
      </c>
    </row>
    <row r="280" spans="1:7" x14ac:dyDescent="0.25">
      <c r="A280" t="s">
        <v>19</v>
      </c>
      <c r="B280" t="s">
        <v>87</v>
      </c>
      <c r="C280" t="s">
        <v>673</v>
      </c>
      <c r="D280" t="s">
        <v>262</v>
      </c>
      <c r="E280" t="s">
        <v>674</v>
      </c>
      <c r="F280" t="str">
        <f t="shared" si="0"/>
        <v>Обращения граждан МО Ногликский ГО</v>
      </c>
      <c r="G280" s="10" t="str">
        <f>HYPERLINK("https://sed.admsakhalin.ru/Docs/Citizen/_layouts/15/eos/edbtransfer.ashx?SiteId=84ddafa0031f409e9b1dd96f91351621&amp;WebId=b44a2e8f6bd940ffb8577ce52c7585e0&amp;ListId=fd8a59b5757749e6848a491ebc731a91&amp;ItemId=43074&amp;ItemGuid=f7a05363265f4b4090abc7de2dd95a44&amp;Data=24","https://sed.admsakhalin.ru/Docs/Citizen/_layouts/15/eos/edbtransfer.ashx?SiteId=84ddafa0031f409e9b1dd96f91351621&amp;WebId=b44a2e8f6bd940ffb8577ce52c7585e0&amp;ListId=fd8a59b5757749e6848a491ebc731a91&amp;ItemId=43074&amp;ItemGuid=f7a05363265f4b4090abc7de2dd95a44&amp;Data=24")</f>
        <v>https://sed.admsakhalin.ru/Docs/Citizen/_layouts/15/eos/edbtransfer.ashx?SiteId=84ddafa0031f409e9b1dd96f91351621&amp;WebId=b44a2e8f6bd940ffb8577ce52c7585e0&amp;ListId=fd8a59b5757749e6848a491ebc731a91&amp;ItemId=43074&amp;ItemGuid=f7a05363265f4b4090abc7de2dd95a44&amp;Data=24</v>
      </c>
    </row>
    <row r="281" spans="1:7" x14ac:dyDescent="0.25">
      <c r="A281" t="s">
        <v>19</v>
      </c>
      <c r="B281" t="s">
        <v>675</v>
      </c>
      <c r="C281" t="s">
        <v>676</v>
      </c>
      <c r="D281" t="s">
        <v>677</v>
      </c>
      <c r="E281" t="s">
        <v>678</v>
      </c>
      <c r="F281" t="str">
        <f t="shared" si="0"/>
        <v>Обращения граждан МО Ногликский ГО</v>
      </c>
      <c r="G281" s="10" t="str">
        <f>HYPERLINK("https://sed.admsakhalin.ru/Docs/Citizen/_layouts/15/eos/edbtransfer.ashx?SiteId=84ddafa0031f409e9b1dd96f91351621&amp;WebId=b44a2e8f6bd940ffb8577ce52c7585e0&amp;ListId=fd8a59b5757749e6848a491ebc731a91&amp;ItemId=40906&amp;ItemGuid=b91554433d364fc295a3f094abe6b9f2&amp;Data=24","https://sed.admsakhalin.ru/Docs/Citizen/_layouts/15/eos/edbtransfer.ashx?SiteId=84ddafa0031f409e9b1dd96f91351621&amp;WebId=b44a2e8f6bd940ffb8577ce52c7585e0&amp;ListId=fd8a59b5757749e6848a491ebc731a91&amp;ItemId=40906&amp;ItemGuid=b91554433d364fc295a3f094abe6b9f2&amp;Data=24")</f>
        <v>https://sed.admsakhalin.ru/Docs/Citizen/_layouts/15/eos/edbtransfer.ashx?SiteId=84ddafa0031f409e9b1dd96f91351621&amp;WebId=b44a2e8f6bd940ffb8577ce52c7585e0&amp;ListId=fd8a59b5757749e6848a491ebc731a91&amp;ItemId=40906&amp;ItemGuid=b91554433d364fc295a3f094abe6b9f2&amp;Data=24</v>
      </c>
    </row>
    <row r="282" spans="1:7" x14ac:dyDescent="0.25">
      <c r="A282" t="s">
        <v>19</v>
      </c>
      <c r="B282" t="s">
        <v>20</v>
      </c>
      <c r="C282" t="s">
        <v>679</v>
      </c>
      <c r="D282" t="s">
        <v>56</v>
      </c>
      <c r="E282" t="s">
        <v>23</v>
      </c>
      <c r="F282" t="str">
        <f t="shared" si="0"/>
        <v>Обращения граждан МО Ногликский ГО</v>
      </c>
      <c r="G282" s="10" t="str">
        <f>HYPERLINK("https://sed.admsakhalin.ru/Docs/Citizen/_layouts/15/eos/edbtransfer.ashx?SiteId=84ddafa0031f409e9b1dd96f91351621&amp;WebId=b44a2e8f6bd940ffb8577ce52c7585e0&amp;ListId=fd8a59b5757749e6848a491ebc731a91&amp;ItemId=45347&amp;ItemGuid=04450a2d49bc4417be58f4d535b6d21a&amp;Data=24","https://sed.admsakhalin.ru/Docs/Citizen/_layouts/15/eos/edbtransfer.ashx?SiteId=84ddafa0031f409e9b1dd96f91351621&amp;WebId=b44a2e8f6bd940ffb8577ce52c7585e0&amp;ListId=fd8a59b5757749e6848a491ebc731a91&amp;ItemId=45347&amp;ItemGuid=04450a2d49bc4417be58f4d535b6d21a&amp;Data=24")</f>
        <v>https://sed.admsakhalin.ru/Docs/Citizen/_layouts/15/eos/edbtransfer.ashx?SiteId=84ddafa0031f409e9b1dd96f91351621&amp;WebId=b44a2e8f6bd940ffb8577ce52c7585e0&amp;ListId=fd8a59b5757749e6848a491ebc731a91&amp;ItemId=45347&amp;ItemGuid=04450a2d49bc4417be58f4d535b6d21a&amp;Data=24</v>
      </c>
    </row>
    <row r="283" spans="1:7" x14ac:dyDescent="0.25">
      <c r="A283" t="s">
        <v>19</v>
      </c>
      <c r="B283" t="s">
        <v>69</v>
      </c>
      <c r="C283" t="s">
        <v>680</v>
      </c>
      <c r="D283" t="s">
        <v>208</v>
      </c>
      <c r="E283" t="s">
        <v>681</v>
      </c>
      <c r="F283" t="str">
        <f t="shared" si="0"/>
        <v>Обращения граждан МО Ногликский ГО</v>
      </c>
      <c r="G283" s="10" t="str">
        <f>HYPERLINK("https://sed.admsakhalin.ru/Docs/Citizen/_layouts/15/eos/edbtransfer.ashx?SiteId=84ddafa0031f409e9b1dd96f91351621&amp;WebId=b44a2e8f6bd940ffb8577ce52c7585e0&amp;ListId=fd8a59b5757749e6848a491ebc731a91&amp;ItemId=47843&amp;ItemGuid=cc16d13026b04091b643f6115e45a146&amp;Data=24","https://sed.admsakhalin.ru/Docs/Citizen/_layouts/15/eos/edbtransfer.ashx?SiteId=84ddafa0031f409e9b1dd96f91351621&amp;WebId=b44a2e8f6bd940ffb8577ce52c7585e0&amp;ListId=fd8a59b5757749e6848a491ebc731a91&amp;ItemId=47843&amp;ItemGuid=cc16d13026b04091b643f6115e45a146&amp;Data=24")</f>
        <v>https://sed.admsakhalin.ru/Docs/Citizen/_layouts/15/eos/edbtransfer.ashx?SiteId=84ddafa0031f409e9b1dd96f91351621&amp;WebId=b44a2e8f6bd940ffb8577ce52c7585e0&amp;ListId=fd8a59b5757749e6848a491ebc731a91&amp;ItemId=47843&amp;ItemGuid=cc16d13026b04091b643f6115e45a146&amp;Data=24</v>
      </c>
    </row>
    <row r="284" spans="1:7" x14ac:dyDescent="0.25">
      <c r="A284" t="s">
        <v>19</v>
      </c>
      <c r="B284" t="s">
        <v>87</v>
      </c>
      <c r="C284" t="s">
        <v>682</v>
      </c>
      <c r="D284" t="s">
        <v>683</v>
      </c>
      <c r="E284" t="s">
        <v>349</v>
      </c>
      <c r="F284" t="str">
        <f t="shared" si="0"/>
        <v>Обращения граждан МО Ногликский ГО</v>
      </c>
      <c r="G284" s="10" t="str">
        <f>HYPERLINK("https://sed.admsakhalin.ru/Docs/Citizen/_layouts/15/eos/edbtransfer.ashx?SiteId=84ddafa0031f409e9b1dd96f91351621&amp;WebId=b44a2e8f6bd940ffb8577ce52c7585e0&amp;ListId=fd8a59b5757749e6848a491ebc731a91&amp;ItemId=42527&amp;ItemGuid=6eb943aa59fa45a387c3f861961b7785&amp;Data=24","https://sed.admsakhalin.ru/Docs/Citizen/_layouts/15/eos/edbtransfer.ashx?SiteId=84ddafa0031f409e9b1dd96f91351621&amp;WebId=b44a2e8f6bd940ffb8577ce52c7585e0&amp;ListId=fd8a59b5757749e6848a491ebc731a91&amp;ItemId=42527&amp;ItemGuid=6eb943aa59fa45a387c3f861961b7785&amp;Data=24")</f>
        <v>https://sed.admsakhalin.ru/Docs/Citizen/_layouts/15/eos/edbtransfer.ashx?SiteId=84ddafa0031f409e9b1dd96f91351621&amp;WebId=b44a2e8f6bd940ffb8577ce52c7585e0&amp;ListId=fd8a59b5757749e6848a491ebc731a91&amp;ItemId=42527&amp;ItemGuid=6eb943aa59fa45a387c3f861961b7785&amp;Data=24</v>
      </c>
    </row>
    <row r="285" spans="1:7" x14ac:dyDescent="0.25">
      <c r="A285" t="s">
        <v>19</v>
      </c>
      <c r="B285" t="s">
        <v>69</v>
      </c>
      <c r="C285" t="s">
        <v>684</v>
      </c>
      <c r="D285" t="s">
        <v>74</v>
      </c>
      <c r="E285" t="s">
        <v>502</v>
      </c>
      <c r="F285" t="str">
        <f t="shared" si="0"/>
        <v>Обращения граждан МО Ногликский ГО</v>
      </c>
      <c r="G285" s="10" t="str">
        <f>HYPERLINK("https://sed.admsakhalin.ru/Docs/Citizen/_layouts/15/eos/edbtransfer.ashx?SiteId=84ddafa0031f409e9b1dd96f91351621&amp;WebId=b44a2e8f6bd940ffb8577ce52c7585e0&amp;ListId=fd8a59b5757749e6848a491ebc731a91&amp;ItemId=47920&amp;ItemGuid=6eddd1fc95ea4950ba67f8ff4376a839&amp;Data=24","https://sed.admsakhalin.ru/Docs/Citizen/_layouts/15/eos/edbtransfer.ashx?SiteId=84ddafa0031f409e9b1dd96f91351621&amp;WebId=b44a2e8f6bd940ffb8577ce52c7585e0&amp;ListId=fd8a59b5757749e6848a491ebc731a91&amp;ItemId=47920&amp;ItemGuid=6eddd1fc95ea4950ba67f8ff4376a839&amp;Data=24")</f>
        <v>https://sed.admsakhalin.ru/Docs/Citizen/_layouts/15/eos/edbtransfer.ashx?SiteId=84ddafa0031f409e9b1dd96f91351621&amp;WebId=b44a2e8f6bd940ffb8577ce52c7585e0&amp;ListId=fd8a59b5757749e6848a491ebc731a91&amp;ItemId=47920&amp;ItemGuid=6eddd1fc95ea4950ba67f8ff4376a839&amp;Data=24</v>
      </c>
    </row>
    <row r="286" spans="1:7" x14ac:dyDescent="0.25">
      <c r="A286" t="s">
        <v>19</v>
      </c>
      <c r="B286" t="s">
        <v>32</v>
      </c>
      <c r="C286" t="s">
        <v>685</v>
      </c>
      <c r="D286" t="s">
        <v>506</v>
      </c>
      <c r="E286" t="s">
        <v>138</v>
      </c>
      <c r="F286" t="str">
        <f t="shared" si="0"/>
        <v>Обращения граждан МО Ногликский ГО</v>
      </c>
      <c r="G286" s="10" t="str">
        <f>HYPERLINK("https://sed.admsakhalin.ru/Docs/Citizen/_layouts/15/eos/edbtransfer.ashx?SiteId=84ddafa0031f409e9b1dd96f91351621&amp;WebId=b44a2e8f6bd940ffb8577ce52c7585e0&amp;ListId=fd8a59b5757749e6848a491ebc731a91&amp;ItemId=41388&amp;ItemGuid=8e77aa07222043b7aa34f925542de7a2&amp;Data=24","https://sed.admsakhalin.ru/Docs/Citizen/_layouts/15/eos/edbtransfer.ashx?SiteId=84ddafa0031f409e9b1dd96f91351621&amp;WebId=b44a2e8f6bd940ffb8577ce52c7585e0&amp;ListId=fd8a59b5757749e6848a491ebc731a91&amp;ItemId=41388&amp;ItemGuid=8e77aa07222043b7aa34f925542de7a2&amp;Data=24")</f>
        <v>https://sed.admsakhalin.ru/Docs/Citizen/_layouts/15/eos/edbtransfer.ashx?SiteId=84ddafa0031f409e9b1dd96f91351621&amp;WebId=b44a2e8f6bd940ffb8577ce52c7585e0&amp;ListId=fd8a59b5757749e6848a491ebc731a91&amp;ItemId=41388&amp;ItemGuid=8e77aa07222043b7aa34f925542de7a2&amp;Data=24</v>
      </c>
    </row>
    <row r="287" spans="1:7" x14ac:dyDescent="0.25">
      <c r="A287" t="s">
        <v>19</v>
      </c>
      <c r="B287" t="s">
        <v>106</v>
      </c>
      <c r="C287" t="s">
        <v>686</v>
      </c>
      <c r="D287" t="s">
        <v>687</v>
      </c>
      <c r="E287" t="s">
        <v>688</v>
      </c>
      <c r="F287" t="str">
        <f t="shared" si="0"/>
        <v>Обращения граждан МО Ногликский ГО</v>
      </c>
      <c r="G287" s="10" t="str">
        <f>HYPERLINK("https://sed.admsakhalin.ru/Docs/Citizen/_layouts/15/eos/edbtransfer.ashx?SiteId=84ddafa0031f409e9b1dd96f91351621&amp;WebId=b44a2e8f6bd940ffb8577ce52c7585e0&amp;ListId=fd8a59b5757749e6848a491ebc731a91&amp;ItemId=42213&amp;ItemGuid=26a660d7c16d4053b275f9838f18c423&amp;Data=24","https://sed.admsakhalin.ru/Docs/Citizen/_layouts/15/eos/edbtransfer.ashx?SiteId=84ddafa0031f409e9b1dd96f91351621&amp;WebId=b44a2e8f6bd940ffb8577ce52c7585e0&amp;ListId=fd8a59b5757749e6848a491ebc731a91&amp;ItemId=42213&amp;ItemGuid=26a660d7c16d4053b275f9838f18c423&amp;Data=24")</f>
        <v>https://sed.admsakhalin.ru/Docs/Citizen/_layouts/15/eos/edbtransfer.ashx?SiteId=84ddafa0031f409e9b1dd96f91351621&amp;WebId=b44a2e8f6bd940ffb8577ce52c7585e0&amp;ListId=fd8a59b5757749e6848a491ebc731a91&amp;ItemId=42213&amp;ItemGuid=26a660d7c16d4053b275f9838f18c423&amp;Data=24</v>
      </c>
    </row>
    <row r="288" spans="1:7" x14ac:dyDescent="0.25">
      <c r="A288" t="s">
        <v>19</v>
      </c>
      <c r="B288" t="s">
        <v>47</v>
      </c>
      <c r="C288" t="s">
        <v>689</v>
      </c>
      <c r="D288" t="s">
        <v>63</v>
      </c>
      <c r="E288" t="s">
        <v>623</v>
      </c>
      <c r="F288" t="str">
        <f t="shared" si="0"/>
        <v>Обращения граждан МО Ногликский ГО</v>
      </c>
      <c r="G288" s="10" t="str">
        <f>HYPERLINK("https://sed.admsakhalin.ru/Docs/Citizen/_layouts/15/eos/edbtransfer.ashx?SiteId=84ddafa0031f409e9b1dd96f91351621&amp;WebId=b44a2e8f6bd940ffb8577ce52c7585e0&amp;ListId=fd8a59b5757749e6848a491ebc731a91&amp;ItemId=44361&amp;ItemGuid=04a3a73b3b3d4ddba948fb33c4e47351&amp;Data=24","https://sed.admsakhalin.ru/Docs/Citizen/_layouts/15/eos/edbtransfer.ashx?SiteId=84ddafa0031f409e9b1dd96f91351621&amp;WebId=b44a2e8f6bd940ffb8577ce52c7585e0&amp;ListId=fd8a59b5757749e6848a491ebc731a91&amp;ItemId=44361&amp;ItemGuid=04a3a73b3b3d4ddba948fb33c4e47351&amp;Data=24")</f>
        <v>https://sed.admsakhalin.ru/Docs/Citizen/_layouts/15/eos/edbtransfer.ashx?SiteId=84ddafa0031f409e9b1dd96f91351621&amp;WebId=b44a2e8f6bd940ffb8577ce52c7585e0&amp;ListId=fd8a59b5757749e6848a491ebc731a91&amp;ItemId=44361&amp;ItemGuid=04a3a73b3b3d4ddba948fb33c4e47351&amp;Data=24</v>
      </c>
    </row>
    <row r="289" spans="1:7" x14ac:dyDescent="0.25">
      <c r="A289" t="s">
        <v>19</v>
      </c>
      <c r="B289" t="s">
        <v>288</v>
      </c>
      <c r="C289" t="s">
        <v>690</v>
      </c>
      <c r="D289" t="s">
        <v>85</v>
      </c>
      <c r="E289" t="s">
        <v>691</v>
      </c>
      <c r="F289" t="str">
        <f t="shared" si="0"/>
        <v>Обращения граждан МО Ногликский ГО</v>
      </c>
      <c r="G289" s="10" t="str">
        <f>HYPERLINK("https://sed.admsakhalin.ru/Docs/Citizen/_layouts/15/eos/edbtransfer.ashx?SiteId=84ddafa0031f409e9b1dd96f91351621&amp;WebId=b44a2e8f6bd940ffb8577ce52c7585e0&amp;ListId=fd8a59b5757749e6848a491ebc731a91&amp;ItemId=42668&amp;ItemGuid=e330504d079744eda04efc24e3fcbea7&amp;Data=24","https://sed.admsakhalin.ru/Docs/Citizen/_layouts/15/eos/edbtransfer.ashx?SiteId=84ddafa0031f409e9b1dd96f91351621&amp;WebId=b44a2e8f6bd940ffb8577ce52c7585e0&amp;ListId=fd8a59b5757749e6848a491ebc731a91&amp;ItemId=42668&amp;ItemGuid=e330504d079744eda04efc24e3fcbea7&amp;Data=24")</f>
        <v>https://sed.admsakhalin.ru/Docs/Citizen/_layouts/15/eos/edbtransfer.ashx?SiteId=84ddafa0031f409e9b1dd96f91351621&amp;WebId=b44a2e8f6bd940ffb8577ce52c7585e0&amp;ListId=fd8a59b5757749e6848a491ebc731a91&amp;ItemId=42668&amp;ItemGuid=e330504d079744eda04efc24e3fcbea7&amp;Data=24</v>
      </c>
    </row>
    <row r="290" spans="1:7" x14ac:dyDescent="0.25">
      <c r="A290" t="s">
        <v>19</v>
      </c>
      <c r="B290" t="s">
        <v>87</v>
      </c>
      <c r="C290" t="s">
        <v>692</v>
      </c>
      <c r="D290" t="s">
        <v>108</v>
      </c>
      <c r="E290" t="s">
        <v>131</v>
      </c>
      <c r="F290" t="str">
        <f t="shared" si="0"/>
        <v>Обращения граждан МО Ногликский ГО</v>
      </c>
      <c r="G290" s="10" t="str">
        <f>HYPERLINK("https://sed.admsakhalin.ru/Docs/Citizen/_layouts/15/eos/edbtransfer.ashx?SiteId=84ddafa0031f409e9b1dd96f91351621&amp;WebId=b44a2e8f6bd940ffb8577ce52c7585e0&amp;ListId=fd8a59b5757749e6848a491ebc731a91&amp;ItemId=42323&amp;ItemGuid=5d967781c9b34abbbd44fc8b02a20a92&amp;Data=24","https://sed.admsakhalin.ru/Docs/Citizen/_layouts/15/eos/edbtransfer.ashx?SiteId=84ddafa0031f409e9b1dd96f91351621&amp;WebId=b44a2e8f6bd940ffb8577ce52c7585e0&amp;ListId=fd8a59b5757749e6848a491ebc731a91&amp;ItemId=42323&amp;ItemGuid=5d967781c9b34abbbd44fc8b02a20a92&amp;Data=24")</f>
        <v>https://sed.admsakhalin.ru/Docs/Citizen/_layouts/15/eos/edbtransfer.ashx?SiteId=84ddafa0031f409e9b1dd96f91351621&amp;WebId=b44a2e8f6bd940ffb8577ce52c7585e0&amp;ListId=fd8a59b5757749e6848a491ebc731a91&amp;ItemId=42323&amp;ItemGuid=5d967781c9b34abbbd44fc8b02a20a92&amp;Data=24</v>
      </c>
    </row>
    <row r="291" spans="1:7" x14ac:dyDescent="0.25">
      <c r="A291" t="s">
        <v>19</v>
      </c>
      <c r="B291" t="s">
        <v>693</v>
      </c>
      <c r="C291" t="s">
        <v>694</v>
      </c>
      <c r="D291" t="s">
        <v>74</v>
      </c>
      <c r="E291" t="s">
        <v>695</v>
      </c>
      <c r="F291" t="str">
        <f t="shared" si="0"/>
        <v>Обращения граждан МО Ногликский ГО</v>
      </c>
      <c r="G291" s="10" t="str">
        <f>HYPERLINK("https://sed.admsakhalin.ru/Docs/Citizen/_layouts/15/eos/edbtransfer.ashx?SiteId=84ddafa0031f409e9b1dd96f91351621&amp;WebId=b44a2e8f6bd940ffb8577ce52c7585e0&amp;ListId=fd8a59b5757749e6848a491ebc731a91&amp;ItemId=47913&amp;ItemGuid=c6c4b965a2e24fa0b52afe9e0192f85f&amp;Data=24","https://sed.admsakhalin.ru/Docs/Citizen/_layouts/15/eos/edbtransfer.ashx?SiteId=84ddafa0031f409e9b1dd96f91351621&amp;WebId=b44a2e8f6bd940ffb8577ce52c7585e0&amp;ListId=fd8a59b5757749e6848a491ebc731a91&amp;ItemId=47913&amp;ItemGuid=c6c4b965a2e24fa0b52afe9e0192f85f&amp;Data=24")</f>
        <v>https://sed.admsakhalin.ru/Docs/Citizen/_layouts/15/eos/edbtransfer.ashx?SiteId=84ddafa0031f409e9b1dd96f91351621&amp;WebId=b44a2e8f6bd940ffb8577ce52c7585e0&amp;ListId=fd8a59b5757749e6848a491ebc731a91&amp;ItemId=47913&amp;ItemGuid=c6c4b965a2e24fa0b52afe9e0192f85f&amp;Data=24</v>
      </c>
    </row>
    <row r="292" spans="1:7" x14ac:dyDescent="0.25">
      <c r="A292" t="s">
        <v>19</v>
      </c>
      <c r="B292" t="s">
        <v>170</v>
      </c>
      <c r="C292" t="s">
        <v>696</v>
      </c>
      <c r="D292" t="s">
        <v>697</v>
      </c>
      <c r="E292" t="s">
        <v>698</v>
      </c>
      <c r="F292" t="str">
        <f t="shared" si="0"/>
        <v>Обращения граждан МО Ногликский ГО</v>
      </c>
      <c r="G292" s="10" t="str">
        <f>HYPERLINK("https://sed.admsakhalin.ru/Docs/Citizen/_layouts/15/eos/edbtransfer.ashx?SiteId=84ddafa0031f409e9b1dd96f91351621&amp;WebId=b44a2e8f6bd940ffb8577ce52c7585e0&amp;ListId=fd8a59b5757749e6848a491ebc731a91&amp;ItemId=46035&amp;ItemGuid=1546d4b830a949fc88ddff8303b1d311&amp;Data=24","https://sed.admsakhalin.ru/Docs/Citizen/_layouts/15/eos/edbtransfer.ashx?SiteId=84ddafa0031f409e9b1dd96f91351621&amp;WebId=b44a2e8f6bd940ffb8577ce52c7585e0&amp;ListId=fd8a59b5757749e6848a491ebc731a91&amp;ItemId=46035&amp;ItemGuid=1546d4b830a949fc88ddff8303b1d311&amp;Data=24")</f>
        <v>https://sed.admsakhalin.ru/Docs/Citizen/_layouts/15/eos/edbtransfer.ashx?SiteId=84ddafa0031f409e9b1dd96f91351621&amp;WebId=b44a2e8f6bd940ffb8577ce52c7585e0&amp;ListId=fd8a59b5757749e6848a491ebc731a91&amp;ItemId=46035&amp;ItemGuid=1546d4b830a949fc88ddff8303b1d311&amp;Data=24</v>
      </c>
    </row>
    <row r="293" spans="1:7" x14ac:dyDescent="0.25">
      <c r="A293" t="s">
        <v>19</v>
      </c>
      <c r="B293" t="s">
        <v>24</v>
      </c>
      <c r="C293" t="s">
        <v>699</v>
      </c>
      <c r="D293" t="s">
        <v>192</v>
      </c>
      <c r="E293" t="s">
        <v>498</v>
      </c>
      <c r="F293" t="str">
        <f t="shared" si="0"/>
        <v>Обращения граждан МО Ногликский ГО</v>
      </c>
      <c r="G293" s="10" t="str">
        <f>HYPERLINK("https://sed.admsakhalin.ru/Docs/Citizen/_layouts/15/eos/edbtransfer.ashx?SiteId=84ddafa0031f409e9b1dd96f91351621&amp;WebId=b44a2e8f6bd940ffb8577ce52c7585e0&amp;ListId=fd8a59b5757749e6848a491ebc731a91&amp;ItemId=46997&amp;ItemGuid=0b685ced710445d88bf0ef40d9485f71&amp;Data=24","https://sed.admsakhalin.ru/Docs/Citizen/_layouts/15/eos/edbtransfer.ashx?SiteId=84ddafa0031f409e9b1dd96f91351621&amp;WebId=b44a2e8f6bd940ffb8577ce52c7585e0&amp;ListId=fd8a59b5757749e6848a491ebc731a91&amp;ItemId=46997&amp;ItemGuid=0b685ced710445d88bf0ef40d9485f71&amp;Data=24")</f>
        <v>https://sed.admsakhalin.ru/Docs/Citizen/_layouts/15/eos/edbtransfer.ashx?SiteId=84ddafa0031f409e9b1dd96f91351621&amp;WebId=b44a2e8f6bd940ffb8577ce52c7585e0&amp;ListId=fd8a59b5757749e6848a491ebc731a91&amp;ItemId=46997&amp;ItemGuid=0b685ced710445d88bf0ef40d9485f71&amp;Data=24</v>
      </c>
    </row>
    <row r="294" spans="1:7" x14ac:dyDescent="0.25">
      <c r="A294" t="s">
        <v>19</v>
      </c>
      <c r="B294" t="s">
        <v>39</v>
      </c>
      <c r="C294" t="s">
        <v>700</v>
      </c>
      <c r="D294" t="s">
        <v>124</v>
      </c>
      <c r="E294" t="s">
        <v>701</v>
      </c>
      <c r="F294" t="str">
        <f t="shared" si="0"/>
        <v>Обращения граждан МО Ногликский ГО</v>
      </c>
      <c r="G294" s="10" t="str">
        <f>HYPERLINK("https://sed.admsakhalin.ru/Docs/Citizen/_layouts/15/eos/edbtransfer.ashx?SiteId=84ddafa0031f409e9b1dd96f91351621&amp;WebId=b44a2e8f6bd940ffb8577ce52c7585e0&amp;ListId=fd8a59b5757749e6848a491ebc731a91&amp;ItemId=43959&amp;ItemGuid=b4bc1cfcb4c84f72a29cf0e8a080ab6c&amp;Data=24","https://sed.admsakhalin.ru/Docs/Citizen/_layouts/15/eos/edbtransfer.ashx?SiteId=84ddafa0031f409e9b1dd96f91351621&amp;WebId=b44a2e8f6bd940ffb8577ce52c7585e0&amp;ListId=fd8a59b5757749e6848a491ebc731a91&amp;ItemId=43959&amp;ItemGuid=b4bc1cfcb4c84f72a29cf0e8a080ab6c&amp;Data=24")</f>
        <v>https://sed.admsakhalin.ru/Docs/Citizen/_layouts/15/eos/edbtransfer.ashx?SiteId=84ddafa0031f409e9b1dd96f91351621&amp;WebId=b44a2e8f6bd940ffb8577ce52c7585e0&amp;ListId=fd8a59b5757749e6848a491ebc731a91&amp;ItemId=43959&amp;ItemGuid=b4bc1cfcb4c84f72a29cf0e8a080ab6c&amp;Data=24</v>
      </c>
    </row>
    <row r="295" spans="1:7" x14ac:dyDescent="0.25">
      <c r="A295" t="s">
        <v>19</v>
      </c>
      <c r="B295" t="s">
        <v>54</v>
      </c>
      <c r="C295" t="s">
        <v>702</v>
      </c>
      <c r="D295" t="s">
        <v>703</v>
      </c>
      <c r="E295" t="s">
        <v>704</v>
      </c>
      <c r="F295" t="str">
        <f t="shared" si="0"/>
        <v>Обращения граждан МО Ногликский ГО</v>
      </c>
      <c r="G295" s="10" t="str">
        <f>HYPERLINK("https://sed.admsakhalin.ru/Docs/Citizen/_layouts/15/eos/edbtransfer.ashx?SiteId=84ddafa0031f409e9b1dd96f91351621&amp;WebId=b44a2e8f6bd940ffb8577ce52c7585e0&amp;ListId=fd8a59b5757749e6848a491ebc731a91&amp;ItemId=46546&amp;ItemGuid=1424c9131e3c45709545f26a85a345e0&amp;Data=24","https://sed.admsakhalin.ru/Docs/Citizen/_layouts/15/eos/edbtransfer.ashx?SiteId=84ddafa0031f409e9b1dd96f91351621&amp;WebId=b44a2e8f6bd940ffb8577ce52c7585e0&amp;ListId=fd8a59b5757749e6848a491ebc731a91&amp;ItemId=46546&amp;ItemGuid=1424c9131e3c45709545f26a85a345e0&amp;Data=24")</f>
        <v>https://sed.admsakhalin.ru/Docs/Citizen/_layouts/15/eos/edbtransfer.ashx?SiteId=84ddafa0031f409e9b1dd96f91351621&amp;WebId=b44a2e8f6bd940ffb8577ce52c7585e0&amp;ListId=fd8a59b5757749e6848a491ebc731a91&amp;ItemId=46546&amp;ItemGuid=1424c9131e3c45709545f26a85a345e0&amp;Data=24</v>
      </c>
    </row>
    <row r="296" spans="1:7" x14ac:dyDescent="0.25">
      <c r="D296" s="4"/>
    </row>
    <row r="297" spans="1:7" x14ac:dyDescent="0.25">
      <c r="D297" s="4"/>
    </row>
    <row r="298" spans="1:7" x14ac:dyDescent="0.25">
      <c r="D298" s="4"/>
    </row>
    <row r="299" spans="1:7" x14ac:dyDescent="0.25">
      <c r="D299" s="4"/>
    </row>
    <row r="300" spans="1:7" x14ac:dyDescent="0.25">
      <c r="D300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3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Props1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AE22039-9833-422B-832A-8DE0499D564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eos.ru/SP/Fields"/>
    <ds:schemaRef ds:uri="7C2CFB19-760E-4FD3-902D-BB846415C5B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Елена П. Низова</cp:lastModifiedBy>
  <cp:lastPrinted>2015-11-06T05:32:21Z</cp:lastPrinted>
  <dcterms:created xsi:type="dcterms:W3CDTF">2015-10-06T10:12:55Z</dcterms:created>
  <dcterms:modified xsi:type="dcterms:W3CDTF">2022-10-13T05:14:52Z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