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2"/>
  </bookViews>
  <sheets>
    <sheet name="Паспорт" sheetId="2" r:id="rId1"/>
    <sheet name="Индикаторы" sheetId="3" r:id="rId2"/>
    <sheet name="Перечень мероприятий" sheetId="5" r:id="rId3"/>
    <sheet name="Ресурсное обеспечение" sheetId="6" r:id="rId4"/>
  </sheets>
  <definedNames>
    <definedName name="_xlnm.Print_Titles" localSheetId="1">Индикаторы!$7:$7</definedName>
    <definedName name="_xlnm.Print_Titles" localSheetId="3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G88" i="6" l="1"/>
  <c r="K88" i="6"/>
  <c r="O88" i="6"/>
  <c r="P88" i="6"/>
  <c r="I88" i="6"/>
  <c r="M88" i="6"/>
  <c r="F88" i="6"/>
  <c r="L20" i="3"/>
  <c r="M20" i="3" s="1"/>
  <c r="N20" i="3" s="1"/>
  <c r="O20" i="3" s="1"/>
  <c r="N88" i="6" l="1"/>
  <c r="J88" i="6"/>
  <c r="H88" i="6"/>
  <c r="L88" i="6"/>
  <c r="P84" i="6"/>
  <c r="O84" i="6" s="1"/>
  <c r="N84" i="6" s="1"/>
  <c r="M84" i="6" s="1"/>
  <c r="L84" i="6" s="1"/>
  <c r="K84" i="6" s="1"/>
  <c r="J84" i="6" s="1"/>
  <c r="H84" i="6" s="1"/>
  <c r="P85" i="6"/>
  <c r="O85" i="6" s="1"/>
  <c r="N85" i="6" s="1"/>
  <c r="M85" i="6" s="1"/>
  <c r="L85" i="6" s="1"/>
  <c r="K85" i="6" s="1"/>
  <c r="J85" i="6" s="1"/>
  <c r="P86" i="6"/>
  <c r="O86" i="6" s="1"/>
  <c r="N86" i="6" s="1"/>
  <c r="M86" i="6" s="1"/>
  <c r="L86" i="6" s="1"/>
  <c r="K86" i="6" s="1"/>
  <c r="J86" i="6" s="1"/>
  <c r="I86" i="6" s="1"/>
  <c r="H86" i="6" s="1"/>
  <c r="G86" i="6" s="1"/>
  <c r="F86" i="6" s="1"/>
  <c r="E89" i="6"/>
  <c r="E90" i="6"/>
  <c r="I18" i="3" l="1"/>
  <c r="J18" i="3" s="1"/>
  <c r="M14" i="3"/>
  <c r="L14" i="3"/>
  <c r="K14" i="3"/>
  <c r="J14" i="3"/>
  <c r="I14" i="3"/>
  <c r="N12" i="3"/>
  <c r="N14" i="3" s="1"/>
  <c r="H12" i="3"/>
  <c r="G12" i="3"/>
  <c r="F12" i="3"/>
  <c r="E12" i="3"/>
  <c r="D12" i="3"/>
  <c r="L18" i="3" l="1"/>
  <c r="M18" i="3" s="1"/>
  <c r="N18" i="3" s="1"/>
  <c r="O18" i="3" s="1"/>
  <c r="O12" i="3"/>
  <c r="O14" i="3" s="1"/>
  <c r="N43" i="6" l="1"/>
  <c r="E45" i="6"/>
  <c r="E44" i="6"/>
  <c r="P43" i="6"/>
  <c r="O43" i="6"/>
  <c r="J78" i="6" l="1"/>
  <c r="I9" i="6" l="1"/>
  <c r="J9" i="6"/>
  <c r="K9" i="6"/>
  <c r="L9" i="6"/>
  <c r="M9" i="6"/>
  <c r="N9" i="6"/>
  <c r="O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M8" i="6" s="1"/>
  <c r="N12" i="6"/>
  <c r="O12" i="6"/>
  <c r="P12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L8" i="6" l="1"/>
  <c r="I8" i="6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G8" i="6" l="1"/>
  <c r="F8" i="6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G94" i="6" s="1"/>
  <c r="H74" i="6"/>
  <c r="H94" i="6" s="1"/>
  <c r="I74" i="6"/>
  <c r="I94" i="6" s="1"/>
  <c r="J74" i="6"/>
  <c r="J94" i="6" s="1"/>
  <c r="K74" i="6"/>
  <c r="K94" i="6" s="1"/>
  <c r="L74" i="6"/>
  <c r="L94" i="6" s="1"/>
  <c r="M74" i="6"/>
  <c r="M94" i="6" s="1"/>
  <c r="N74" i="6"/>
  <c r="N94" i="6" s="1"/>
  <c r="O74" i="6"/>
  <c r="O94" i="6" s="1"/>
  <c r="P74" i="6"/>
  <c r="P94" i="6" s="1"/>
  <c r="G75" i="6"/>
  <c r="G95" i="6" s="1"/>
  <c r="H75" i="6"/>
  <c r="H95" i="6" s="1"/>
  <c r="I75" i="6"/>
  <c r="I95" i="6" s="1"/>
  <c r="J75" i="6"/>
  <c r="J95" i="6" s="1"/>
  <c r="K75" i="6"/>
  <c r="K95" i="6" s="1"/>
  <c r="L75" i="6"/>
  <c r="L95" i="6" s="1"/>
  <c r="C32" i="2" s="1"/>
  <c r="M75" i="6"/>
  <c r="M95" i="6" s="1"/>
  <c r="N75" i="6"/>
  <c r="O75" i="6"/>
  <c r="P75" i="6"/>
  <c r="P95" i="6" s="1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95" i="6" s="1"/>
  <c r="F76" i="6"/>
  <c r="F77" i="6"/>
  <c r="F74" i="6"/>
  <c r="F94" i="6" s="1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J93" i="6" l="1"/>
  <c r="E43" i="6"/>
  <c r="E50" i="6"/>
  <c r="N10" i="6"/>
  <c r="N8" i="6" s="1"/>
  <c r="O48" i="6"/>
  <c r="O10" i="6"/>
  <c r="O8" i="6" s="1"/>
  <c r="C46" i="2"/>
  <c r="C40" i="2"/>
  <c r="C45" i="2"/>
  <c r="C39" i="2"/>
  <c r="E77" i="6"/>
  <c r="P97" i="6"/>
  <c r="L97" i="6"/>
  <c r="F97" i="6"/>
  <c r="O97" i="6"/>
  <c r="K97" i="6"/>
  <c r="G97" i="6"/>
  <c r="M96" i="6"/>
  <c r="I96" i="6"/>
  <c r="F96" i="6"/>
  <c r="N97" i="6"/>
  <c r="J97" i="6"/>
  <c r="P96" i="6"/>
  <c r="L96" i="6"/>
  <c r="H96" i="6"/>
  <c r="N48" i="6"/>
  <c r="C43" i="2"/>
  <c r="M97" i="6"/>
  <c r="I97" i="6"/>
  <c r="O96" i="6"/>
  <c r="K96" i="6"/>
  <c r="G96" i="6"/>
  <c r="C41" i="2"/>
  <c r="C38" i="2"/>
  <c r="N96" i="6"/>
  <c r="H97" i="6"/>
  <c r="J96" i="6"/>
  <c r="C48" i="2"/>
  <c r="C47" i="2"/>
  <c r="C44" i="2"/>
  <c r="J73" i="6"/>
  <c r="C42" i="2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E48" i="6" l="1"/>
  <c r="N95" i="6"/>
  <c r="O95" i="6"/>
  <c r="C35" i="2" s="1"/>
  <c r="C22" i="2" s="1"/>
  <c r="C28" i="2"/>
  <c r="C15" i="2" s="1"/>
  <c r="C36" i="2"/>
  <c r="C23" i="2" s="1"/>
  <c r="C33" i="2"/>
  <c r="C20" i="2" s="1"/>
  <c r="C30" i="2"/>
  <c r="C17" i="2" s="1"/>
  <c r="C31" i="2"/>
  <c r="C18" i="2" s="1"/>
  <c r="C29" i="2"/>
  <c r="C16" i="2" s="1"/>
  <c r="E92" i="6"/>
  <c r="C26" i="2"/>
  <c r="C13" i="2" s="1"/>
  <c r="C27" i="2"/>
  <c r="C14" i="2" s="1"/>
  <c r="E91" i="6"/>
  <c r="C19" i="2"/>
  <c r="D37" i="2"/>
  <c r="E97" i="6"/>
  <c r="E96" i="6"/>
  <c r="L93" i="6"/>
  <c r="P93" i="6"/>
  <c r="K93" i="6"/>
  <c r="E10" i="6"/>
  <c r="E8" i="6" s="1"/>
  <c r="M93" i="6"/>
  <c r="E94" i="6"/>
  <c r="I93" i="6"/>
  <c r="H93" i="6"/>
  <c r="G93" i="6"/>
  <c r="F93" i="6"/>
  <c r="E73" i="6"/>
  <c r="E88" i="6" l="1"/>
  <c r="O93" i="6"/>
  <c r="C34" i="2"/>
  <c r="N93" i="6"/>
  <c r="E95" i="6"/>
  <c r="E93" i="6" l="1"/>
  <c r="C21" i="2"/>
  <c r="D12" i="2" s="1"/>
  <c r="D25" i="2"/>
</calcChain>
</file>

<file path=xl/sharedStrings.xml><?xml version="1.0" encoding="utf-8"?>
<sst xmlns="http://schemas.openxmlformats.org/spreadsheetml/2006/main" count="389" uniqueCount="151">
  <si>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</si>
  <si>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</si>
  <si>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</si>
  <si>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</si>
  <si>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</si>
  <si>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</si>
  <si>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</si>
  <si>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</si>
  <si>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</si>
  <si>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</si>
  <si>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</si>
  <si>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</si>
  <si>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</si>
  <si>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</si>
  <si>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</si>
  <si>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</si>
  <si>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</si>
  <si>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</si>
  <si>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</si>
  <si>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</si>
  <si>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</si>
  <si>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</si>
  <si>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</si>
  <si>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</si>
  <si>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</si>
  <si>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</si>
  <si>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</si>
  <si>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 xml:space="preserve"> средства областного бюджета Сахалинской области, тыс. руб.</t>
  </si>
  <si>
    <t xml:space="preserve"> средства местного бюджета, тыс. руб.</t>
  </si>
  <si>
    <t>Сроки и этапы реализации программы</t>
  </si>
  <si>
    <t xml:space="preserve">Ожидаемые результаты реализации 
программы 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</si>
  <si>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</si>
  <si>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</si>
  <si>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</si>
  <si>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</si>
  <si>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</si>
  <si>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</si>
  <si>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</si>
  <si>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</si>
  <si>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</si>
  <si>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</si>
  <si>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</si>
  <si>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</si>
  <si>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</si>
  <si>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</si>
  <si>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</si>
  <si>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</si>
  <si>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</si>
  <si>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</si>
  <si>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</si>
  <si>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</si>
  <si>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</si>
  <si>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</si>
  <si>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</si>
  <si>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</si>
  <si>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</si>
  <si>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</si>
  <si>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</si>
  <si>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</si>
  <si>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</si>
  <si>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</si>
  <si>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</si>
  <si>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</si>
  <si>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</si>
  <si>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</si>
  <si>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</si>
  <si>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</si>
  <si>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Отдел жилищно-коммунального и дорожного  хозяйства</t>
  </si>
  <si>
    <t>Замена изношенных металлических газопроводов на новые из ПВХ</t>
  </si>
  <si>
    <t>Газификация села</t>
  </si>
  <si>
    <t>Увеличение доли газифицированного жилого фонда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</si>
  <si>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</si>
  <si>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</si>
  <si>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</si>
  <si>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</si>
  <si>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</si>
  <si>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</si>
  <si>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</si>
  <si>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</si>
  <si>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</si>
  <si>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</si>
  <si>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</si>
  <si>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</si>
  <si>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Подпрограммы отсутствуют</t>
  </si>
  <si>
    <t>1. Реконструкция существующей системы газоснабжения.
2. Газификация населенных пунктов, в которых отсутствует газоснабжение.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</si>
  <si>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</si>
  <si>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</si>
  <si>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</si>
  <si>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</si>
  <si>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</si>
  <si>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</si>
  <si>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</si>
  <si>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</si>
  <si>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</si>
  <si>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</si>
  <si>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</si>
  <si>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</si>
  <si>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</si>
  <si>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</si>
  <si>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</si>
  <si>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</si>
  <si>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</si>
  <si>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«ГАЗИФИКАЦИЯ МУНИЦИПАЛЬНОГО ОБРАЗОВАНИЯ
«ГОРОДСКОЙ ОКРУГ НОГЛИКСКИЙ»</t>
  </si>
  <si>
    <t>Реконстркуция систем распределения и использования газа (в том числе ПСД),  пгт. Ноглики (8 очередь)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</si>
  <si>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</si>
  <si>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</si>
  <si>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</si>
  <si>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</si>
  <si>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</si>
  <si>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</si>
  <si>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</si>
  <si>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</si>
  <si>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</si>
  <si>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</si>
  <si>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</si>
  <si>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Реализация программы будет осуществляться в один этап с 2015-2025 годы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</si>
  <si>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 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</si>
  <si>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2.2.</t>
  </si>
  <si>
    <t>Газификация котельной и строительство распределительных газопроводов, газоснабжение источников теплоэлектрогенерации с. Ныш</t>
  </si>
  <si>
    <t>Проведение работ по техническому обслуживанию и аварийно-диспетчерскому обеспечению для бесперебойной и безаварийной работы сети газораспределения среднего давления общей протяженностью 14,9 км и сооружений на ней, включая ГРП-1 и ГРП-4</t>
  </si>
  <si>
    <t xml:space="preserve">Сохраность и содержание объекта "Газификация котельных и строительство распределительных газопроводов в муниципальных образованиях (в том числе ПСД)". </t>
  </si>
  <si>
    <t>Увеличение доли автотранспорта на гозомоторном топливе</t>
  </si>
  <si>
    <t>3.1.</t>
  </si>
  <si>
    <t>Мероприятие 3. Поддержка населения при переоборудовании автотранспорта на газомоторное топливо</t>
  </si>
  <si>
    <t>Газификация автотранспорта (с нарастающим итогом на конец года)</t>
  </si>
  <si>
    <t>Количество газовых котельных и промышленных установок (на конец года)</t>
  </si>
  <si>
    <t>Газификация домовладений (на конец года)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</si>
  <si>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Ногликский».</t>
  </si>
  <si>
    <t>Осуществление технического надзора за выполнением работ по объекту "реконструкция систем распределения и использования газа</t>
  </si>
  <si>
    <t xml:space="preserve">Осуществление авторского надзора за выполнением работ по объекту "реконструкция систем распределения и использования газа </t>
  </si>
  <si>
    <t xml:space="preserve">ПРИЛОЖЕНИЕ 1 
к постановлению администрации
муниципального образования 
«Городской округ Ногликский"
от 13 мая 2021 года № 252
</t>
  </si>
  <si>
    <t>«ПАСПОРТ МУНИЦИПАЛЬНОЙ ПРОГРАММЫ</t>
  </si>
  <si>
    <t>»</t>
  </si>
  <si>
    <t xml:space="preserve"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 
8. Газификация автотранспорта </t>
  </si>
  <si>
    <r>
      <t xml:space="preserve">1. Объем потребления газа – 25333,56 тыс. куб.м. (до 2025 г. включительно);
</t>
    </r>
    <r>
      <rPr>
        <sz val="12"/>
        <rFont val="Times New Roman"/>
        <family val="1"/>
        <charset val="204"/>
      </rPr>
      <t>2. Количество газовых котельных и промышленных установок – 16 шт.;</t>
    </r>
    <r>
      <rPr>
        <sz val="12"/>
        <color theme="1"/>
        <rFont val="Times New Roman"/>
        <family val="1"/>
        <charset val="204"/>
      </rPr>
      <t xml:space="preserve">
3. Потребление газа в газовых котельных и промышленных установках – 13902,9 тыс. куб. м.  (до 2025 г. включительно);
4. Протяженность внутригородских и сельских газовых сетей – 0,1 тыс. км. в том числе: 
- городские сети - 62 км  (до 2025 г. включительно);
- сельские сети - 21,9 км  (до 2025 г. включительно);
5. Рабочие места в газоснабжении и газификации – 15 ед. (до 2018 г. включительно)
6. Газификация дизельных электростанций - 1  (до 2018 г. включительно).
7. Количество газифицированных домовладений – 4638.  
</t>
    </r>
    <r>
      <rPr>
        <sz val="12"/>
        <color theme="1"/>
        <rFont val="Times New Roman"/>
        <family val="1"/>
        <charset val="204"/>
      </rPr>
      <t>8. Газификация автотранспорта  – 6 ед.</t>
    </r>
  </si>
  <si>
    <t xml:space="preserve">
</t>
  </si>
  <si>
    <t>ПРИЛОЖЕНИЕ 2 
к постановлению администрации 
муниципального образования
«Городской округ Ногликский»
от 13 мая 2021 года № 252</t>
  </si>
  <si>
    <t xml:space="preserve">
</t>
  </si>
  <si>
    <t>ПРИЛОЖЕНИЕ 3
к постановлению администрации
муниципального образования 
«Городской округ Ногликский»
от 13 мая 2021 года № 252</t>
  </si>
  <si>
    <t>1.8.</t>
  </si>
  <si>
    <t>2.</t>
  </si>
  <si>
    <t>3.</t>
  </si>
  <si>
    <t>«Приложение 2
к муниципальной программе
«Газификация муниципального образования
«Городской округ Ногликский»,
утвержденной постановлением администрации 
от 30.07.2014 № 502</t>
  </si>
  <si>
    <t>«Приложение 1
к муниципальной программе
«Газификация муниципального образования
«Городской округ Ногликский», 
утвержденной постановлением администрации
 от 30.07.2014 № 502</t>
  </si>
  <si>
    <t xml:space="preserve">«Приложение 3
к муниципальной программе
«Газификация муниципального образования
«Городской округ Ногликский»,
утвержденной постановлением администрации 
от 30.07.2014 № 502
</t>
  </si>
  <si>
    <t>1.</t>
  </si>
  <si>
    <t>1.1.1.</t>
  </si>
  <si>
    <t>1.1.2.</t>
  </si>
  <si>
    <t>1.1.3.</t>
  </si>
  <si>
    <t>1.9.</t>
  </si>
  <si>
    <t>ПРИЛОЖЕНИЕ 4
к постановлению администрации
муниципального образования 
«Городской округ Ногликский»
от 13 мая 2021 года № 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</si>
</sst>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46" zoomScaleNormal="100" workbookViewId="0">
      <selection activeCell="B51" sqref="B51:D51"/>
    </sheetView>
  </sheetViews>
  <sheetFormatPr defaultColWidth="9.140625" defaultRowHeight="15.75" x14ac:dyDescent="0.25"/>
  <cols>
    <col min="1" max="1" width="28.140625" style="1" customWidth="1"/>
    <col min="2" max="2" width="14.5703125" style="2" customWidth="1"/>
    <col min="3" max="3" width="25.7109375" style="1" customWidth="1"/>
    <col min="4" max="4" width="13.7109375" style="1" customWidth="1"/>
    <col min="5" max="5" width="1.7109375" style="1" customWidth="1"/>
    <col min="6" max="16384" width="9.140625" style="1"/>
  </cols>
  <sheetData>
    <row r="1" spans="1:4" ht="174" customHeight="1" x14ac:dyDescent="0.3">
      <c r="B1" s="98"/>
      <c r="C1" s="99" t="s">
        <v>130</v>
      </c>
      <c r="D1" s="99"/>
    </row>
    <row r="2" spans="1:4" x14ac:dyDescent="0.25">
      <c r="A2" s="74" t="s">
        <v>131</v>
      </c>
      <c r="B2" s="74"/>
      <c r="C2" s="74"/>
      <c r="D2" s="74"/>
    </row>
    <row r="3" spans="1:4" ht="39.75" customHeight="1" x14ac:dyDescent="0.25">
      <c r="A3" s="74" t="s">
        <v>102</v>
      </c>
      <c r="B3" s="74"/>
      <c r="C3" s="74"/>
      <c r="D3" s="74"/>
    </row>
    <row r="4" spans="1:4" ht="126.75" customHeight="1" x14ac:dyDescent="0.25">
      <c r="A4" s="4" t="s">
        <v>0</v>
      </c>
      <c r="B4" s="75" t="s">
        <v>127</v>
      </c>
      <c r="C4" s="75"/>
      <c r="D4" s="75"/>
    </row>
    <row r="5" spans="1:4" ht="98.25" customHeight="1" x14ac:dyDescent="0.25">
      <c r="A5" s="4" t="s">
        <v>1</v>
      </c>
      <c r="B5" s="75" t="s">
        <v>11</v>
      </c>
      <c r="C5" s="75"/>
      <c r="D5" s="75"/>
    </row>
    <row r="6" spans="1:4" ht="39.75" customHeight="1" x14ac:dyDescent="0.25">
      <c r="A6" s="4" t="s">
        <v>2</v>
      </c>
      <c r="B6" s="75" t="s">
        <v>24</v>
      </c>
      <c r="C6" s="75"/>
      <c r="D6" s="75"/>
    </row>
    <row r="7" spans="1:4" ht="31.5" x14ac:dyDescent="0.25">
      <c r="A7" s="4" t="s">
        <v>5</v>
      </c>
      <c r="B7" s="75" t="s">
        <v>3</v>
      </c>
      <c r="C7" s="75"/>
      <c r="D7" s="75"/>
    </row>
    <row r="8" spans="1:4" ht="114" customHeight="1" x14ac:dyDescent="0.25">
      <c r="A8" s="4" t="s">
        <v>6</v>
      </c>
      <c r="B8" s="75" t="s">
        <v>31</v>
      </c>
      <c r="C8" s="75"/>
      <c r="D8" s="75"/>
    </row>
    <row r="9" spans="1:4" ht="63" x14ac:dyDescent="0.25">
      <c r="A9" s="4" t="s">
        <v>7</v>
      </c>
      <c r="B9" s="75" t="s">
        <v>83</v>
      </c>
      <c r="C9" s="75"/>
      <c r="D9" s="75"/>
    </row>
    <row r="10" spans="1:4" ht="40.5" customHeight="1" x14ac:dyDescent="0.25">
      <c r="A10" s="4" t="s">
        <v>8</v>
      </c>
      <c r="B10" s="75" t="s">
        <v>4</v>
      </c>
      <c r="C10" s="75"/>
      <c r="D10" s="75"/>
    </row>
    <row r="11" spans="1:4" ht="66" customHeight="1" x14ac:dyDescent="0.25">
      <c r="A11" s="4" t="s">
        <v>9</v>
      </c>
      <c r="B11" s="75" t="s">
        <v>84</v>
      </c>
      <c r="C11" s="75"/>
      <c r="D11" s="75"/>
    </row>
    <row r="12" spans="1:4" ht="33.75" customHeight="1" x14ac:dyDescent="0.25">
      <c r="A12" s="8" t="s">
        <v>10</v>
      </c>
      <c r="B12" s="76" t="s">
        <v>25</v>
      </c>
      <c r="C12" s="76"/>
      <c r="D12" s="42">
        <f>C13+C14+C15+C16+C17+C18+C19+C20+C21+C22+C23</f>
        <v>551213.12</v>
      </c>
    </row>
    <row r="13" spans="1:4" x14ac:dyDescent="0.25">
      <c r="A13" s="9"/>
      <c r="B13" s="3" t="s">
        <v>12</v>
      </c>
      <c r="C13" s="44">
        <f>C26+C38</f>
        <v>344729.49999999994</v>
      </c>
      <c r="D13" s="5" t="s">
        <v>23</v>
      </c>
    </row>
    <row r="14" spans="1:4" x14ac:dyDescent="0.25">
      <c r="A14" s="9"/>
      <c r="B14" s="3" t="s">
        <v>13</v>
      </c>
      <c r="C14" s="44">
        <f t="shared" ref="C14:C23" si="0">C27+C39</f>
        <v>96280.320000000007</v>
      </c>
      <c r="D14" s="5" t="s">
        <v>23</v>
      </c>
    </row>
    <row r="15" spans="1:4" x14ac:dyDescent="0.25">
      <c r="A15" s="9"/>
      <c r="B15" s="3" t="s">
        <v>14</v>
      </c>
      <c r="C15" s="44">
        <f>C28+C40</f>
        <v>13409.5</v>
      </c>
      <c r="D15" s="5" t="s">
        <v>23</v>
      </c>
    </row>
    <row r="16" spans="1:4" x14ac:dyDescent="0.25">
      <c r="A16" s="9"/>
      <c r="B16" s="3" t="s">
        <v>15</v>
      </c>
      <c r="C16" s="44">
        <f t="shared" si="0"/>
        <v>749.9</v>
      </c>
      <c r="D16" s="5" t="s">
        <v>23</v>
      </c>
    </row>
    <row r="17" spans="1:4" x14ac:dyDescent="0.25">
      <c r="A17" s="9"/>
      <c r="B17" s="3" t="s">
        <v>16</v>
      </c>
      <c r="C17" s="44">
        <f>C30+C42</f>
        <v>1414.2</v>
      </c>
      <c r="D17" s="5" t="s">
        <v>23</v>
      </c>
    </row>
    <row r="18" spans="1:4" x14ac:dyDescent="0.25">
      <c r="A18" s="9"/>
      <c r="B18" s="3" t="s">
        <v>17</v>
      </c>
      <c r="C18" s="44">
        <f t="shared" si="0"/>
        <v>1093.4000000000001</v>
      </c>
      <c r="D18" s="5" t="s">
        <v>23</v>
      </c>
    </row>
    <row r="19" spans="1:4" x14ac:dyDescent="0.25">
      <c r="A19" s="9"/>
      <c r="B19" s="3" t="s">
        <v>18</v>
      </c>
      <c r="C19" s="44">
        <f t="shared" si="0"/>
        <v>1098.1000000000001</v>
      </c>
      <c r="D19" s="5" t="s">
        <v>23</v>
      </c>
    </row>
    <row r="20" spans="1:4" x14ac:dyDescent="0.25">
      <c r="A20" s="9"/>
      <c r="B20" s="3" t="s">
        <v>19</v>
      </c>
      <c r="C20" s="44">
        <f t="shared" si="0"/>
        <v>1098.1000000000001</v>
      </c>
      <c r="D20" s="5" t="s">
        <v>23</v>
      </c>
    </row>
    <row r="21" spans="1:4" x14ac:dyDescent="0.25">
      <c r="A21" s="9"/>
      <c r="B21" s="3" t="s">
        <v>20</v>
      </c>
      <c r="C21" s="44">
        <f t="shared" si="0"/>
        <v>15.7</v>
      </c>
      <c r="D21" s="5" t="s">
        <v>23</v>
      </c>
    </row>
    <row r="22" spans="1:4" x14ac:dyDescent="0.25">
      <c r="A22" s="9"/>
      <c r="B22" s="3" t="s">
        <v>21</v>
      </c>
      <c r="C22" s="44">
        <f t="shared" si="0"/>
        <v>45662.2</v>
      </c>
      <c r="D22" s="5" t="s">
        <v>23</v>
      </c>
    </row>
    <row r="23" spans="1:4" x14ac:dyDescent="0.25">
      <c r="A23" s="9"/>
      <c r="B23" s="3" t="s">
        <v>22</v>
      </c>
      <c r="C23" s="44">
        <f t="shared" si="0"/>
        <v>45662.2</v>
      </c>
      <c r="D23" s="5" t="s">
        <v>23</v>
      </c>
    </row>
    <row r="24" spans="1:4" x14ac:dyDescent="0.25">
      <c r="A24" s="9"/>
      <c r="B24" s="68" t="s">
        <v>26</v>
      </c>
      <c r="C24" s="68"/>
      <c r="D24" s="73"/>
    </row>
    <row r="25" spans="1:4" ht="31.5" customHeight="1" x14ac:dyDescent="0.25">
      <c r="A25" s="9"/>
      <c r="B25" s="68" t="s">
        <v>27</v>
      </c>
      <c r="C25" s="68"/>
      <c r="D25" s="43">
        <f>C26+C27+C28+C29+C30+C31+C32+C33+C34+C35+C36</f>
        <v>502905.60000000009</v>
      </c>
    </row>
    <row r="26" spans="1:4" x14ac:dyDescent="0.25">
      <c r="A26" s="9"/>
      <c r="B26" s="3" t="s">
        <v>12</v>
      </c>
      <c r="C26" s="44">
        <f>'Ресурсное обеспечение'!F95</f>
        <v>322735.39999999997</v>
      </c>
      <c r="D26" s="5" t="s">
        <v>23</v>
      </c>
    </row>
    <row r="27" spans="1:4" x14ac:dyDescent="0.25">
      <c r="A27" s="9"/>
      <c r="B27" s="3" t="s">
        <v>13</v>
      </c>
      <c r="C27" s="44">
        <f>'Ресурсное обеспечение'!G95</f>
        <v>91389.5</v>
      </c>
      <c r="D27" s="5" t="s">
        <v>23</v>
      </c>
    </row>
    <row r="28" spans="1:4" x14ac:dyDescent="0.25">
      <c r="A28" s="9"/>
      <c r="B28" s="3" t="s">
        <v>14</v>
      </c>
      <c r="C28" s="44">
        <f>'Ресурсное обеспечение'!H95</f>
        <v>12066.7</v>
      </c>
      <c r="D28" s="5" t="s">
        <v>23</v>
      </c>
    </row>
    <row r="29" spans="1:4" x14ac:dyDescent="0.25">
      <c r="A29" s="9"/>
      <c r="B29" s="3" t="s">
        <v>15</v>
      </c>
      <c r="C29" s="44">
        <f>'Ресурсное обеспечение'!I95</f>
        <v>742.4</v>
      </c>
      <c r="D29" s="5" t="s">
        <v>23</v>
      </c>
    </row>
    <row r="30" spans="1:4" x14ac:dyDescent="0.25">
      <c r="A30" s="9"/>
      <c r="B30" s="3" t="s">
        <v>16</v>
      </c>
      <c r="C30" s="44">
        <f>'Ресурсное обеспечение'!J95</f>
        <v>1400</v>
      </c>
      <c r="D30" s="5" t="s">
        <v>23</v>
      </c>
    </row>
    <row r="31" spans="1:4" x14ac:dyDescent="0.25">
      <c r="A31" s="9"/>
      <c r="B31" s="3" t="s">
        <v>17</v>
      </c>
      <c r="C31" s="44">
        <f>'Ресурсное обеспечение'!K95</f>
        <v>1082.4000000000001</v>
      </c>
      <c r="D31" s="5" t="s">
        <v>23</v>
      </c>
    </row>
    <row r="32" spans="1:4" x14ac:dyDescent="0.25">
      <c r="A32" s="9"/>
      <c r="B32" s="3" t="s">
        <v>18</v>
      </c>
      <c r="C32" s="44">
        <f>'Ресурсное обеспечение'!L95</f>
        <v>1082.4000000000001</v>
      </c>
      <c r="D32" s="5" t="s">
        <v>23</v>
      </c>
    </row>
    <row r="33" spans="1:4" x14ac:dyDescent="0.25">
      <c r="A33" s="9"/>
      <c r="B33" s="3" t="s">
        <v>19</v>
      </c>
      <c r="C33" s="44">
        <f>'Ресурсное обеспечение'!M95</f>
        <v>1082.4000000000001</v>
      </c>
      <c r="D33" s="5" t="s">
        <v>23</v>
      </c>
    </row>
    <row r="34" spans="1:4" x14ac:dyDescent="0.25">
      <c r="A34" s="9"/>
      <c r="B34" s="3" t="s">
        <v>20</v>
      </c>
      <c r="C34" s="44">
        <f>'Ресурсное обеспечение'!N95</f>
        <v>0</v>
      </c>
      <c r="D34" s="5" t="s">
        <v>23</v>
      </c>
    </row>
    <row r="35" spans="1:4" x14ac:dyDescent="0.25">
      <c r="A35" s="9"/>
      <c r="B35" s="3" t="s">
        <v>21</v>
      </c>
      <c r="C35" s="44">
        <f>'Ресурсное обеспечение'!O95</f>
        <v>35662.199999999997</v>
      </c>
      <c r="D35" s="5" t="s">
        <v>23</v>
      </c>
    </row>
    <row r="36" spans="1:4" x14ac:dyDescent="0.25">
      <c r="A36" s="9"/>
      <c r="B36" s="3" t="s">
        <v>22</v>
      </c>
      <c r="C36" s="44">
        <f>'Ресурсное обеспечение'!P95</f>
        <v>35662.199999999997</v>
      </c>
      <c r="D36" s="5" t="s">
        <v>23</v>
      </c>
    </row>
    <row r="37" spans="1:4" ht="31.5" customHeight="1" x14ac:dyDescent="0.25">
      <c r="A37" s="9"/>
      <c r="B37" s="100" t="s">
        <v>28</v>
      </c>
      <c r="C37" s="100"/>
      <c r="D37" s="43">
        <f>C38+C39+C40+C41+C42+C43+C44+C45+C46+C47+C48</f>
        <v>48307.520000000004</v>
      </c>
    </row>
    <row r="38" spans="1:4" x14ac:dyDescent="0.25">
      <c r="A38" s="9"/>
      <c r="B38" s="3" t="s">
        <v>12</v>
      </c>
      <c r="C38" s="44">
        <f>'Ресурсное обеспечение'!F94</f>
        <v>21994.100000000002</v>
      </c>
      <c r="D38" s="5" t="s">
        <v>23</v>
      </c>
    </row>
    <row r="39" spans="1:4" x14ac:dyDescent="0.25">
      <c r="A39" s="9"/>
      <c r="B39" s="3" t="s">
        <v>13</v>
      </c>
      <c r="C39" s="44">
        <f>'Ресурсное обеспечение'!G94</f>
        <v>4890.82</v>
      </c>
      <c r="D39" s="5" t="s">
        <v>23</v>
      </c>
    </row>
    <row r="40" spans="1:4" x14ac:dyDescent="0.25">
      <c r="A40" s="9"/>
      <c r="B40" s="3" t="s">
        <v>14</v>
      </c>
      <c r="C40" s="44">
        <f>'Ресурсное обеспечение'!H94</f>
        <v>1342.8000000000002</v>
      </c>
      <c r="D40" s="5" t="s">
        <v>23</v>
      </c>
    </row>
    <row r="41" spans="1:4" x14ac:dyDescent="0.25">
      <c r="A41" s="9"/>
      <c r="B41" s="3" t="s">
        <v>15</v>
      </c>
      <c r="C41" s="44">
        <f>'Ресурсное обеспечение'!I94</f>
        <v>7.5</v>
      </c>
      <c r="D41" s="5" t="s">
        <v>23</v>
      </c>
    </row>
    <row r="42" spans="1:4" x14ac:dyDescent="0.25">
      <c r="A42" s="9"/>
      <c r="B42" s="3" t="s">
        <v>16</v>
      </c>
      <c r="C42" s="44">
        <f>'Ресурсное обеспечение'!J94</f>
        <v>14.2</v>
      </c>
      <c r="D42" s="5" t="s">
        <v>23</v>
      </c>
    </row>
    <row r="43" spans="1:4" x14ac:dyDescent="0.25">
      <c r="A43" s="9"/>
      <c r="B43" s="3" t="s">
        <v>17</v>
      </c>
      <c r="C43" s="44">
        <f>'Ресурсное обеспечение'!K94</f>
        <v>11</v>
      </c>
      <c r="D43" s="5" t="s">
        <v>23</v>
      </c>
    </row>
    <row r="44" spans="1:4" x14ac:dyDescent="0.25">
      <c r="A44" s="9"/>
      <c r="B44" s="3" t="s">
        <v>18</v>
      </c>
      <c r="C44" s="44">
        <f>'Ресурсное обеспечение'!L94</f>
        <v>15.7</v>
      </c>
      <c r="D44" s="5" t="s">
        <v>23</v>
      </c>
    </row>
    <row r="45" spans="1:4" x14ac:dyDescent="0.25">
      <c r="A45" s="9"/>
      <c r="B45" s="3" t="s">
        <v>19</v>
      </c>
      <c r="C45" s="44">
        <f>'Ресурсное обеспечение'!M94</f>
        <v>15.7</v>
      </c>
      <c r="D45" s="5" t="s">
        <v>23</v>
      </c>
    </row>
    <row r="46" spans="1:4" x14ac:dyDescent="0.25">
      <c r="A46" s="9"/>
      <c r="B46" s="3" t="s">
        <v>20</v>
      </c>
      <c r="C46" s="44">
        <f>'Ресурсное обеспечение'!N94</f>
        <v>15.7</v>
      </c>
      <c r="D46" s="5" t="s">
        <v>23</v>
      </c>
    </row>
    <row r="47" spans="1:4" x14ac:dyDescent="0.25">
      <c r="A47" s="9"/>
      <c r="B47" s="3" t="s">
        <v>21</v>
      </c>
      <c r="C47" s="44">
        <f>'Ресурсное обеспечение'!O94</f>
        <v>10000</v>
      </c>
      <c r="D47" s="5" t="s">
        <v>23</v>
      </c>
    </row>
    <row r="48" spans="1:4" x14ac:dyDescent="0.25">
      <c r="A48" s="10"/>
      <c r="B48" s="6" t="s">
        <v>22</v>
      </c>
      <c r="C48" s="45">
        <f>'Ресурсное обеспечение'!P94</f>
        <v>10000</v>
      </c>
      <c r="D48" s="7" t="s">
        <v>23</v>
      </c>
    </row>
    <row r="49" spans="1:5" ht="181.5" customHeight="1" x14ac:dyDescent="0.25">
      <c r="A49" s="18" t="s">
        <v>50</v>
      </c>
      <c r="B49" s="69" t="s">
        <v>133</v>
      </c>
      <c r="C49" s="70"/>
      <c r="D49" s="71"/>
    </row>
    <row r="50" spans="1:5" ht="42.75" customHeight="1" x14ac:dyDescent="0.25">
      <c r="A50" s="4" t="s">
        <v>29</v>
      </c>
      <c r="B50" s="72" t="s">
        <v>115</v>
      </c>
      <c r="C50" s="72"/>
      <c r="D50" s="72"/>
    </row>
    <row r="51" spans="1:5" ht="286.5" customHeight="1" x14ac:dyDescent="0.25">
      <c r="A51" s="4" t="s">
        <v>30</v>
      </c>
      <c r="B51" s="72" t="s">
        <v>134</v>
      </c>
      <c r="C51" s="72"/>
      <c r="D51" s="72"/>
      <c r="E51" s="1" t="s">
        <v>132</v>
      </c>
    </row>
  </sheetData>
  <mergeCells count="18">
    <mergeCell ref="C1:D1"/>
    <mergeCell ref="B24:D24"/>
    <mergeCell ref="A2:D2"/>
    <mergeCell ref="A3:D3"/>
    <mergeCell ref="B4:D4"/>
    <mergeCell ref="B11:D11"/>
    <mergeCell ref="B7:D7"/>
    <mergeCell ref="B10:D10"/>
    <mergeCell ref="B9:D9"/>
    <mergeCell ref="B8:D8"/>
    <mergeCell ref="B6:D6"/>
    <mergeCell ref="B5:D5"/>
    <mergeCell ref="B12:C12"/>
    <mergeCell ref="B25:C25"/>
    <mergeCell ref="B37:C37"/>
    <mergeCell ref="B49:D49"/>
    <mergeCell ref="B50:D50"/>
    <mergeCell ref="B51:D51"/>
  </mergeCells>
  <pageMargins left="1.1811023622047245" right="0.39370078740157483" top="0.59055118110236227" bottom="0.59055118110236227" header="0.31496062992125984" footer="0.31496062992125984"/>
  <pageSetup paperSize="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Ruler="0" zoomScaleNormal="100" workbookViewId="0">
      <pane xSplit="1" ySplit="7" topLeftCell="B11" activePane="bottomRight" state="frozen"/>
      <selection pane="topRight" activeCell="B1" sqref="B1"/>
      <selection pane="bottomLeft" activeCell="A9" sqref="A9"/>
      <selection pane="bottomRight" activeCell="B13" sqref="B13"/>
    </sheetView>
  </sheetViews>
  <sheetFormatPr defaultColWidth="9.140625" defaultRowHeight="15.75" x14ac:dyDescent="0.25"/>
  <cols>
    <col min="1" max="1" width="8.5703125" style="11" customWidth="1"/>
    <col min="2" max="2" width="26.7109375" style="12" customWidth="1"/>
    <col min="3" max="3" width="9.140625" style="11"/>
    <col min="4" max="4" width="11.5703125" style="11" customWidth="1"/>
    <col min="5" max="6" width="9.140625" style="11"/>
    <col min="7" max="7" width="11.28515625" style="11" customWidth="1"/>
    <col min="8" max="8" width="11.140625" style="11" customWidth="1"/>
    <col min="9" max="15" width="9.140625" style="11"/>
    <col min="16" max="16" width="2.28515625" style="11" customWidth="1"/>
    <col min="17" max="16384" width="9.140625" style="11"/>
  </cols>
  <sheetData>
    <row r="1" spans="1:16" ht="109.5" customHeight="1" x14ac:dyDescent="0.3">
      <c r="A1" s="102" t="s">
        <v>135</v>
      </c>
      <c r="B1" s="102"/>
      <c r="C1" s="102"/>
      <c r="D1" s="102"/>
      <c r="E1" s="102"/>
      <c r="F1" s="102"/>
      <c r="G1" s="102"/>
      <c r="H1" s="102"/>
      <c r="I1" s="102"/>
      <c r="J1" s="101" t="s">
        <v>136</v>
      </c>
      <c r="K1" s="101"/>
      <c r="L1" s="101"/>
      <c r="M1" s="101"/>
      <c r="N1" s="101"/>
      <c r="O1" s="101"/>
    </row>
    <row r="2" spans="1:16" s="31" customFormat="1" ht="129.75" customHeight="1" x14ac:dyDescent="0.25">
      <c r="A2" s="81" t="s">
        <v>143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35"/>
    </row>
    <row r="3" spans="1:16" x14ac:dyDescent="0.25">
      <c r="A3" s="77" t="s">
        <v>53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6" x14ac:dyDescent="0.25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</row>
    <row r="5" spans="1:16" x14ac:dyDescent="0.25">
      <c r="A5" s="78" t="s">
        <v>32</v>
      </c>
      <c r="B5" s="79" t="s">
        <v>33</v>
      </c>
      <c r="C5" s="78" t="s">
        <v>34</v>
      </c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</row>
    <row r="6" spans="1:16" ht="31.5" x14ac:dyDescent="0.25">
      <c r="A6" s="78"/>
      <c r="B6" s="79"/>
      <c r="C6" s="78"/>
      <c r="D6" s="14" t="s">
        <v>101</v>
      </c>
      <c r="E6" s="14" t="s">
        <v>35</v>
      </c>
      <c r="F6" s="14" t="s">
        <v>36</v>
      </c>
      <c r="G6" s="14" t="s">
        <v>37</v>
      </c>
      <c r="H6" s="14" t="s">
        <v>38</v>
      </c>
      <c r="I6" s="14" t="s">
        <v>39</v>
      </c>
      <c r="J6" s="14" t="s">
        <v>40</v>
      </c>
      <c r="K6" s="14" t="s">
        <v>41</v>
      </c>
      <c r="L6" s="14" t="s">
        <v>42</v>
      </c>
      <c r="M6" s="14" t="s">
        <v>43</v>
      </c>
      <c r="N6" s="14" t="s">
        <v>44</v>
      </c>
      <c r="O6" s="14" t="s">
        <v>45</v>
      </c>
    </row>
    <row r="7" spans="1:16" x14ac:dyDescent="0.25">
      <c r="A7" s="14">
        <v>1</v>
      </c>
      <c r="B7" s="15">
        <v>2</v>
      </c>
      <c r="C7" s="14">
        <v>3</v>
      </c>
      <c r="D7" s="14">
        <v>6</v>
      </c>
      <c r="E7" s="14">
        <v>7</v>
      </c>
      <c r="F7" s="14">
        <v>8</v>
      </c>
      <c r="G7" s="14">
        <v>9</v>
      </c>
      <c r="H7" s="14">
        <v>10</v>
      </c>
      <c r="I7" s="14">
        <v>11</v>
      </c>
      <c r="J7" s="14">
        <v>12</v>
      </c>
      <c r="K7" s="14">
        <v>13</v>
      </c>
      <c r="L7" s="14">
        <v>14</v>
      </c>
      <c r="M7" s="14">
        <v>15</v>
      </c>
      <c r="N7" s="14">
        <v>16</v>
      </c>
      <c r="O7" s="14">
        <v>17</v>
      </c>
    </row>
    <row r="8" spans="1:16" s="27" customFormat="1" ht="31.5" x14ac:dyDescent="0.25">
      <c r="A8" s="28" t="s">
        <v>88</v>
      </c>
      <c r="B8" s="29" t="s">
        <v>60</v>
      </c>
      <c r="C8" s="46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</row>
    <row r="9" spans="1:16" ht="31.5" x14ac:dyDescent="0.25">
      <c r="A9" s="14" t="s">
        <v>89</v>
      </c>
      <c r="B9" s="16" t="s">
        <v>111</v>
      </c>
      <c r="C9" s="46" t="s">
        <v>46</v>
      </c>
      <c r="D9" s="47">
        <v>121264</v>
      </c>
      <c r="E9" s="47">
        <v>112412</v>
      </c>
      <c r="F9" s="47">
        <v>104041</v>
      </c>
      <c r="G9" s="48">
        <v>25568.15</v>
      </c>
      <c r="H9" s="48">
        <v>25333.56</v>
      </c>
      <c r="I9" s="47">
        <v>25333.56</v>
      </c>
      <c r="J9" s="47">
        <v>25333.56</v>
      </c>
      <c r="K9" s="47">
        <v>25333.56</v>
      </c>
      <c r="L9" s="47">
        <v>25333.56</v>
      </c>
      <c r="M9" s="47">
        <v>25333.56</v>
      </c>
      <c r="N9" s="47">
        <v>25333.56</v>
      </c>
      <c r="O9" s="47">
        <v>25333.56</v>
      </c>
    </row>
    <row r="10" spans="1:16" ht="63" x14ac:dyDescent="0.25">
      <c r="A10" s="14" t="s">
        <v>90</v>
      </c>
      <c r="B10" s="16" t="s">
        <v>125</v>
      </c>
      <c r="C10" s="46" t="s">
        <v>48</v>
      </c>
      <c r="D10" s="14">
        <v>15</v>
      </c>
      <c r="E10" s="14">
        <v>15</v>
      </c>
      <c r="F10" s="14">
        <v>15</v>
      </c>
      <c r="G10" s="14">
        <v>15</v>
      </c>
      <c r="H10" s="14">
        <v>16</v>
      </c>
      <c r="I10" s="26">
        <v>16</v>
      </c>
      <c r="J10" s="26">
        <v>16</v>
      </c>
      <c r="K10" s="26">
        <v>16</v>
      </c>
      <c r="L10" s="26">
        <v>16</v>
      </c>
      <c r="M10" s="28">
        <v>16</v>
      </c>
      <c r="N10" s="28">
        <v>16</v>
      </c>
      <c r="O10" s="63">
        <v>16</v>
      </c>
    </row>
    <row r="11" spans="1:16" ht="63" x14ac:dyDescent="0.25">
      <c r="A11" s="14" t="s">
        <v>91</v>
      </c>
      <c r="B11" s="16" t="s">
        <v>112</v>
      </c>
      <c r="C11" s="46" t="s">
        <v>46</v>
      </c>
      <c r="D11" s="47">
        <v>101800</v>
      </c>
      <c r="E11" s="47">
        <v>111829</v>
      </c>
      <c r="F11" s="47">
        <v>120200</v>
      </c>
      <c r="G11" s="48">
        <v>13902.9</v>
      </c>
      <c r="H11" s="48">
        <v>13902.9</v>
      </c>
      <c r="I11" s="47">
        <v>13902.9</v>
      </c>
      <c r="J11" s="47">
        <v>13902.9</v>
      </c>
      <c r="K11" s="47">
        <v>13902.9</v>
      </c>
      <c r="L11" s="47">
        <v>13902.9</v>
      </c>
      <c r="M11" s="47">
        <v>13902.9</v>
      </c>
      <c r="N11" s="47">
        <v>13902.9</v>
      </c>
      <c r="O11" s="47">
        <v>13902.9</v>
      </c>
    </row>
    <row r="12" spans="1:16" ht="94.5" x14ac:dyDescent="0.25">
      <c r="A12" s="14" t="s">
        <v>92</v>
      </c>
      <c r="B12" s="16" t="s">
        <v>100</v>
      </c>
      <c r="C12" s="46" t="s">
        <v>47</v>
      </c>
      <c r="D12" s="49">
        <f t="shared" ref="D12:H12" si="0">(D13+D14)/1000</f>
        <v>7.8299999999999995E-2</v>
      </c>
      <c r="E12" s="49">
        <f t="shared" si="0"/>
        <v>7.9400000000000012E-2</v>
      </c>
      <c r="F12" s="49">
        <f t="shared" si="0"/>
        <v>8.0399999999999999E-2</v>
      </c>
      <c r="G12" s="49">
        <f t="shared" si="0"/>
        <v>8.0399999999999999E-2</v>
      </c>
      <c r="H12" s="49">
        <f t="shared" si="0"/>
        <v>8.3900000000000002E-2</v>
      </c>
      <c r="I12" s="49">
        <v>8.4000000000000005E-2</v>
      </c>
      <c r="J12" s="49">
        <v>8.4000000000000005E-2</v>
      </c>
      <c r="K12" s="49">
        <v>8.4000000000000005E-2</v>
      </c>
      <c r="L12" s="49">
        <v>8.4000000000000005E-2</v>
      </c>
      <c r="M12" s="49">
        <v>0.1</v>
      </c>
      <c r="N12" s="49">
        <f t="shared" ref="N12:O12" si="1">M12+0.001</f>
        <v>0.10100000000000001</v>
      </c>
      <c r="O12" s="49">
        <f t="shared" si="1"/>
        <v>0.10200000000000001</v>
      </c>
    </row>
    <row r="13" spans="1:16" x14ac:dyDescent="0.25">
      <c r="A13" s="17" t="s">
        <v>94</v>
      </c>
      <c r="B13" s="16" t="s">
        <v>51</v>
      </c>
      <c r="C13" s="46" t="s">
        <v>85</v>
      </c>
      <c r="D13" s="48">
        <v>60</v>
      </c>
      <c r="E13" s="48">
        <v>61</v>
      </c>
      <c r="F13" s="48">
        <v>62</v>
      </c>
      <c r="G13" s="48">
        <v>62</v>
      </c>
      <c r="H13" s="48">
        <v>62</v>
      </c>
      <c r="I13" s="48">
        <v>62</v>
      </c>
      <c r="J13" s="48">
        <v>62</v>
      </c>
      <c r="K13" s="48">
        <v>62</v>
      </c>
      <c r="L13" s="48">
        <v>62</v>
      </c>
      <c r="M13" s="48">
        <v>62</v>
      </c>
      <c r="N13" s="48">
        <v>62</v>
      </c>
      <c r="O13" s="48">
        <v>62</v>
      </c>
    </row>
    <row r="14" spans="1:16" x14ac:dyDescent="0.25">
      <c r="A14" s="17" t="s">
        <v>95</v>
      </c>
      <c r="B14" s="16" t="s">
        <v>52</v>
      </c>
      <c r="C14" s="46" t="s">
        <v>85</v>
      </c>
      <c r="D14" s="48">
        <v>18.3</v>
      </c>
      <c r="E14" s="48">
        <v>18.399999999999999</v>
      </c>
      <c r="F14" s="48">
        <v>18.399999999999999</v>
      </c>
      <c r="G14" s="48">
        <v>18.399999999999999</v>
      </c>
      <c r="H14" s="48">
        <v>21.9</v>
      </c>
      <c r="I14" s="48">
        <f>I12*1000-I13</f>
        <v>22</v>
      </c>
      <c r="J14" s="48">
        <f t="shared" ref="J14:O14" si="2">J12*1000-J13</f>
        <v>22</v>
      </c>
      <c r="K14" s="48">
        <f t="shared" si="2"/>
        <v>22</v>
      </c>
      <c r="L14" s="48">
        <f t="shared" si="2"/>
        <v>22</v>
      </c>
      <c r="M14" s="48">
        <f t="shared" si="2"/>
        <v>38</v>
      </c>
      <c r="N14" s="48">
        <f t="shared" si="2"/>
        <v>39</v>
      </c>
      <c r="O14" s="48">
        <f t="shared" si="2"/>
        <v>40.000000000000014</v>
      </c>
    </row>
    <row r="15" spans="1:16" ht="78.75" x14ac:dyDescent="0.25">
      <c r="A15" s="17" t="s">
        <v>93</v>
      </c>
      <c r="B15" s="16" t="s">
        <v>113</v>
      </c>
      <c r="C15" s="46" t="s">
        <v>49</v>
      </c>
      <c r="D15" s="14">
        <v>10</v>
      </c>
      <c r="E15" s="14">
        <v>12</v>
      </c>
      <c r="F15" s="14">
        <v>15</v>
      </c>
      <c r="G15" s="14">
        <v>15</v>
      </c>
      <c r="H15" s="14">
        <v>15</v>
      </c>
      <c r="I15" s="28" t="s">
        <v>99</v>
      </c>
      <c r="J15" s="28" t="s">
        <v>99</v>
      </c>
      <c r="K15" s="28" t="s">
        <v>99</v>
      </c>
      <c r="L15" s="28" t="s">
        <v>99</v>
      </c>
      <c r="M15" s="28" t="s">
        <v>99</v>
      </c>
      <c r="N15" s="28" t="s">
        <v>99</v>
      </c>
      <c r="O15" s="28" t="s">
        <v>99</v>
      </c>
    </row>
    <row r="16" spans="1:16" ht="69" customHeight="1" x14ac:dyDescent="0.25">
      <c r="A16" s="14" t="s">
        <v>96</v>
      </c>
      <c r="B16" s="16" t="s">
        <v>114</v>
      </c>
      <c r="C16" s="46" t="s">
        <v>49</v>
      </c>
      <c r="D16" s="14">
        <v>1</v>
      </c>
      <c r="E16" s="25">
        <v>1</v>
      </c>
      <c r="F16" s="25">
        <v>1</v>
      </c>
      <c r="G16" s="25">
        <v>1</v>
      </c>
      <c r="H16" s="26">
        <v>1</v>
      </c>
      <c r="I16" s="28" t="s">
        <v>99</v>
      </c>
      <c r="J16" s="28" t="s">
        <v>99</v>
      </c>
      <c r="K16" s="28" t="s">
        <v>99</v>
      </c>
      <c r="L16" s="28" t="s">
        <v>99</v>
      </c>
      <c r="M16" s="28" t="s">
        <v>99</v>
      </c>
      <c r="N16" s="28" t="s">
        <v>99</v>
      </c>
      <c r="O16" s="28" t="s">
        <v>99</v>
      </c>
    </row>
    <row r="17" spans="1:16" s="27" customFormat="1" ht="78.75" x14ac:dyDescent="0.25">
      <c r="A17" s="28">
        <v>2</v>
      </c>
      <c r="B17" s="29" t="s">
        <v>98</v>
      </c>
      <c r="C17" s="46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</row>
    <row r="18" spans="1:16" ht="47.25" x14ac:dyDescent="0.25">
      <c r="A18" s="14" t="s">
        <v>97</v>
      </c>
      <c r="B18" s="16" t="s">
        <v>126</v>
      </c>
      <c r="C18" s="46" t="s">
        <v>49</v>
      </c>
      <c r="D18" s="47">
        <v>4581</v>
      </c>
      <c r="E18" s="47">
        <v>4600</v>
      </c>
      <c r="F18" s="47">
        <v>4647</v>
      </c>
      <c r="G18" s="47">
        <v>4647</v>
      </c>
      <c r="H18" s="47">
        <v>4677</v>
      </c>
      <c r="I18" s="47">
        <f>H18+19</f>
        <v>4696</v>
      </c>
      <c r="J18" s="47">
        <f>I18+10</f>
        <v>4706</v>
      </c>
      <c r="K18" s="47">
        <v>4599</v>
      </c>
      <c r="L18" s="47">
        <f>K18+9</f>
        <v>4608</v>
      </c>
      <c r="M18" s="47">
        <f t="shared" ref="M18:O18" si="3">L18+10</f>
        <v>4618</v>
      </c>
      <c r="N18" s="47">
        <f t="shared" si="3"/>
        <v>4628</v>
      </c>
      <c r="O18" s="64">
        <f t="shared" si="3"/>
        <v>4638</v>
      </c>
      <c r="P18" s="59"/>
    </row>
    <row r="19" spans="1:16" ht="78.75" x14ac:dyDescent="0.25">
      <c r="A19" s="51">
        <v>3</v>
      </c>
      <c r="B19" s="29" t="s">
        <v>123</v>
      </c>
      <c r="C19" s="51"/>
      <c r="D19" s="51"/>
      <c r="E19" s="51"/>
      <c r="F19" s="51"/>
      <c r="G19" s="51"/>
      <c r="H19" s="51"/>
      <c r="I19" s="51"/>
      <c r="J19" s="51"/>
      <c r="K19" s="51"/>
      <c r="L19" s="54"/>
      <c r="M19" s="54"/>
      <c r="N19" s="54"/>
      <c r="O19" s="54"/>
    </row>
    <row r="20" spans="1:16" s="55" customFormat="1" ht="63" x14ac:dyDescent="0.25">
      <c r="A20" s="57" t="s">
        <v>122</v>
      </c>
      <c r="B20" s="29" t="s">
        <v>124</v>
      </c>
      <c r="C20" s="57" t="s">
        <v>49</v>
      </c>
      <c r="D20" s="56"/>
      <c r="E20" s="56"/>
      <c r="F20" s="56"/>
      <c r="G20" s="56"/>
      <c r="H20" s="56"/>
      <c r="I20" s="56"/>
      <c r="J20" s="56">
        <v>0</v>
      </c>
      <c r="K20" s="56">
        <v>2</v>
      </c>
      <c r="L20" s="56">
        <f t="shared" ref="L20" si="4">K20+1</f>
        <v>3</v>
      </c>
      <c r="M20" s="56">
        <f t="shared" ref="M20" si="5">L20+1</f>
        <v>4</v>
      </c>
      <c r="N20" s="56">
        <f t="shared" ref="N20" si="6">M20+1</f>
        <v>5</v>
      </c>
      <c r="O20" s="56">
        <f t="shared" ref="O20" si="7">N20+1</f>
        <v>6</v>
      </c>
      <c r="P20" s="55" t="s">
        <v>132</v>
      </c>
    </row>
    <row r="21" spans="1:16" x14ac:dyDescent="0.25">
      <c r="B21" s="13"/>
    </row>
    <row r="22" spans="1:16" x14ac:dyDescent="0.25">
      <c r="B22" s="13"/>
    </row>
    <row r="23" spans="1:16" x14ac:dyDescent="0.25">
      <c r="B23" s="13"/>
    </row>
    <row r="24" spans="1:16" x14ac:dyDescent="0.25">
      <c r="B24" s="13"/>
    </row>
    <row r="25" spans="1:16" x14ac:dyDescent="0.25">
      <c r="B25" s="13"/>
    </row>
    <row r="26" spans="1:16" x14ac:dyDescent="0.25">
      <c r="B26" s="13"/>
    </row>
    <row r="27" spans="1:16" x14ac:dyDescent="0.25">
      <c r="B27" s="13"/>
    </row>
    <row r="28" spans="1:16" x14ac:dyDescent="0.25">
      <c r="B28" s="13"/>
    </row>
    <row r="29" spans="1:16" x14ac:dyDescent="0.25">
      <c r="B29" s="13"/>
    </row>
    <row r="30" spans="1:16" x14ac:dyDescent="0.25">
      <c r="B30" s="13"/>
    </row>
    <row r="31" spans="1:16" x14ac:dyDescent="0.25">
      <c r="B31" s="13"/>
    </row>
    <row r="32" spans="1:16" x14ac:dyDescent="0.25">
      <c r="B32" s="13"/>
    </row>
  </sheetData>
  <mergeCells count="8">
    <mergeCell ref="A3:O3"/>
    <mergeCell ref="D5:O5"/>
    <mergeCell ref="C5:C6"/>
    <mergeCell ref="B5:B6"/>
    <mergeCell ref="A5:A6"/>
    <mergeCell ref="A4:O4"/>
    <mergeCell ref="A2:O2"/>
    <mergeCell ref="J1:O1"/>
  </mergeCells>
  <pageMargins left="0.39370078740157483" right="0.39370078740157483" top="0.78740157480314965" bottom="0.39370078740157483" header="0.31496062992125984" footer="0.31496062992125984"/>
  <pageSetup paperSize="9" scale="85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Normal="100" workbookViewId="0">
      <selection activeCell="B16" sqref="B16"/>
    </sheetView>
  </sheetViews>
  <sheetFormatPr defaultColWidth="9.140625" defaultRowHeight="15.75" x14ac:dyDescent="0.25"/>
  <cols>
    <col min="1" max="1" width="9.140625" style="11"/>
    <col min="2" max="2" width="48.85546875" style="11" customWidth="1"/>
    <col min="3" max="3" width="22.42578125" style="11" customWidth="1"/>
    <col min="4" max="4" width="13.85546875" style="11" customWidth="1"/>
    <col min="5" max="5" width="13.42578125" style="11" customWidth="1"/>
    <col min="6" max="6" width="37.42578125" style="11" customWidth="1"/>
    <col min="7" max="7" width="2.140625" style="11" customWidth="1"/>
    <col min="8" max="16384" width="9.140625" style="11"/>
  </cols>
  <sheetData>
    <row r="1" spans="1:16" ht="127.5" customHeight="1" x14ac:dyDescent="0.25">
      <c r="A1" s="103" t="s">
        <v>137</v>
      </c>
      <c r="B1" s="103"/>
      <c r="C1" s="103"/>
      <c r="D1" s="103"/>
      <c r="E1" s="104" t="s">
        <v>138</v>
      </c>
      <c r="F1" s="104"/>
    </row>
    <row r="2" spans="1:16" s="31" customFormat="1" ht="122.25" customHeight="1" x14ac:dyDescent="0.25">
      <c r="A2" s="81" t="s">
        <v>142</v>
      </c>
      <c r="B2" s="81"/>
      <c r="C2" s="81"/>
      <c r="D2" s="81"/>
      <c r="E2" s="81"/>
      <c r="F2" s="81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x14ac:dyDescent="0.25">
      <c r="A3" s="77" t="s">
        <v>71</v>
      </c>
      <c r="B3" s="77"/>
      <c r="C3" s="77"/>
      <c r="D3" s="77"/>
      <c r="E3" s="77"/>
      <c r="F3" s="77"/>
    </row>
    <row r="5" spans="1:16" x14ac:dyDescent="0.25">
      <c r="A5" s="78" t="s">
        <v>32</v>
      </c>
      <c r="B5" s="78" t="s">
        <v>54</v>
      </c>
      <c r="C5" s="78" t="s">
        <v>55</v>
      </c>
      <c r="D5" s="78" t="s">
        <v>59</v>
      </c>
      <c r="E5" s="78"/>
      <c r="F5" s="78" t="s">
        <v>58</v>
      </c>
    </row>
    <row r="6" spans="1:16" ht="31.5" x14ac:dyDescent="0.25">
      <c r="A6" s="78"/>
      <c r="B6" s="78"/>
      <c r="C6" s="78"/>
      <c r="D6" s="14" t="s">
        <v>56</v>
      </c>
      <c r="E6" s="14" t="s">
        <v>57</v>
      </c>
      <c r="F6" s="78"/>
    </row>
    <row r="7" spans="1:16" x14ac:dyDescent="0.25">
      <c r="A7" s="15">
        <v>1</v>
      </c>
      <c r="B7" s="19" t="s">
        <v>60</v>
      </c>
      <c r="C7" s="14"/>
      <c r="D7" s="51"/>
      <c r="E7" s="51"/>
      <c r="F7" s="51"/>
    </row>
    <row r="8" spans="1:16" ht="47.25" x14ac:dyDescent="0.25">
      <c r="A8" s="15" t="s">
        <v>88</v>
      </c>
      <c r="B8" s="19" t="s">
        <v>62</v>
      </c>
      <c r="C8" s="51" t="s">
        <v>3</v>
      </c>
      <c r="D8" s="51">
        <v>2015</v>
      </c>
      <c r="E8" s="51">
        <v>2017</v>
      </c>
      <c r="F8" s="51" t="s">
        <v>68</v>
      </c>
    </row>
    <row r="9" spans="1:16" s="60" customFormat="1" ht="78.75" x14ac:dyDescent="0.25">
      <c r="A9" s="62" t="s">
        <v>89</v>
      </c>
      <c r="B9" s="19" t="s">
        <v>105</v>
      </c>
      <c r="C9" s="61" t="s">
        <v>3</v>
      </c>
      <c r="D9" s="61">
        <v>2015</v>
      </c>
      <c r="E9" s="61">
        <v>2016</v>
      </c>
      <c r="F9" s="61" t="s">
        <v>129</v>
      </c>
    </row>
    <row r="10" spans="1:16" s="60" customFormat="1" ht="78.75" x14ac:dyDescent="0.25">
      <c r="A10" s="62" t="s">
        <v>90</v>
      </c>
      <c r="B10" s="19" t="s">
        <v>106</v>
      </c>
      <c r="C10" s="61" t="s">
        <v>3</v>
      </c>
      <c r="D10" s="61">
        <v>2015</v>
      </c>
      <c r="E10" s="61">
        <v>2016</v>
      </c>
      <c r="F10" s="61" t="s">
        <v>128</v>
      </c>
    </row>
    <row r="11" spans="1:16" ht="37.5" customHeight="1" x14ac:dyDescent="0.25">
      <c r="A11" s="15" t="s">
        <v>91</v>
      </c>
      <c r="B11" s="19" t="s">
        <v>63</v>
      </c>
      <c r="C11" s="51" t="s">
        <v>3</v>
      </c>
      <c r="D11" s="51">
        <v>2023</v>
      </c>
      <c r="E11" s="51">
        <v>2025</v>
      </c>
      <c r="F11" s="51" t="s">
        <v>68</v>
      </c>
    </row>
    <row r="12" spans="1:16" ht="52.5" customHeight="1" x14ac:dyDescent="0.25">
      <c r="A12" s="15" t="s">
        <v>92</v>
      </c>
      <c r="B12" s="19" t="s">
        <v>64</v>
      </c>
      <c r="C12" s="51" t="s">
        <v>3</v>
      </c>
      <c r="D12" s="51">
        <v>2023</v>
      </c>
      <c r="E12" s="51">
        <v>2025</v>
      </c>
      <c r="F12" s="51" t="s">
        <v>69</v>
      </c>
    </row>
    <row r="13" spans="1:16" s="50" customFormat="1" ht="110.25" x14ac:dyDescent="0.25">
      <c r="A13" s="52" t="s">
        <v>93</v>
      </c>
      <c r="B13" s="19" t="s">
        <v>107</v>
      </c>
      <c r="C13" s="51" t="s">
        <v>3</v>
      </c>
      <c r="D13" s="51">
        <v>2015</v>
      </c>
      <c r="E13" s="51">
        <v>2017</v>
      </c>
      <c r="F13" s="51" t="s">
        <v>69</v>
      </c>
    </row>
    <row r="14" spans="1:16" ht="141.75" x14ac:dyDescent="0.25">
      <c r="A14" s="52" t="s">
        <v>96</v>
      </c>
      <c r="B14" s="53" t="s">
        <v>116</v>
      </c>
      <c r="C14" s="51" t="s">
        <v>3</v>
      </c>
      <c r="D14" s="51">
        <v>2015</v>
      </c>
      <c r="E14" s="51">
        <v>2016</v>
      </c>
      <c r="F14" s="51" t="s">
        <v>118</v>
      </c>
    </row>
    <row r="15" spans="1:16" ht="141.75" x14ac:dyDescent="0.25">
      <c r="A15" s="52" t="s">
        <v>139</v>
      </c>
      <c r="B15" s="53" t="s">
        <v>110</v>
      </c>
      <c r="C15" s="51" t="s">
        <v>67</v>
      </c>
      <c r="D15" s="51">
        <v>2017</v>
      </c>
      <c r="E15" s="51">
        <v>2017</v>
      </c>
      <c r="F15" s="51" t="s">
        <v>119</v>
      </c>
    </row>
    <row r="16" spans="1:16" ht="110.25" x14ac:dyDescent="0.25">
      <c r="A16" s="52" t="s">
        <v>149</v>
      </c>
      <c r="B16" s="53" t="s">
        <v>109</v>
      </c>
      <c r="C16" s="51" t="s">
        <v>3</v>
      </c>
      <c r="D16" s="51">
        <v>2015</v>
      </c>
      <c r="E16" s="51">
        <v>2015</v>
      </c>
      <c r="F16" s="51" t="s">
        <v>120</v>
      </c>
    </row>
    <row r="17" spans="1:7" ht="31.5" x14ac:dyDescent="0.25">
      <c r="A17" s="52" t="s">
        <v>140</v>
      </c>
      <c r="B17" s="19" t="s">
        <v>61</v>
      </c>
      <c r="C17" s="51"/>
      <c r="D17" s="51"/>
      <c r="E17" s="51"/>
      <c r="F17" s="51"/>
    </row>
    <row r="18" spans="1:7" ht="63" x14ac:dyDescent="0.25">
      <c r="A18" s="17" t="s">
        <v>97</v>
      </c>
      <c r="B18" s="53" t="s">
        <v>65</v>
      </c>
      <c r="C18" s="51" t="s">
        <v>67</v>
      </c>
      <c r="D18" s="51">
        <v>2015</v>
      </c>
      <c r="E18" s="51">
        <v>2025</v>
      </c>
      <c r="F18" s="51" t="s">
        <v>70</v>
      </c>
    </row>
    <row r="19" spans="1:7" ht="63" x14ac:dyDescent="0.25">
      <c r="A19" s="51" t="s">
        <v>117</v>
      </c>
      <c r="B19" s="53" t="s">
        <v>66</v>
      </c>
      <c r="C19" s="51" t="s">
        <v>67</v>
      </c>
      <c r="D19" s="51">
        <v>2015</v>
      </c>
      <c r="E19" s="51">
        <v>2016</v>
      </c>
      <c r="F19" s="51" t="s">
        <v>70</v>
      </c>
    </row>
    <row r="20" spans="1:7" ht="63" x14ac:dyDescent="0.25">
      <c r="A20" s="51" t="s">
        <v>141</v>
      </c>
      <c r="B20" s="29" t="s">
        <v>123</v>
      </c>
      <c r="C20" s="58" t="s">
        <v>67</v>
      </c>
      <c r="D20" s="58">
        <v>2021</v>
      </c>
      <c r="E20" s="58">
        <v>2025</v>
      </c>
      <c r="F20" s="58" t="s">
        <v>121</v>
      </c>
      <c r="G20" s="11" t="s">
        <v>132</v>
      </c>
    </row>
  </sheetData>
  <mergeCells count="8">
    <mergeCell ref="A3:F3"/>
    <mergeCell ref="A5:A6"/>
    <mergeCell ref="B5:B6"/>
    <mergeCell ref="C5:C6"/>
    <mergeCell ref="D5:E5"/>
    <mergeCell ref="F5:F6"/>
    <mergeCell ref="A2:F2"/>
    <mergeCell ref="E1:F1"/>
  </mergeCells>
  <pageMargins left="0.39370078740157483" right="0.39370078740157483" top="1.181102362204724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2"/>
  <sheetViews>
    <sheetView zoomScale="85" zoomScaleNormal="85" zoomScalePageLayoutView="7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1" sqref="M1:P1"/>
    </sheetView>
  </sheetViews>
  <sheetFormatPr defaultColWidth="9.140625" defaultRowHeight="15.75" x14ac:dyDescent="0.25"/>
  <cols>
    <col min="1" max="1" width="9.140625" style="11"/>
    <col min="2" max="2" width="42.140625" style="11" customWidth="1"/>
    <col min="3" max="3" width="22.42578125" style="11" customWidth="1"/>
    <col min="4" max="4" width="16" style="11" customWidth="1"/>
    <col min="5" max="7" width="12.7109375" style="11" customWidth="1"/>
    <col min="8" max="8" width="12.7109375" style="34" customWidth="1"/>
    <col min="9" max="16" width="12.7109375" style="11" customWidth="1"/>
    <col min="17" max="17" width="2.85546875" style="11" customWidth="1"/>
    <col min="18" max="16384" width="9.140625" style="11"/>
  </cols>
  <sheetData>
    <row r="1" spans="1:16" ht="125.25" customHeight="1" x14ac:dyDescent="0.25">
      <c r="A1" s="103" t="s">
        <v>135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4" t="s">
        <v>150</v>
      </c>
      <c r="N1" s="104"/>
      <c r="O1" s="104"/>
      <c r="P1" s="104"/>
    </row>
    <row r="2" spans="1:16" s="31" customFormat="1" ht="146.25" customHeight="1" x14ac:dyDescent="0.25">
      <c r="A2" s="81" t="s">
        <v>144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</row>
    <row r="3" spans="1:16" ht="15.75" customHeight="1" x14ac:dyDescent="0.25">
      <c r="A3" s="77" t="s">
        <v>72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6" x14ac:dyDescent="0.25">
      <c r="A4" s="65"/>
      <c r="B4" s="65"/>
      <c r="C4" s="65"/>
      <c r="D4" s="65"/>
      <c r="E4" s="65"/>
      <c r="F4" s="65"/>
      <c r="G4" s="65"/>
      <c r="I4" s="65"/>
      <c r="J4" s="65"/>
      <c r="K4" s="65"/>
      <c r="L4" s="65"/>
      <c r="M4" s="65"/>
      <c r="N4" s="65"/>
      <c r="O4" s="65"/>
      <c r="P4" s="65"/>
    </row>
    <row r="5" spans="1:16" ht="15.75" customHeight="1" x14ac:dyDescent="0.25">
      <c r="A5" s="94" t="s">
        <v>32</v>
      </c>
      <c r="B5" s="94" t="s">
        <v>54</v>
      </c>
      <c r="C5" s="94" t="s">
        <v>73</v>
      </c>
      <c r="D5" s="94" t="s">
        <v>74</v>
      </c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</row>
    <row r="6" spans="1:16" ht="47.25" x14ac:dyDescent="0.25">
      <c r="A6" s="94"/>
      <c r="B6" s="94"/>
      <c r="C6" s="94"/>
      <c r="D6" s="66" t="s">
        <v>75</v>
      </c>
      <c r="E6" s="66" t="s">
        <v>76</v>
      </c>
      <c r="F6" s="66" t="s">
        <v>35</v>
      </c>
      <c r="G6" s="66" t="s">
        <v>36</v>
      </c>
      <c r="H6" s="33" t="s">
        <v>37</v>
      </c>
      <c r="I6" s="66" t="s">
        <v>38</v>
      </c>
      <c r="J6" s="66" t="s">
        <v>39</v>
      </c>
      <c r="K6" s="66" t="s">
        <v>40</v>
      </c>
      <c r="L6" s="66" t="s">
        <v>41</v>
      </c>
      <c r="M6" s="66" t="s">
        <v>42</v>
      </c>
      <c r="N6" s="66" t="s">
        <v>43</v>
      </c>
      <c r="O6" s="66" t="s">
        <v>44</v>
      </c>
      <c r="P6" s="66" t="s">
        <v>45</v>
      </c>
    </row>
    <row r="7" spans="1:16" s="30" customFormat="1" x14ac:dyDescent="0.25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6">
        <v>6</v>
      </c>
      <c r="G7" s="66">
        <v>7</v>
      </c>
      <c r="H7" s="33">
        <v>8</v>
      </c>
      <c r="I7" s="66">
        <v>9</v>
      </c>
      <c r="J7" s="66">
        <v>10</v>
      </c>
      <c r="K7" s="66">
        <v>11</v>
      </c>
      <c r="L7" s="66">
        <v>12</v>
      </c>
      <c r="M7" s="66">
        <v>13</v>
      </c>
      <c r="N7" s="66">
        <v>14</v>
      </c>
      <c r="O7" s="66">
        <v>15</v>
      </c>
      <c r="P7" s="66">
        <v>16</v>
      </c>
    </row>
    <row r="8" spans="1:16" ht="31.5" customHeight="1" x14ac:dyDescent="0.25">
      <c r="A8" s="88" t="s">
        <v>145</v>
      </c>
      <c r="B8" s="89" t="s">
        <v>60</v>
      </c>
      <c r="C8" s="67"/>
      <c r="D8" s="23" t="s">
        <v>77</v>
      </c>
      <c r="E8" s="36">
        <f>SUM(E9:E12)</f>
        <v>535677.80000000005</v>
      </c>
      <c r="F8" s="36">
        <f>F9+F10+F11+F12</f>
        <v>337581.69999999995</v>
      </c>
      <c r="G8" s="36">
        <f t="shared" ref="G8:P8" si="0">G9+G10+G11+G12</f>
        <v>94162.9</v>
      </c>
      <c r="H8" s="37">
        <f t="shared" si="0"/>
        <v>12608.8</v>
      </c>
      <c r="I8" s="36">
        <f t="shared" si="0"/>
        <v>0</v>
      </c>
      <c r="J8" s="36">
        <f t="shared" si="0"/>
        <v>0</v>
      </c>
      <c r="K8" s="36">
        <f t="shared" si="0"/>
        <v>0</v>
      </c>
      <c r="L8" s="36">
        <f t="shared" si="0"/>
        <v>0</v>
      </c>
      <c r="M8" s="36">
        <f t="shared" si="0"/>
        <v>0</v>
      </c>
      <c r="N8" s="36">
        <f t="shared" si="0"/>
        <v>0</v>
      </c>
      <c r="O8" s="36">
        <f t="shared" si="0"/>
        <v>45662.2</v>
      </c>
      <c r="P8" s="36">
        <f t="shared" si="0"/>
        <v>45662.2</v>
      </c>
    </row>
    <row r="9" spans="1:16" x14ac:dyDescent="0.25">
      <c r="A9" s="88"/>
      <c r="B9" s="89"/>
      <c r="C9" s="67"/>
      <c r="D9" s="23" t="s">
        <v>78</v>
      </c>
      <c r="E9" s="36">
        <f t="shared" ref="E9:E12" si="1">SUM(F9:P9)</f>
        <v>47115.100000000006</v>
      </c>
      <c r="F9" s="36">
        <f>F14+F34+F39+F44+F49+F54+F59+F64+F69</f>
        <v>21033.100000000002</v>
      </c>
      <c r="G9" s="36">
        <f t="shared" ref="G9:P9" si="2">G14+G34+G39+G44+G49+G54+G59+G64+G69</f>
        <v>4747.2</v>
      </c>
      <c r="H9" s="37">
        <f>H14+H34+H39+H44+H49+H54+H59+H64+H69</f>
        <v>1334.8000000000002</v>
      </c>
      <c r="I9" s="36">
        <f t="shared" si="2"/>
        <v>0</v>
      </c>
      <c r="J9" s="36">
        <f t="shared" si="2"/>
        <v>0</v>
      </c>
      <c r="K9" s="36">
        <f t="shared" si="2"/>
        <v>0</v>
      </c>
      <c r="L9" s="36">
        <f t="shared" si="2"/>
        <v>0</v>
      </c>
      <c r="M9" s="36">
        <f t="shared" si="2"/>
        <v>0</v>
      </c>
      <c r="N9" s="36">
        <f t="shared" si="2"/>
        <v>0</v>
      </c>
      <c r="O9" s="36">
        <f>O14+O34+O39+O44+O49+O54+O59+O64+O69</f>
        <v>10000</v>
      </c>
      <c r="P9" s="36">
        <f t="shared" si="2"/>
        <v>10000</v>
      </c>
    </row>
    <row r="10" spans="1:16" x14ac:dyDescent="0.25">
      <c r="A10" s="88"/>
      <c r="B10" s="89"/>
      <c r="C10" s="67"/>
      <c r="D10" s="23" t="s">
        <v>80</v>
      </c>
      <c r="E10" s="36">
        <f t="shared" si="1"/>
        <v>488562.7</v>
      </c>
      <c r="F10" s="36">
        <f t="shared" ref="F10:F12" si="3">F15+F35+F40+F45+F50+F55+F60+F65+F70</f>
        <v>316548.59999999998</v>
      </c>
      <c r="G10" s="36">
        <f>G15+G35+G40+G45+G50+G55+G60+G65+G70</f>
        <v>89415.7</v>
      </c>
      <c r="H10" s="37">
        <f t="shared" ref="H10:P12" si="4">H15+H35+H40+H45+H50+H55+H60+H65+H70</f>
        <v>11274</v>
      </c>
      <c r="I10" s="36">
        <f t="shared" si="4"/>
        <v>0</v>
      </c>
      <c r="J10" s="36">
        <f t="shared" si="4"/>
        <v>0</v>
      </c>
      <c r="K10" s="36">
        <f t="shared" si="4"/>
        <v>0</v>
      </c>
      <c r="L10" s="36">
        <f t="shared" si="4"/>
        <v>0</v>
      </c>
      <c r="M10" s="36">
        <f t="shared" si="4"/>
        <v>0</v>
      </c>
      <c r="N10" s="36">
        <f t="shared" si="4"/>
        <v>0</v>
      </c>
      <c r="O10" s="36">
        <f>O15+O35+O40+O45+O50+O55+O60+O65+O70</f>
        <v>35662.199999999997</v>
      </c>
      <c r="P10" s="36">
        <f t="shared" si="4"/>
        <v>35662.199999999997</v>
      </c>
    </row>
    <row r="11" spans="1:16" x14ac:dyDescent="0.25">
      <c r="A11" s="88"/>
      <c r="B11" s="89"/>
      <c r="C11" s="67"/>
      <c r="D11" s="23" t="s">
        <v>79</v>
      </c>
      <c r="E11" s="36">
        <f t="shared" si="1"/>
        <v>0</v>
      </c>
      <c r="F11" s="36">
        <f t="shared" si="3"/>
        <v>0</v>
      </c>
      <c r="G11" s="36">
        <f>G16+G36+G41+G46+G51+G56+G61+G66+G71</f>
        <v>0</v>
      </c>
      <c r="H11" s="37">
        <f t="shared" si="4"/>
        <v>0</v>
      </c>
      <c r="I11" s="36">
        <f t="shared" si="4"/>
        <v>0</v>
      </c>
      <c r="J11" s="36">
        <f t="shared" si="4"/>
        <v>0</v>
      </c>
      <c r="K11" s="36">
        <f t="shared" si="4"/>
        <v>0</v>
      </c>
      <c r="L11" s="36">
        <f t="shared" si="4"/>
        <v>0</v>
      </c>
      <c r="M11" s="36">
        <f t="shared" si="4"/>
        <v>0</v>
      </c>
      <c r="N11" s="36">
        <f t="shared" si="4"/>
        <v>0</v>
      </c>
      <c r="O11" s="36">
        <f>O16+O36+O41+O46+O51+O56+O61+O66+O71</f>
        <v>0</v>
      </c>
      <c r="P11" s="36">
        <f t="shared" si="4"/>
        <v>0</v>
      </c>
    </row>
    <row r="12" spans="1:16" x14ac:dyDescent="0.25">
      <c r="A12" s="88"/>
      <c r="B12" s="89"/>
      <c r="C12" s="67"/>
      <c r="D12" s="23" t="s">
        <v>81</v>
      </c>
      <c r="E12" s="36">
        <f t="shared" si="1"/>
        <v>0</v>
      </c>
      <c r="F12" s="36">
        <f t="shared" si="3"/>
        <v>0</v>
      </c>
      <c r="G12" s="36">
        <f>G17+G37+G42+G47+G52+G57+G62+G67+G72</f>
        <v>0</v>
      </c>
      <c r="H12" s="37">
        <f t="shared" si="4"/>
        <v>0</v>
      </c>
      <c r="I12" s="36">
        <f t="shared" si="4"/>
        <v>0</v>
      </c>
      <c r="J12" s="36">
        <f t="shared" si="4"/>
        <v>0</v>
      </c>
      <c r="K12" s="36">
        <f t="shared" si="4"/>
        <v>0</v>
      </c>
      <c r="L12" s="36">
        <f t="shared" si="4"/>
        <v>0</v>
      </c>
      <c r="M12" s="36">
        <f t="shared" si="4"/>
        <v>0</v>
      </c>
      <c r="N12" s="36">
        <f t="shared" si="4"/>
        <v>0</v>
      </c>
      <c r="O12" s="36">
        <f t="shared" si="4"/>
        <v>0</v>
      </c>
      <c r="P12" s="36">
        <f t="shared" si="4"/>
        <v>0</v>
      </c>
    </row>
    <row r="13" spans="1:16" ht="47.25" customHeight="1" x14ac:dyDescent="0.25">
      <c r="A13" s="83" t="s">
        <v>88</v>
      </c>
      <c r="B13" s="84" t="s">
        <v>62</v>
      </c>
      <c r="C13" s="90" t="s">
        <v>86</v>
      </c>
      <c r="D13" s="24" t="s">
        <v>77</v>
      </c>
      <c r="E13" s="38">
        <f>SUM(F13:P13)</f>
        <v>427892.10000000003</v>
      </c>
      <c r="F13" s="38">
        <f>SUM(F14:F17)</f>
        <v>325504</v>
      </c>
      <c r="G13" s="38">
        <f t="shared" ref="G13:P13" si="5">SUM(G14:G17)</f>
        <v>90985.900000000009</v>
      </c>
      <c r="H13" s="39">
        <f t="shared" si="5"/>
        <v>11402.2</v>
      </c>
      <c r="I13" s="38">
        <f t="shared" si="5"/>
        <v>0</v>
      </c>
      <c r="J13" s="38">
        <f t="shared" si="5"/>
        <v>0</v>
      </c>
      <c r="K13" s="38">
        <f t="shared" si="5"/>
        <v>0</v>
      </c>
      <c r="L13" s="38">
        <f t="shared" si="5"/>
        <v>0</v>
      </c>
      <c r="M13" s="38">
        <f t="shared" si="5"/>
        <v>0</v>
      </c>
      <c r="N13" s="38">
        <f t="shared" si="5"/>
        <v>0</v>
      </c>
      <c r="O13" s="38">
        <f t="shared" si="5"/>
        <v>0</v>
      </c>
      <c r="P13" s="38">
        <f t="shared" si="5"/>
        <v>0</v>
      </c>
    </row>
    <row r="14" spans="1:16" x14ac:dyDescent="0.25">
      <c r="A14" s="83"/>
      <c r="B14" s="84"/>
      <c r="C14" s="90"/>
      <c r="D14" s="24" t="s">
        <v>78</v>
      </c>
      <c r="E14" s="38">
        <f>SUM(F14:H14)</f>
        <v>23077.200000000001</v>
      </c>
      <c r="F14" s="38">
        <f>F19+F24+F29</f>
        <v>19349.400000000001</v>
      </c>
      <c r="G14" s="38">
        <f t="shared" ref="G14:H14" si="6">G19+G24+G29</f>
        <v>3599.6</v>
      </c>
      <c r="H14" s="39">
        <f t="shared" si="6"/>
        <v>128.19999999999999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</row>
    <row r="15" spans="1:16" x14ac:dyDescent="0.25">
      <c r="A15" s="83"/>
      <c r="B15" s="84"/>
      <c r="C15" s="90"/>
      <c r="D15" s="24" t="s">
        <v>80</v>
      </c>
      <c r="E15" s="38">
        <f t="shared" ref="E15:E17" si="7">SUM(F15:P15)</f>
        <v>404814.89999999997</v>
      </c>
      <c r="F15" s="38">
        <f t="shared" ref="F15:H17" si="8">F20+F25+F30</f>
        <v>306154.59999999998</v>
      </c>
      <c r="G15" s="38">
        <f t="shared" si="8"/>
        <v>87386.3</v>
      </c>
      <c r="H15" s="39">
        <f t="shared" si="8"/>
        <v>11274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  <c r="O15" s="38">
        <v>0</v>
      </c>
      <c r="P15" s="38">
        <v>0</v>
      </c>
    </row>
    <row r="16" spans="1:16" x14ac:dyDescent="0.25">
      <c r="A16" s="83"/>
      <c r="B16" s="84"/>
      <c r="C16" s="90"/>
      <c r="D16" s="24" t="s">
        <v>79</v>
      </c>
      <c r="E16" s="38">
        <f t="shared" si="7"/>
        <v>0</v>
      </c>
      <c r="F16" s="38">
        <f t="shared" si="8"/>
        <v>0</v>
      </c>
      <c r="G16" s="38">
        <f t="shared" si="8"/>
        <v>0</v>
      </c>
      <c r="H16" s="39">
        <f t="shared" si="8"/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  <c r="P16" s="38">
        <v>0</v>
      </c>
    </row>
    <row r="17" spans="1:16" x14ac:dyDescent="0.25">
      <c r="A17" s="83"/>
      <c r="B17" s="84"/>
      <c r="C17" s="90"/>
      <c r="D17" s="24" t="s">
        <v>81</v>
      </c>
      <c r="E17" s="38">
        <f t="shared" si="7"/>
        <v>0</v>
      </c>
      <c r="F17" s="38">
        <f t="shared" si="8"/>
        <v>0</v>
      </c>
      <c r="G17" s="38">
        <f t="shared" si="8"/>
        <v>0</v>
      </c>
      <c r="H17" s="39">
        <f t="shared" si="8"/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  <c r="P17" s="38">
        <v>0</v>
      </c>
    </row>
    <row r="18" spans="1:16" s="32" customFormat="1" ht="39" customHeight="1" x14ac:dyDescent="0.25">
      <c r="A18" s="83" t="s">
        <v>146</v>
      </c>
      <c r="B18" s="84" t="s">
        <v>62</v>
      </c>
      <c r="C18" s="90" t="s">
        <v>86</v>
      </c>
      <c r="D18" s="24" t="s">
        <v>77</v>
      </c>
      <c r="E18" s="38">
        <f>SUM(F18:P18)</f>
        <v>408751</v>
      </c>
      <c r="F18" s="38">
        <f>SUM(F19:F22)</f>
        <v>309203.39999999997</v>
      </c>
      <c r="G18" s="38">
        <f t="shared" ref="G18:P18" si="9">SUM(G19:G22)</f>
        <v>88145.400000000009</v>
      </c>
      <c r="H18" s="39">
        <f t="shared" si="9"/>
        <v>11402.2</v>
      </c>
      <c r="I18" s="38">
        <f t="shared" si="9"/>
        <v>0</v>
      </c>
      <c r="J18" s="38">
        <f t="shared" si="9"/>
        <v>0</v>
      </c>
      <c r="K18" s="38">
        <f t="shared" si="9"/>
        <v>0</v>
      </c>
      <c r="L18" s="38">
        <f t="shared" si="9"/>
        <v>0</v>
      </c>
      <c r="M18" s="38">
        <f t="shared" si="9"/>
        <v>0</v>
      </c>
      <c r="N18" s="38">
        <f t="shared" si="9"/>
        <v>0</v>
      </c>
      <c r="O18" s="38">
        <f t="shared" si="9"/>
        <v>0</v>
      </c>
      <c r="P18" s="38">
        <f t="shared" si="9"/>
        <v>0</v>
      </c>
    </row>
    <row r="19" spans="1:16" s="32" customFormat="1" x14ac:dyDescent="0.25">
      <c r="A19" s="83"/>
      <c r="B19" s="84"/>
      <c r="C19" s="90"/>
      <c r="D19" s="24" t="s">
        <v>78</v>
      </c>
      <c r="E19" s="38">
        <f t="shared" ref="E19:E22" si="10">SUM(F19:P19)</f>
        <v>3936.1</v>
      </c>
      <c r="F19" s="38">
        <v>3048.8</v>
      </c>
      <c r="G19" s="38">
        <v>759.1</v>
      </c>
      <c r="H19" s="39">
        <v>128.19999999999999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  <c r="P19" s="38">
        <v>0</v>
      </c>
    </row>
    <row r="20" spans="1:16" s="32" customFormat="1" x14ac:dyDescent="0.25">
      <c r="A20" s="83"/>
      <c r="B20" s="84"/>
      <c r="C20" s="90"/>
      <c r="D20" s="24" t="s">
        <v>80</v>
      </c>
      <c r="E20" s="38">
        <f t="shared" si="10"/>
        <v>404814.89999999997</v>
      </c>
      <c r="F20" s="38">
        <v>306154.59999999998</v>
      </c>
      <c r="G20" s="38">
        <v>87386.3</v>
      </c>
      <c r="H20" s="39">
        <v>11274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>
        <v>0</v>
      </c>
    </row>
    <row r="21" spans="1:16" s="32" customFormat="1" x14ac:dyDescent="0.25">
      <c r="A21" s="83"/>
      <c r="B21" s="84"/>
      <c r="C21" s="90"/>
      <c r="D21" s="24" t="s">
        <v>79</v>
      </c>
      <c r="E21" s="38">
        <f t="shared" si="10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  <c r="P21" s="38">
        <v>0</v>
      </c>
    </row>
    <row r="22" spans="1:16" s="32" customFormat="1" x14ac:dyDescent="0.25">
      <c r="A22" s="83"/>
      <c r="B22" s="84"/>
      <c r="C22" s="90"/>
      <c r="D22" s="24" t="s">
        <v>81</v>
      </c>
      <c r="E22" s="38">
        <f t="shared" si="10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  <c r="P22" s="38">
        <v>0</v>
      </c>
    </row>
    <row r="23" spans="1:16" s="32" customFormat="1" ht="39" customHeight="1" x14ac:dyDescent="0.25">
      <c r="A23" s="83" t="s">
        <v>147</v>
      </c>
      <c r="B23" s="84" t="s">
        <v>103</v>
      </c>
      <c r="C23" s="90" t="s">
        <v>86</v>
      </c>
      <c r="D23" s="24" t="s">
        <v>77</v>
      </c>
      <c r="E23" s="38">
        <f>SUM(F23:P23)</f>
        <v>18042.599999999999</v>
      </c>
      <c r="F23" s="38">
        <f>SUM(F24:F27)</f>
        <v>16300.6</v>
      </c>
      <c r="G23" s="38">
        <f t="shared" ref="G23:P23" si="11">SUM(G24:G27)</f>
        <v>1742</v>
      </c>
      <c r="H23" s="39">
        <f t="shared" si="11"/>
        <v>0</v>
      </c>
      <c r="I23" s="38">
        <f t="shared" si="11"/>
        <v>0</v>
      </c>
      <c r="J23" s="38">
        <f t="shared" si="11"/>
        <v>0</v>
      </c>
      <c r="K23" s="38">
        <f t="shared" si="11"/>
        <v>0</v>
      </c>
      <c r="L23" s="38">
        <f t="shared" si="11"/>
        <v>0</v>
      </c>
      <c r="M23" s="38">
        <f t="shared" si="11"/>
        <v>0</v>
      </c>
      <c r="N23" s="38">
        <f t="shared" si="11"/>
        <v>0</v>
      </c>
      <c r="O23" s="38">
        <f t="shared" si="11"/>
        <v>0</v>
      </c>
      <c r="P23" s="38">
        <f t="shared" si="11"/>
        <v>0</v>
      </c>
    </row>
    <row r="24" spans="1:16" s="32" customFormat="1" x14ac:dyDescent="0.25">
      <c r="A24" s="83"/>
      <c r="B24" s="84"/>
      <c r="C24" s="90"/>
      <c r="D24" s="24" t="s">
        <v>78</v>
      </c>
      <c r="E24" s="38">
        <f t="shared" ref="E24:E27" si="12">SUM(F24:P24)</f>
        <v>18042.599999999999</v>
      </c>
      <c r="F24" s="38">
        <v>16300.6</v>
      </c>
      <c r="G24" s="38">
        <v>1742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</row>
    <row r="25" spans="1:16" s="32" customFormat="1" x14ac:dyDescent="0.25">
      <c r="A25" s="83"/>
      <c r="B25" s="84"/>
      <c r="C25" s="90"/>
      <c r="D25" s="24" t="s">
        <v>80</v>
      </c>
      <c r="E25" s="38">
        <f t="shared" si="12"/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</row>
    <row r="26" spans="1:16" s="32" customFormat="1" x14ac:dyDescent="0.25">
      <c r="A26" s="83"/>
      <c r="B26" s="84"/>
      <c r="C26" s="90"/>
      <c r="D26" s="24" t="s">
        <v>79</v>
      </c>
      <c r="E26" s="38">
        <f t="shared" si="1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</row>
    <row r="27" spans="1:16" s="32" customFormat="1" x14ac:dyDescent="0.25">
      <c r="A27" s="83"/>
      <c r="B27" s="84"/>
      <c r="C27" s="90"/>
      <c r="D27" s="24" t="s">
        <v>81</v>
      </c>
      <c r="E27" s="38">
        <f t="shared" si="12"/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v>0</v>
      </c>
      <c r="P27" s="38">
        <v>0</v>
      </c>
    </row>
    <row r="28" spans="1:16" s="32" customFormat="1" ht="39" customHeight="1" x14ac:dyDescent="0.25">
      <c r="A28" s="83" t="s">
        <v>148</v>
      </c>
      <c r="B28" s="84" t="s">
        <v>104</v>
      </c>
      <c r="C28" s="85" t="s">
        <v>86</v>
      </c>
      <c r="D28" s="24" t="s">
        <v>77</v>
      </c>
      <c r="E28" s="38">
        <f>SUM(F28:P28)</f>
        <v>1098.5</v>
      </c>
      <c r="F28" s="38">
        <f>SUM(F29:F32)</f>
        <v>0</v>
      </c>
      <c r="G28" s="38">
        <f t="shared" ref="G28:P28" si="13">SUM(G29:G32)</f>
        <v>1098.5</v>
      </c>
      <c r="H28" s="39">
        <f t="shared" si="13"/>
        <v>0</v>
      </c>
      <c r="I28" s="38">
        <f t="shared" si="13"/>
        <v>0</v>
      </c>
      <c r="J28" s="38">
        <f t="shared" si="13"/>
        <v>0</v>
      </c>
      <c r="K28" s="38">
        <f t="shared" si="13"/>
        <v>0</v>
      </c>
      <c r="L28" s="38">
        <f t="shared" si="13"/>
        <v>0</v>
      </c>
      <c r="M28" s="38">
        <f t="shared" si="13"/>
        <v>0</v>
      </c>
      <c r="N28" s="38">
        <f t="shared" si="13"/>
        <v>0</v>
      </c>
      <c r="O28" s="38">
        <f t="shared" si="13"/>
        <v>0</v>
      </c>
      <c r="P28" s="38">
        <f t="shared" si="13"/>
        <v>0</v>
      </c>
    </row>
    <row r="29" spans="1:16" s="32" customFormat="1" x14ac:dyDescent="0.25">
      <c r="A29" s="83"/>
      <c r="B29" s="84"/>
      <c r="C29" s="85"/>
      <c r="D29" s="24" t="s">
        <v>78</v>
      </c>
      <c r="E29" s="38">
        <f t="shared" ref="E29:E32" si="14">SUM(F29:P29)</f>
        <v>1098.5</v>
      </c>
      <c r="F29" s="38">
        <v>0</v>
      </c>
      <c r="G29" s="38">
        <v>1098.5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</row>
    <row r="30" spans="1:16" s="32" customFormat="1" x14ac:dyDescent="0.25">
      <c r="A30" s="83"/>
      <c r="B30" s="84"/>
      <c r="C30" s="85"/>
      <c r="D30" s="24" t="s">
        <v>80</v>
      </c>
      <c r="E30" s="38">
        <f t="shared" si="14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s="32" customFormat="1" x14ac:dyDescent="0.25">
      <c r="A31" s="83"/>
      <c r="B31" s="84"/>
      <c r="C31" s="85"/>
      <c r="D31" s="24" t="s">
        <v>79</v>
      </c>
      <c r="E31" s="38">
        <f t="shared" si="14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</row>
    <row r="32" spans="1:16" s="32" customFormat="1" x14ac:dyDescent="0.25">
      <c r="A32" s="83"/>
      <c r="B32" s="84"/>
      <c r="C32" s="85"/>
      <c r="D32" s="24" t="s">
        <v>81</v>
      </c>
      <c r="E32" s="38">
        <f t="shared" si="14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</row>
    <row r="33" spans="1:16" s="31" customFormat="1" ht="24" customHeight="1" x14ac:dyDescent="0.25">
      <c r="A33" s="83" t="s">
        <v>89</v>
      </c>
      <c r="B33" s="84" t="s">
        <v>105</v>
      </c>
      <c r="C33" s="85" t="s">
        <v>86</v>
      </c>
      <c r="D33" s="24" t="s">
        <v>77</v>
      </c>
      <c r="E33" s="38">
        <f>SUM(F33:P33)</f>
        <v>1378.1000000000001</v>
      </c>
      <c r="F33" s="38">
        <f>SUM(F34:F37)</f>
        <v>192.7</v>
      </c>
      <c r="G33" s="38">
        <f t="shared" ref="G33:P33" si="15">SUM(G34:G37)</f>
        <v>1185.4000000000001</v>
      </c>
      <c r="H33" s="39">
        <f t="shared" si="15"/>
        <v>0</v>
      </c>
      <c r="I33" s="38">
        <f t="shared" si="15"/>
        <v>0</v>
      </c>
      <c r="J33" s="38">
        <f t="shared" si="15"/>
        <v>0</v>
      </c>
      <c r="K33" s="38">
        <f t="shared" si="15"/>
        <v>0</v>
      </c>
      <c r="L33" s="38">
        <f t="shared" si="15"/>
        <v>0</v>
      </c>
      <c r="M33" s="38">
        <f t="shared" si="15"/>
        <v>0</v>
      </c>
      <c r="N33" s="38">
        <f t="shared" si="15"/>
        <v>0</v>
      </c>
      <c r="O33" s="38">
        <f t="shared" si="15"/>
        <v>0</v>
      </c>
      <c r="P33" s="38">
        <f t="shared" si="15"/>
        <v>0</v>
      </c>
    </row>
    <row r="34" spans="1:16" s="31" customFormat="1" ht="23.25" customHeight="1" x14ac:dyDescent="0.25">
      <c r="A34" s="83"/>
      <c r="B34" s="84"/>
      <c r="C34" s="85"/>
      <c r="D34" s="24" t="s">
        <v>78</v>
      </c>
      <c r="E34" s="38">
        <f t="shared" ref="E34:E37" si="16">SUM(F34:P34)</f>
        <v>785.40000000000009</v>
      </c>
      <c r="F34" s="38">
        <v>192.7</v>
      </c>
      <c r="G34" s="38">
        <v>592.70000000000005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</row>
    <row r="35" spans="1:16" s="31" customFormat="1" x14ac:dyDescent="0.25">
      <c r="A35" s="83"/>
      <c r="B35" s="84"/>
      <c r="C35" s="85"/>
      <c r="D35" s="24" t="s">
        <v>80</v>
      </c>
      <c r="E35" s="38">
        <f t="shared" si="16"/>
        <v>592.70000000000005</v>
      </c>
      <c r="F35" s="38">
        <v>0</v>
      </c>
      <c r="G35" s="38">
        <v>592.70000000000005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</row>
    <row r="36" spans="1:16" s="31" customFormat="1" x14ac:dyDescent="0.25">
      <c r="A36" s="83"/>
      <c r="B36" s="84"/>
      <c r="C36" s="85"/>
      <c r="D36" s="24" t="s">
        <v>79</v>
      </c>
      <c r="E36" s="38">
        <f t="shared" si="16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</row>
    <row r="37" spans="1:16" s="31" customFormat="1" x14ac:dyDescent="0.25">
      <c r="A37" s="83"/>
      <c r="B37" s="84"/>
      <c r="C37" s="85"/>
      <c r="D37" s="24" t="s">
        <v>81</v>
      </c>
      <c r="E37" s="38">
        <f t="shared" si="16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</row>
    <row r="38" spans="1:16" s="31" customFormat="1" ht="39" customHeight="1" x14ac:dyDescent="0.25">
      <c r="A38" s="83" t="s">
        <v>90</v>
      </c>
      <c r="B38" s="91" t="s">
        <v>106</v>
      </c>
      <c r="C38" s="95" t="s">
        <v>86</v>
      </c>
      <c r="D38" s="24" t="s">
        <v>77</v>
      </c>
      <c r="E38" s="38">
        <f>SUM(F38:P38)</f>
        <v>577</v>
      </c>
      <c r="F38" s="38">
        <f>SUM(F39:F42)</f>
        <v>381</v>
      </c>
      <c r="G38" s="38">
        <f t="shared" ref="G38:P38" si="17">SUM(G39:G42)</f>
        <v>196</v>
      </c>
      <c r="H38" s="39">
        <f t="shared" si="17"/>
        <v>0</v>
      </c>
      <c r="I38" s="38">
        <f t="shared" si="17"/>
        <v>0</v>
      </c>
      <c r="J38" s="38">
        <f t="shared" si="17"/>
        <v>0</v>
      </c>
      <c r="K38" s="38">
        <f t="shared" si="17"/>
        <v>0</v>
      </c>
      <c r="L38" s="38">
        <f t="shared" si="17"/>
        <v>0</v>
      </c>
      <c r="M38" s="38">
        <f t="shared" si="17"/>
        <v>0</v>
      </c>
      <c r="N38" s="38">
        <f t="shared" si="17"/>
        <v>0</v>
      </c>
      <c r="O38" s="38">
        <f t="shared" si="17"/>
        <v>0</v>
      </c>
      <c r="P38" s="38">
        <f t="shared" si="17"/>
        <v>0</v>
      </c>
    </row>
    <row r="39" spans="1:16" s="31" customFormat="1" x14ac:dyDescent="0.25">
      <c r="A39" s="83"/>
      <c r="B39" s="92"/>
      <c r="C39" s="96"/>
      <c r="D39" s="24" t="s">
        <v>78</v>
      </c>
      <c r="E39" s="38">
        <f t="shared" ref="E39:E42" si="18">SUM(F39:P39)</f>
        <v>577</v>
      </c>
      <c r="F39" s="38">
        <v>381</v>
      </c>
      <c r="G39" s="38">
        <v>196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</row>
    <row r="40" spans="1:16" s="31" customFormat="1" x14ac:dyDescent="0.25">
      <c r="A40" s="83"/>
      <c r="B40" s="92"/>
      <c r="C40" s="96"/>
      <c r="D40" s="24" t="s">
        <v>80</v>
      </c>
      <c r="E40" s="38">
        <f t="shared" si="18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</row>
    <row r="41" spans="1:16" s="31" customFormat="1" x14ac:dyDescent="0.25">
      <c r="A41" s="83"/>
      <c r="B41" s="92"/>
      <c r="C41" s="96"/>
      <c r="D41" s="24" t="s">
        <v>79</v>
      </c>
      <c r="E41" s="38">
        <f t="shared" si="18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</row>
    <row r="42" spans="1:16" s="31" customFormat="1" x14ac:dyDescent="0.25">
      <c r="A42" s="83"/>
      <c r="B42" s="93"/>
      <c r="C42" s="97"/>
      <c r="D42" s="24" t="s">
        <v>81</v>
      </c>
      <c r="E42" s="38">
        <f t="shared" si="18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</row>
    <row r="43" spans="1:16" ht="39" customHeight="1" x14ac:dyDescent="0.25">
      <c r="A43" s="83" t="s">
        <v>91</v>
      </c>
      <c r="B43" s="84" t="s">
        <v>63</v>
      </c>
      <c r="C43" s="85" t="s">
        <v>86</v>
      </c>
      <c r="D43" s="24" t="s">
        <v>77</v>
      </c>
      <c r="E43" s="38">
        <f>SUM(F43:P43)</f>
        <v>45662.2</v>
      </c>
      <c r="F43" s="38">
        <f>SUM(F44:F47)</f>
        <v>0</v>
      </c>
      <c r="G43" s="38">
        <f t="shared" ref="G43" si="19">SUM(G44:G47)</f>
        <v>0</v>
      </c>
      <c r="H43" s="39">
        <f t="shared" ref="H43" si="20">SUM(H44:H47)</f>
        <v>0</v>
      </c>
      <c r="I43" s="38">
        <f t="shared" ref="I43" si="21">SUM(I44:I47)</f>
        <v>0</v>
      </c>
      <c r="J43" s="38">
        <f t="shared" ref="J43" si="22">SUM(J44:J47)</f>
        <v>0</v>
      </c>
      <c r="K43" s="38">
        <f t="shared" ref="K43" si="23">SUM(K44:K47)</f>
        <v>0</v>
      </c>
      <c r="L43" s="38">
        <f t="shared" ref="L43" si="24">SUM(L44:L47)</f>
        <v>0</v>
      </c>
      <c r="M43" s="38">
        <f t="shared" ref="M43" si="25">SUM(M44:M47)</f>
        <v>0</v>
      </c>
      <c r="N43" s="38">
        <f>SUM(N44:N47)</f>
        <v>0</v>
      </c>
      <c r="O43" s="38">
        <f>SUM(O44:O47)</f>
        <v>22831.1</v>
      </c>
      <c r="P43" s="38">
        <f>SUM(P44:P47)</f>
        <v>22831.1</v>
      </c>
    </row>
    <row r="44" spans="1:16" x14ac:dyDescent="0.25">
      <c r="A44" s="83"/>
      <c r="B44" s="84"/>
      <c r="C44" s="85"/>
      <c r="D44" s="24" t="s">
        <v>78</v>
      </c>
      <c r="E44" s="38">
        <f>SUM(F44:P44)</f>
        <v>10000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5000</v>
      </c>
      <c r="P44" s="38">
        <v>5000</v>
      </c>
    </row>
    <row r="45" spans="1:16" x14ac:dyDescent="0.25">
      <c r="A45" s="83"/>
      <c r="B45" s="84"/>
      <c r="C45" s="85"/>
      <c r="D45" s="24" t="s">
        <v>80</v>
      </c>
      <c r="E45" s="38">
        <f>SUM(F45:P45)</f>
        <v>35662.199999999997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17831.099999999999</v>
      </c>
      <c r="P45" s="38">
        <v>17831.099999999999</v>
      </c>
    </row>
    <row r="46" spans="1:16" x14ac:dyDescent="0.25">
      <c r="A46" s="83"/>
      <c r="B46" s="84"/>
      <c r="C46" s="85"/>
      <c r="D46" s="24" t="s">
        <v>79</v>
      </c>
      <c r="E46" s="38">
        <f t="shared" ref="E46:E47" si="26">SUM(F46:P46)</f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</row>
    <row r="47" spans="1:16" x14ac:dyDescent="0.25">
      <c r="A47" s="83"/>
      <c r="B47" s="84"/>
      <c r="C47" s="85"/>
      <c r="D47" s="24" t="s">
        <v>81</v>
      </c>
      <c r="E47" s="38">
        <f t="shared" si="26"/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</row>
    <row r="48" spans="1:16" ht="63" customHeight="1" x14ac:dyDescent="0.25">
      <c r="A48" s="83" t="s">
        <v>92</v>
      </c>
      <c r="B48" s="84" t="s">
        <v>64</v>
      </c>
      <c r="C48" s="85" t="s">
        <v>86</v>
      </c>
      <c r="D48" s="24" t="s">
        <v>77</v>
      </c>
      <c r="E48" s="38">
        <f>SUM(F48:P48)</f>
        <v>45662.2</v>
      </c>
      <c r="F48" s="38">
        <f>SUM(F49:F52)</f>
        <v>0</v>
      </c>
      <c r="G48" s="38">
        <f t="shared" ref="G48" si="27">SUM(G49:G52)</f>
        <v>0</v>
      </c>
      <c r="H48" s="39">
        <f t="shared" ref="H48" si="28">SUM(H49:H52)</f>
        <v>0</v>
      </c>
      <c r="I48" s="38">
        <f t="shared" ref="I48" si="29">SUM(I49:I52)</f>
        <v>0</v>
      </c>
      <c r="J48" s="38">
        <f t="shared" ref="J48" si="30">SUM(J49:J52)</f>
        <v>0</v>
      </c>
      <c r="K48" s="38">
        <f t="shared" ref="K48" si="31">SUM(K49:K52)</f>
        <v>0</v>
      </c>
      <c r="L48" s="38">
        <f t="shared" ref="L48" si="32">SUM(L49:L52)</f>
        <v>0</v>
      </c>
      <c r="M48" s="38">
        <f t="shared" ref="M48" si="33">SUM(M49:M52)</f>
        <v>0</v>
      </c>
      <c r="N48" s="38">
        <f t="shared" ref="N48" si="34">SUM(N49:N52)</f>
        <v>0</v>
      </c>
      <c r="O48" s="38">
        <f t="shared" ref="O48" si="35">SUM(O49:O52)</f>
        <v>22831.1</v>
      </c>
      <c r="P48" s="38">
        <f t="shared" ref="P48" si="36">SUM(P49:P52)</f>
        <v>22831.1</v>
      </c>
    </row>
    <row r="49" spans="1:16" x14ac:dyDescent="0.25">
      <c r="A49" s="83"/>
      <c r="B49" s="84"/>
      <c r="C49" s="85"/>
      <c r="D49" s="24" t="s">
        <v>78</v>
      </c>
      <c r="E49" s="38">
        <f t="shared" ref="E49:E52" si="37">SUM(F49:P49)</f>
        <v>10000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5000</v>
      </c>
      <c r="P49" s="38">
        <v>5000</v>
      </c>
    </row>
    <row r="50" spans="1:16" x14ac:dyDescent="0.25">
      <c r="A50" s="83"/>
      <c r="B50" s="84"/>
      <c r="C50" s="85"/>
      <c r="D50" s="24" t="s">
        <v>80</v>
      </c>
      <c r="E50" s="38">
        <f t="shared" si="37"/>
        <v>35662.199999999997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17831.099999999999</v>
      </c>
      <c r="P50" s="38">
        <v>17831.099999999999</v>
      </c>
    </row>
    <row r="51" spans="1:16" x14ac:dyDescent="0.25">
      <c r="A51" s="83"/>
      <c r="B51" s="84"/>
      <c r="C51" s="85"/>
      <c r="D51" s="24" t="s">
        <v>79</v>
      </c>
      <c r="E51" s="38">
        <f t="shared" si="37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38">
        <v>0</v>
      </c>
      <c r="O51" s="38">
        <v>0</v>
      </c>
      <c r="P51" s="38">
        <v>0</v>
      </c>
    </row>
    <row r="52" spans="1:16" x14ac:dyDescent="0.25">
      <c r="A52" s="83"/>
      <c r="B52" s="84"/>
      <c r="C52" s="85"/>
      <c r="D52" s="24" t="s">
        <v>81</v>
      </c>
      <c r="E52" s="38">
        <f t="shared" si="37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</row>
    <row r="53" spans="1:16" s="31" customFormat="1" ht="63" customHeight="1" x14ac:dyDescent="0.25">
      <c r="A53" s="83" t="s">
        <v>93</v>
      </c>
      <c r="B53" s="84" t="s">
        <v>107</v>
      </c>
      <c r="C53" s="85" t="s">
        <v>86</v>
      </c>
      <c r="D53" s="24" t="s">
        <v>77</v>
      </c>
      <c r="E53" s="38">
        <f>SUM(F53:P53)</f>
        <v>2558.9</v>
      </c>
      <c r="F53" s="38">
        <f>SUM(F54:F57)</f>
        <v>0</v>
      </c>
      <c r="G53" s="38">
        <f t="shared" ref="G53:P53" si="38">SUM(G54:G57)</f>
        <v>1436.7</v>
      </c>
      <c r="H53" s="39">
        <f t="shared" si="38"/>
        <v>1122.2</v>
      </c>
      <c r="I53" s="38">
        <f t="shared" si="38"/>
        <v>0</v>
      </c>
      <c r="J53" s="38">
        <f t="shared" si="38"/>
        <v>0</v>
      </c>
      <c r="K53" s="38">
        <f t="shared" si="38"/>
        <v>0</v>
      </c>
      <c r="L53" s="38">
        <f t="shared" si="38"/>
        <v>0</v>
      </c>
      <c r="M53" s="38">
        <f t="shared" si="38"/>
        <v>0</v>
      </c>
      <c r="N53" s="38">
        <f t="shared" si="38"/>
        <v>0</v>
      </c>
      <c r="O53" s="38">
        <f t="shared" si="38"/>
        <v>0</v>
      </c>
      <c r="P53" s="38">
        <f t="shared" si="38"/>
        <v>0</v>
      </c>
    </row>
    <row r="54" spans="1:16" s="31" customFormat="1" x14ac:dyDescent="0.25">
      <c r="A54" s="83"/>
      <c r="B54" s="84"/>
      <c r="C54" s="85"/>
      <c r="D54" s="24" t="s">
        <v>78</v>
      </c>
      <c r="E54" s="38">
        <f t="shared" ref="E54:E57" si="39">SUM(F54:P54)</f>
        <v>1122.2</v>
      </c>
      <c r="F54" s="38">
        <v>0</v>
      </c>
      <c r="G54" s="38">
        <v>0</v>
      </c>
      <c r="H54" s="39">
        <v>1122.2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</row>
    <row r="55" spans="1:16" s="31" customFormat="1" x14ac:dyDescent="0.25">
      <c r="A55" s="83"/>
      <c r="B55" s="84"/>
      <c r="C55" s="85"/>
      <c r="D55" s="24" t="s">
        <v>80</v>
      </c>
      <c r="E55" s="38">
        <f t="shared" si="39"/>
        <v>1436.7</v>
      </c>
      <c r="F55" s="38">
        <v>0</v>
      </c>
      <c r="G55" s="38">
        <v>1436.7</v>
      </c>
      <c r="H55" s="39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</row>
    <row r="56" spans="1:16" s="31" customFormat="1" x14ac:dyDescent="0.25">
      <c r="A56" s="83"/>
      <c r="B56" s="84"/>
      <c r="C56" s="85"/>
      <c r="D56" s="24" t="s">
        <v>79</v>
      </c>
      <c r="E56" s="38">
        <f t="shared" si="39"/>
        <v>0</v>
      </c>
      <c r="F56" s="38">
        <v>0</v>
      </c>
      <c r="G56" s="38">
        <v>0</v>
      </c>
      <c r="H56" s="39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</row>
    <row r="57" spans="1:16" s="31" customFormat="1" x14ac:dyDescent="0.25">
      <c r="A57" s="83"/>
      <c r="B57" s="84"/>
      <c r="C57" s="85"/>
      <c r="D57" s="24" t="s">
        <v>81</v>
      </c>
      <c r="E57" s="38">
        <f t="shared" si="39"/>
        <v>0</v>
      </c>
      <c r="F57" s="38">
        <v>0</v>
      </c>
      <c r="G57" s="38">
        <v>0</v>
      </c>
      <c r="H57" s="39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</row>
    <row r="58" spans="1:16" s="31" customFormat="1" ht="30" customHeight="1" x14ac:dyDescent="0.25">
      <c r="A58" s="83" t="s">
        <v>96</v>
      </c>
      <c r="B58" s="84" t="s">
        <v>108</v>
      </c>
      <c r="C58" s="85" t="s">
        <v>86</v>
      </c>
      <c r="D58" s="24" t="s">
        <v>77</v>
      </c>
      <c r="E58" s="38">
        <f>SUM(F58:P58)</f>
        <v>11664.9</v>
      </c>
      <c r="F58" s="38">
        <f>SUM(F59:F62)</f>
        <v>11306</v>
      </c>
      <c r="G58" s="38">
        <f t="shared" ref="G58:P58" si="40">SUM(G59:G62)</f>
        <v>358.9</v>
      </c>
      <c r="H58" s="39">
        <f t="shared" si="40"/>
        <v>0</v>
      </c>
      <c r="I58" s="38">
        <f t="shared" si="40"/>
        <v>0</v>
      </c>
      <c r="J58" s="38">
        <f t="shared" si="40"/>
        <v>0</v>
      </c>
      <c r="K58" s="38">
        <f t="shared" si="40"/>
        <v>0</v>
      </c>
      <c r="L58" s="38">
        <f t="shared" si="40"/>
        <v>0</v>
      </c>
      <c r="M58" s="38">
        <f t="shared" si="40"/>
        <v>0</v>
      </c>
      <c r="N58" s="38">
        <f t="shared" si="40"/>
        <v>0</v>
      </c>
      <c r="O58" s="38">
        <f t="shared" si="40"/>
        <v>0</v>
      </c>
      <c r="P58" s="38">
        <f t="shared" si="40"/>
        <v>0</v>
      </c>
    </row>
    <row r="59" spans="1:16" s="31" customFormat="1" ht="30" customHeight="1" x14ac:dyDescent="0.25">
      <c r="A59" s="83"/>
      <c r="B59" s="84"/>
      <c r="C59" s="85"/>
      <c r="D59" s="24" t="s">
        <v>78</v>
      </c>
      <c r="E59" s="38">
        <f t="shared" ref="E59:E62" si="41">SUM(F59:P59)</f>
        <v>1270.9000000000001</v>
      </c>
      <c r="F59" s="38">
        <v>912</v>
      </c>
      <c r="G59" s="38">
        <v>358.9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</row>
    <row r="60" spans="1:16" s="31" customFormat="1" ht="30" customHeight="1" x14ac:dyDescent="0.25">
      <c r="A60" s="83"/>
      <c r="B60" s="84"/>
      <c r="C60" s="85"/>
      <c r="D60" s="24" t="s">
        <v>80</v>
      </c>
      <c r="E60" s="38">
        <f t="shared" si="41"/>
        <v>10394</v>
      </c>
      <c r="F60" s="38">
        <v>10394</v>
      </c>
      <c r="G60" s="38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</row>
    <row r="61" spans="1:16" s="31" customFormat="1" ht="30" customHeight="1" x14ac:dyDescent="0.25">
      <c r="A61" s="83"/>
      <c r="B61" s="84"/>
      <c r="C61" s="85"/>
      <c r="D61" s="24" t="s">
        <v>79</v>
      </c>
      <c r="E61" s="38">
        <f t="shared" si="41"/>
        <v>0</v>
      </c>
      <c r="F61" s="38">
        <v>0</v>
      </c>
      <c r="G61" s="38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</row>
    <row r="62" spans="1:16" s="31" customFormat="1" ht="30" customHeight="1" x14ac:dyDescent="0.25">
      <c r="A62" s="83"/>
      <c r="B62" s="84"/>
      <c r="C62" s="85"/>
      <c r="D62" s="24" t="s">
        <v>81</v>
      </c>
      <c r="E62" s="38">
        <f t="shared" si="41"/>
        <v>0</v>
      </c>
      <c r="F62" s="38">
        <v>0</v>
      </c>
      <c r="G62" s="38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</row>
    <row r="63" spans="1:16" s="31" customFormat="1" ht="63" customHeight="1" x14ac:dyDescent="0.25">
      <c r="A63" s="83" t="s">
        <v>139</v>
      </c>
      <c r="B63" s="84" t="s">
        <v>109</v>
      </c>
      <c r="C63" s="85" t="s">
        <v>86</v>
      </c>
      <c r="D63" s="24" t="s">
        <v>77</v>
      </c>
      <c r="E63" s="38">
        <f>SUM(F63:P63)</f>
        <v>198</v>
      </c>
      <c r="F63" s="38">
        <f>SUM(F64:F67)</f>
        <v>198</v>
      </c>
      <c r="G63" s="38">
        <f t="shared" ref="G63:P63" si="42">SUM(G64:G67)</f>
        <v>0</v>
      </c>
      <c r="H63" s="39">
        <f t="shared" si="42"/>
        <v>0</v>
      </c>
      <c r="I63" s="38">
        <f t="shared" si="42"/>
        <v>0</v>
      </c>
      <c r="J63" s="38">
        <f t="shared" si="42"/>
        <v>0</v>
      </c>
      <c r="K63" s="38">
        <f t="shared" si="42"/>
        <v>0</v>
      </c>
      <c r="L63" s="38">
        <f t="shared" si="42"/>
        <v>0</v>
      </c>
      <c r="M63" s="38">
        <f t="shared" si="42"/>
        <v>0</v>
      </c>
      <c r="N63" s="38">
        <f t="shared" si="42"/>
        <v>0</v>
      </c>
      <c r="O63" s="38">
        <f t="shared" si="42"/>
        <v>0</v>
      </c>
      <c r="P63" s="38">
        <f t="shared" si="42"/>
        <v>0</v>
      </c>
    </row>
    <row r="64" spans="1:16" s="31" customFormat="1" x14ac:dyDescent="0.25">
      <c r="A64" s="83"/>
      <c r="B64" s="84"/>
      <c r="C64" s="85"/>
      <c r="D64" s="24" t="s">
        <v>78</v>
      </c>
      <c r="E64" s="38">
        <f t="shared" ref="E64:E67" si="43">SUM(F64:P64)</f>
        <v>198</v>
      </c>
      <c r="F64" s="38">
        <v>198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</row>
    <row r="65" spans="1:16" s="31" customFormat="1" x14ac:dyDescent="0.25">
      <c r="A65" s="83"/>
      <c r="B65" s="84"/>
      <c r="C65" s="85"/>
      <c r="D65" s="24" t="s">
        <v>80</v>
      </c>
      <c r="E65" s="38">
        <f t="shared" si="43"/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8">
        <v>0</v>
      </c>
      <c r="N65" s="38">
        <v>0</v>
      </c>
      <c r="O65" s="38">
        <v>0</v>
      </c>
      <c r="P65" s="38">
        <v>0</v>
      </c>
    </row>
    <row r="66" spans="1:16" s="31" customFormat="1" x14ac:dyDescent="0.25">
      <c r="A66" s="83"/>
      <c r="B66" s="84"/>
      <c r="C66" s="85"/>
      <c r="D66" s="24" t="s">
        <v>79</v>
      </c>
      <c r="E66" s="38">
        <f t="shared" si="43"/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</row>
    <row r="67" spans="1:16" s="31" customFormat="1" ht="19.5" customHeight="1" x14ac:dyDescent="0.25">
      <c r="A67" s="83"/>
      <c r="B67" s="84"/>
      <c r="C67" s="85"/>
      <c r="D67" s="24" t="s">
        <v>81</v>
      </c>
      <c r="E67" s="38">
        <f t="shared" si="43"/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</row>
    <row r="68" spans="1:16" s="31" customFormat="1" ht="63" customHeight="1" x14ac:dyDescent="0.25">
      <c r="A68" s="83" t="s">
        <v>149</v>
      </c>
      <c r="B68" s="84" t="s">
        <v>110</v>
      </c>
      <c r="C68" s="85" t="s">
        <v>86</v>
      </c>
      <c r="D68" s="24" t="s">
        <v>77</v>
      </c>
      <c r="E68" s="38">
        <f>SUM(F68:P68)</f>
        <v>84.4</v>
      </c>
      <c r="F68" s="38">
        <f>SUM(F69:F72)</f>
        <v>0</v>
      </c>
      <c r="G68" s="38">
        <f t="shared" ref="G68:P68" si="44">SUM(G69:G72)</f>
        <v>0</v>
      </c>
      <c r="H68" s="39">
        <f t="shared" si="44"/>
        <v>84.4</v>
      </c>
      <c r="I68" s="38">
        <f t="shared" si="44"/>
        <v>0</v>
      </c>
      <c r="J68" s="38">
        <f t="shared" si="44"/>
        <v>0</v>
      </c>
      <c r="K68" s="38">
        <f t="shared" si="44"/>
        <v>0</v>
      </c>
      <c r="L68" s="38">
        <f t="shared" si="44"/>
        <v>0</v>
      </c>
      <c r="M68" s="38">
        <f t="shared" si="44"/>
        <v>0</v>
      </c>
      <c r="N68" s="38">
        <f t="shared" si="44"/>
        <v>0</v>
      </c>
      <c r="O68" s="38">
        <f>SUM(O69:O72)</f>
        <v>0</v>
      </c>
      <c r="P68" s="38">
        <f t="shared" si="44"/>
        <v>0</v>
      </c>
    </row>
    <row r="69" spans="1:16" s="31" customFormat="1" x14ac:dyDescent="0.25">
      <c r="A69" s="83"/>
      <c r="B69" s="84"/>
      <c r="C69" s="85"/>
      <c r="D69" s="24" t="s">
        <v>78</v>
      </c>
      <c r="E69" s="38">
        <f t="shared" ref="E69:E72" si="45">SUM(F69:P69)</f>
        <v>84.4</v>
      </c>
      <c r="F69" s="38">
        <v>0</v>
      </c>
      <c r="G69" s="38">
        <v>0</v>
      </c>
      <c r="H69" s="39">
        <v>84.4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</row>
    <row r="70" spans="1:16" s="31" customFormat="1" x14ac:dyDescent="0.25">
      <c r="A70" s="83"/>
      <c r="B70" s="84"/>
      <c r="C70" s="85"/>
      <c r="D70" s="24" t="s">
        <v>80</v>
      </c>
      <c r="E70" s="38">
        <f t="shared" si="45"/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</row>
    <row r="71" spans="1:16" s="31" customFormat="1" x14ac:dyDescent="0.25">
      <c r="A71" s="83"/>
      <c r="B71" s="84"/>
      <c r="C71" s="85"/>
      <c r="D71" s="24" t="s">
        <v>79</v>
      </c>
      <c r="E71" s="38">
        <f t="shared" si="45"/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>
        <v>0</v>
      </c>
    </row>
    <row r="72" spans="1:16" s="31" customFormat="1" x14ac:dyDescent="0.25">
      <c r="A72" s="83"/>
      <c r="B72" s="84"/>
      <c r="C72" s="85"/>
      <c r="D72" s="24" t="s">
        <v>81</v>
      </c>
      <c r="E72" s="38">
        <f t="shared" si="45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>
        <v>0</v>
      </c>
    </row>
    <row r="73" spans="1:16" ht="47.25" customHeight="1" x14ac:dyDescent="0.25">
      <c r="A73" s="88" t="s">
        <v>140</v>
      </c>
      <c r="B73" s="89" t="s">
        <v>61</v>
      </c>
      <c r="C73" s="82"/>
      <c r="D73" s="23" t="s">
        <v>77</v>
      </c>
      <c r="E73" s="36">
        <f>SUM(F73:P73)</f>
        <v>15535.320000000003</v>
      </c>
      <c r="F73" s="36">
        <f>F74+F75+F76+F77</f>
        <v>7147.8</v>
      </c>
      <c r="G73" s="36">
        <f t="shared" ref="G73" si="46">G74+G75+G76+G77</f>
        <v>2117.42</v>
      </c>
      <c r="H73" s="37">
        <f t="shared" ref="H73" si="47">H74+H75+H76+H77</f>
        <v>800.7</v>
      </c>
      <c r="I73" s="36">
        <f t="shared" ref="I73" si="48">I74+I75+I76+I77</f>
        <v>749.9</v>
      </c>
      <c r="J73" s="36">
        <f t="shared" ref="J73" si="49">J74+J75+J76+J77</f>
        <v>1414.2</v>
      </c>
      <c r="K73" s="36">
        <f t="shared" ref="K73" si="50">K74+K75+K76+K77</f>
        <v>1093.4000000000001</v>
      </c>
      <c r="L73" s="36">
        <f t="shared" ref="L73" si="51">L74+L75+L76+L77</f>
        <v>1098.1000000000001</v>
      </c>
      <c r="M73" s="36">
        <f t="shared" ref="M73" si="52">M74+M75+M76+M77</f>
        <v>1098.1000000000001</v>
      </c>
      <c r="N73" s="36">
        <f t="shared" ref="N73" si="53">N74+N75+N76+N77</f>
        <v>15.7</v>
      </c>
      <c r="O73" s="36">
        <f t="shared" ref="O73" si="54">O74+O75+O76+O77</f>
        <v>0</v>
      </c>
      <c r="P73" s="36">
        <f t="shared" ref="P73" si="55">P74+P75+P76+P77</f>
        <v>0</v>
      </c>
    </row>
    <row r="74" spans="1:16" x14ac:dyDescent="0.25">
      <c r="A74" s="88"/>
      <c r="B74" s="89"/>
      <c r="C74" s="82"/>
      <c r="D74" s="23" t="s">
        <v>78</v>
      </c>
      <c r="E74" s="36">
        <f t="shared" ref="E74:E77" si="56">SUM(F74:P74)</f>
        <v>1192.42</v>
      </c>
      <c r="F74" s="36">
        <f>F79+F84</f>
        <v>961</v>
      </c>
      <c r="G74" s="36">
        <f t="shared" ref="G74:P74" si="57">G79+G84</f>
        <v>143.62</v>
      </c>
      <c r="H74" s="37">
        <f t="shared" si="57"/>
        <v>8</v>
      </c>
      <c r="I74" s="36">
        <f t="shared" si="57"/>
        <v>7.5</v>
      </c>
      <c r="J74" s="36">
        <f t="shared" si="57"/>
        <v>14.2</v>
      </c>
      <c r="K74" s="36">
        <f t="shared" si="57"/>
        <v>11</v>
      </c>
      <c r="L74" s="36">
        <f t="shared" si="57"/>
        <v>15.7</v>
      </c>
      <c r="M74" s="36">
        <f t="shared" si="57"/>
        <v>15.7</v>
      </c>
      <c r="N74" s="36">
        <f t="shared" si="57"/>
        <v>15.7</v>
      </c>
      <c r="O74" s="36">
        <f t="shared" si="57"/>
        <v>0</v>
      </c>
      <c r="P74" s="36">
        <f t="shared" si="57"/>
        <v>0</v>
      </c>
    </row>
    <row r="75" spans="1:16" x14ac:dyDescent="0.25">
      <c r="A75" s="88"/>
      <c r="B75" s="89"/>
      <c r="C75" s="82"/>
      <c r="D75" s="23" t="s">
        <v>80</v>
      </c>
      <c r="E75" s="36">
        <f t="shared" si="56"/>
        <v>14342.9</v>
      </c>
      <c r="F75" s="36">
        <f t="shared" ref="F75:P77" si="58">F80+F85</f>
        <v>6186.8</v>
      </c>
      <c r="G75" s="36">
        <f t="shared" si="58"/>
        <v>1973.8000000000002</v>
      </c>
      <c r="H75" s="37">
        <f t="shared" si="58"/>
        <v>792.7</v>
      </c>
      <c r="I75" s="36">
        <f t="shared" si="58"/>
        <v>742.4</v>
      </c>
      <c r="J75" s="36">
        <f t="shared" si="58"/>
        <v>1400</v>
      </c>
      <c r="K75" s="36">
        <f t="shared" si="58"/>
        <v>1082.4000000000001</v>
      </c>
      <c r="L75" s="36">
        <f t="shared" si="58"/>
        <v>1082.4000000000001</v>
      </c>
      <c r="M75" s="36">
        <f t="shared" si="58"/>
        <v>1082.4000000000001</v>
      </c>
      <c r="N75" s="36">
        <f t="shared" si="58"/>
        <v>0</v>
      </c>
      <c r="O75" s="36">
        <f t="shared" si="58"/>
        <v>0</v>
      </c>
      <c r="P75" s="36">
        <f t="shared" si="58"/>
        <v>0</v>
      </c>
    </row>
    <row r="76" spans="1:16" x14ac:dyDescent="0.25">
      <c r="A76" s="88"/>
      <c r="B76" s="89"/>
      <c r="C76" s="82"/>
      <c r="D76" s="23" t="s">
        <v>79</v>
      </c>
      <c r="E76" s="36">
        <f t="shared" si="56"/>
        <v>0</v>
      </c>
      <c r="F76" s="36">
        <f t="shared" si="58"/>
        <v>0</v>
      </c>
      <c r="G76" s="36">
        <f t="shared" si="58"/>
        <v>0</v>
      </c>
      <c r="H76" s="37">
        <f t="shared" si="58"/>
        <v>0</v>
      </c>
      <c r="I76" s="36">
        <f t="shared" si="58"/>
        <v>0</v>
      </c>
      <c r="J76" s="36">
        <f t="shared" si="58"/>
        <v>0</v>
      </c>
      <c r="K76" s="36">
        <f t="shared" si="58"/>
        <v>0</v>
      </c>
      <c r="L76" s="36">
        <f t="shared" si="58"/>
        <v>0</v>
      </c>
      <c r="M76" s="36">
        <f t="shared" si="58"/>
        <v>0</v>
      </c>
      <c r="N76" s="36">
        <f t="shared" si="58"/>
        <v>0</v>
      </c>
      <c r="O76" s="36">
        <f t="shared" si="58"/>
        <v>0</v>
      </c>
      <c r="P76" s="36">
        <f t="shared" si="58"/>
        <v>0</v>
      </c>
    </row>
    <row r="77" spans="1:16" x14ac:dyDescent="0.25">
      <c r="A77" s="88"/>
      <c r="B77" s="89"/>
      <c r="C77" s="82"/>
      <c r="D77" s="23" t="s">
        <v>81</v>
      </c>
      <c r="E77" s="36">
        <f t="shared" si="56"/>
        <v>0</v>
      </c>
      <c r="F77" s="36">
        <f t="shared" si="58"/>
        <v>0</v>
      </c>
      <c r="G77" s="36">
        <f t="shared" si="58"/>
        <v>0</v>
      </c>
      <c r="H77" s="37">
        <f t="shared" si="58"/>
        <v>0</v>
      </c>
      <c r="I77" s="36">
        <f t="shared" si="58"/>
        <v>0</v>
      </c>
      <c r="J77" s="36">
        <f t="shared" si="58"/>
        <v>0</v>
      </c>
      <c r="K77" s="36">
        <f t="shared" si="58"/>
        <v>0</v>
      </c>
      <c r="L77" s="36">
        <f t="shared" si="58"/>
        <v>0</v>
      </c>
      <c r="M77" s="36">
        <f t="shared" si="58"/>
        <v>0</v>
      </c>
      <c r="N77" s="36">
        <f t="shared" si="58"/>
        <v>0</v>
      </c>
      <c r="O77" s="36">
        <f t="shared" si="58"/>
        <v>0</v>
      </c>
      <c r="P77" s="36">
        <f t="shared" si="58"/>
        <v>0</v>
      </c>
    </row>
    <row r="78" spans="1:16" ht="31.5" customHeight="1" x14ac:dyDescent="0.25">
      <c r="A78" s="83" t="s">
        <v>97</v>
      </c>
      <c r="B78" s="84" t="s">
        <v>65</v>
      </c>
      <c r="C78" s="85" t="s">
        <v>87</v>
      </c>
      <c r="D78" s="24" t="s">
        <v>77</v>
      </c>
      <c r="E78" s="38">
        <f>SUM(F78:P78)</f>
        <v>8276.4200000000019</v>
      </c>
      <c r="F78" s="38">
        <f>SUM(F79:F82)</f>
        <v>221.3</v>
      </c>
      <c r="G78" s="38">
        <f t="shared" ref="G78" si="59">SUM(G79:G82)</f>
        <v>1785.02</v>
      </c>
      <c r="H78" s="39">
        <f t="shared" ref="H78" si="60">SUM(H79:H82)</f>
        <v>800.7</v>
      </c>
      <c r="I78" s="38">
        <f t="shared" ref="I78" si="61">SUM(I79:I82)</f>
        <v>749.9</v>
      </c>
      <c r="J78" s="38">
        <f>SUM(J79:J82)</f>
        <v>1414.2</v>
      </c>
      <c r="K78" s="38">
        <f t="shared" ref="K78" si="62">SUM(K79:K82)</f>
        <v>1093.4000000000001</v>
      </c>
      <c r="L78" s="38">
        <f t="shared" ref="L78:P78" si="63">SUM(L79:L82)</f>
        <v>1098.1000000000001</v>
      </c>
      <c r="M78" s="38">
        <f t="shared" si="63"/>
        <v>1098.1000000000001</v>
      </c>
      <c r="N78" s="38">
        <f t="shared" si="63"/>
        <v>15.7</v>
      </c>
      <c r="O78" s="38">
        <f t="shared" si="63"/>
        <v>0</v>
      </c>
      <c r="P78" s="38">
        <f t="shared" si="63"/>
        <v>0</v>
      </c>
    </row>
    <row r="79" spans="1:16" x14ac:dyDescent="0.25">
      <c r="A79" s="83"/>
      <c r="B79" s="84"/>
      <c r="C79" s="85"/>
      <c r="D79" s="24" t="s">
        <v>78</v>
      </c>
      <c r="E79" s="38">
        <f t="shared" ref="E79:E82" si="64">SUM(F79:P79)</f>
        <v>419.41999999999996</v>
      </c>
      <c r="F79" s="38">
        <v>221.3</v>
      </c>
      <c r="G79" s="38">
        <v>110.32</v>
      </c>
      <c r="H79" s="39">
        <v>8</v>
      </c>
      <c r="I79" s="38">
        <v>7.5</v>
      </c>
      <c r="J79" s="38">
        <v>14.2</v>
      </c>
      <c r="K79" s="38">
        <v>11</v>
      </c>
      <c r="L79" s="38">
        <v>15.7</v>
      </c>
      <c r="M79" s="38">
        <v>15.7</v>
      </c>
      <c r="N79" s="38">
        <v>15.7</v>
      </c>
      <c r="O79" s="38">
        <v>0</v>
      </c>
      <c r="P79" s="38">
        <v>0</v>
      </c>
    </row>
    <row r="80" spans="1:16" x14ac:dyDescent="0.25">
      <c r="A80" s="83"/>
      <c r="B80" s="84"/>
      <c r="C80" s="85"/>
      <c r="D80" s="24" t="s">
        <v>80</v>
      </c>
      <c r="E80" s="38">
        <f t="shared" si="64"/>
        <v>7857</v>
      </c>
      <c r="F80" s="38">
        <v>0</v>
      </c>
      <c r="G80" s="38">
        <v>1674.7</v>
      </c>
      <c r="H80" s="39">
        <v>792.7</v>
      </c>
      <c r="I80" s="38">
        <v>742.4</v>
      </c>
      <c r="J80" s="38">
        <v>1400</v>
      </c>
      <c r="K80" s="38">
        <v>1082.4000000000001</v>
      </c>
      <c r="L80" s="38">
        <v>1082.4000000000001</v>
      </c>
      <c r="M80" s="38">
        <v>1082.4000000000001</v>
      </c>
      <c r="N80" s="38">
        <v>0</v>
      </c>
      <c r="O80" s="38">
        <v>0</v>
      </c>
      <c r="P80" s="38">
        <v>0</v>
      </c>
    </row>
    <row r="81" spans="1:16" x14ac:dyDescent="0.25">
      <c r="A81" s="83"/>
      <c r="B81" s="84"/>
      <c r="C81" s="85"/>
      <c r="D81" s="24" t="s">
        <v>79</v>
      </c>
      <c r="E81" s="38">
        <f t="shared" si="64"/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</row>
    <row r="82" spans="1:16" x14ac:dyDescent="0.25">
      <c r="A82" s="83"/>
      <c r="B82" s="84"/>
      <c r="C82" s="85"/>
      <c r="D82" s="24" t="s">
        <v>81</v>
      </c>
      <c r="E82" s="38">
        <f t="shared" si="64"/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38">
        <v>0</v>
      </c>
      <c r="L82" s="38">
        <v>0</v>
      </c>
      <c r="M82" s="38">
        <v>0</v>
      </c>
      <c r="N82" s="38">
        <v>0</v>
      </c>
      <c r="O82" s="38">
        <v>0</v>
      </c>
      <c r="P82" s="38">
        <v>0</v>
      </c>
    </row>
    <row r="83" spans="1:16" ht="32.25" customHeight="1" x14ac:dyDescent="0.25">
      <c r="A83" s="83" t="s">
        <v>117</v>
      </c>
      <c r="B83" s="84" t="s">
        <v>66</v>
      </c>
      <c r="C83" s="85" t="s">
        <v>87</v>
      </c>
      <c r="D83" s="24" t="s">
        <v>77</v>
      </c>
      <c r="E83" s="38">
        <f>SUM(F83:P83)</f>
        <v>7258.9</v>
      </c>
      <c r="F83" s="38">
        <f>SUM(F84:F87)</f>
        <v>6926.5</v>
      </c>
      <c r="G83" s="38">
        <f t="shared" ref="G83" si="65">SUM(G84:G87)</f>
        <v>332.40000000000003</v>
      </c>
      <c r="H83" s="39">
        <f t="shared" ref="H83" si="66">SUM(H84:H87)</f>
        <v>0</v>
      </c>
      <c r="I83" s="38">
        <f t="shared" ref="I83" si="67">SUM(I84:I87)</f>
        <v>0</v>
      </c>
      <c r="J83" s="38">
        <f t="shared" ref="J83" si="68">SUM(J84:J87)</f>
        <v>0</v>
      </c>
      <c r="K83" s="38">
        <f t="shared" ref="K83" si="69">SUM(K84:K87)</f>
        <v>0</v>
      </c>
      <c r="L83" s="38">
        <f t="shared" ref="L83" si="70">SUM(L84:L87)</f>
        <v>0</v>
      </c>
      <c r="M83" s="38">
        <f t="shared" ref="M83" si="71">SUM(M84:M87)</f>
        <v>0</v>
      </c>
      <c r="N83" s="38">
        <f t="shared" ref="N83" si="72">SUM(N84:N87)</f>
        <v>0</v>
      </c>
      <c r="O83" s="38">
        <f t="shared" ref="O83" si="73">SUM(O84:O87)</f>
        <v>0</v>
      </c>
      <c r="P83" s="38">
        <f t="shared" ref="P83" si="74">SUM(P84:P87)</f>
        <v>0</v>
      </c>
    </row>
    <row r="84" spans="1:16" x14ac:dyDescent="0.25">
      <c r="A84" s="83"/>
      <c r="B84" s="84"/>
      <c r="C84" s="85"/>
      <c r="D84" s="24" t="s">
        <v>78</v>
      </c>
      <c r="E84" s="38">
        <f t="shared" ref="E84:E87" si="75">SUM(F84:P84)</f>
        <v>773</v>
      </c>
      <c r="F84" s="38">
        <v>739.7</v>
      </c>
      <c r="G84" s="38">
        <v>33.299999999999997</v>
      </c>
      <c r="H84" s="38">
        <f t="shared" ref="H84:H86" si="76">SUM(I84:S84)</f>
        <v>0</v>
      </c>
      <c r="I84" s="38">
        <v>0</v>
      </c>
      <c r="J84" s="38">
        <f t="shared" ref="J84:J86" si="77">SUM(K84:U84)</f>
        <v>0</v>
      </c>
      <c r="K84" s="38">
        <f t="shared" ref="K84:K85" si="78">SUM(L84:V84)</f>
        <v>0</v>
      </c>
      <c r="L84" s="38">
        <f t="shared" ref="L84:L85" si="79">SUM(M84:W84)</f>
        <v>0</v>
      </c>
      <c r="M84" s="38">
        <f t="shared" ref="M84:M85" si="80">SUM(N84:X84)</f>
        <v>0</v>
      </c>
      <c r="N84" s="38">
        <f t="shared" ref="N84:N85" si="81">SUM(O84:Y84)</f>
        <v>0</v>
      </c>
      <c r="O84" s="38">
        <f t="shared" ref="O84:O85" si="82">SUM(P84:Z84)</f>
        <v>0</v>
      </c>
      <c r="P84" s="38">
        <f t="shared" ref="P84:P85" si="83">SUM(Q84:AA84)</f>
        <v>0</v>
      </c>
    </row>
    <row r="85" spans="1:16" x14ac:dyDescent="0.25">
      <c r="A85" s="83"/>
      <c r="B85" s="84"/>
      <c r="C85" s="85"/>
      <c r="D85" s="24" t="s">
        <v>80</v>
      </c>
      <c r="E85" s="38">
        <f t="shared" si="75"/>
        <v>6485.9000000000005</v>
      </c>
      <c r="F85" s="38">
        <v>6186.8</v>
      </c>
      <c r="G85" s="38">
        <v>299.10000000000002</v>
      </c>
      <c r="H85" s="38">
        <v>0</v>
      </c>
      <c r="I85" s="38">
        <v>0</v>
      </c>
      <c r="J85" s="38">
        <f t="shared" si="77"/>
        <v>0</v>
      </c>
      <c r="K85" s="38">
        <f t="shared" si="78"/>
        <v>0</v>
      </c>
      <c r="L85" s="38">
        <f t="shared" si="79"/>
        <v>0</v>
      </c>
      <c r="M85" s="38">
        <f t="shared" si="80"/>
        <v>0</v>
      </c>
      <c r="N85" s="38">
        <f t="shared" si="81"/>
        <v>0</v>
      </c>
      <c r="O85" s="38">
        <f t="shared" si="82"/>
        <v>0</v>
      </c>
      <c r="P85" s="38">
        <f t="shared" si="83"/>
        <v>0</v>
      </c>
    </row>
    <row r="86" spans="1:16" x14ac:dyDescent="0.25">
      <c r="A86" s="83"/>
      <c r="B86" s="84"/>
      <c r="C86" s="85"/>
      <c r="D86" s="24" t="s">
        <v>79</v>
      </c>
      <c r="E86" s="38">
        <f t="shared" si="75"/>
        <v>0</v>
      </c>
      <c r="F86" s="38">
        <f t="shared" ref="F86" si="84">SUM(G86:Q86)</f>
        <v>0</v>
      </c>
      <c r="G86" s="38">
        <f t="shared" ref="G86" si="85">SUM(H86:R86)</f>
        <v>0</v>
      </c>
      <c r="H86" s="38">
        <f t="shared" si="76"/>
        <v>0</v>
      </c>
      <c r="I86" s="38">
        <f t="shared" ref="I86" si="86">SUM(J86:T86)</f>
        <v>0</v>
      </c>
      <c r="J86" s="38">
        <f t="shared" si="77"/>
        <v>0</v>
      </c>
      <c r="K86" s="38">
        <f t="shared" ref="K86" si="87">SUM(L86:V86)</f>
        <v>0</v>
      </c>
      <c r="L86" s="38">
        <f t="shared" ref="L86" si="88">SUM(M86:W86)</f>
        <v>0</v>
      </c>
      <c r="M86" s="38">
        <f t="shared" ref="M86" si="89">SUM(N86:X86)</f>
        <v>0</v>
      </c>
      <c r="N86" s="38">
        <f t="shared" ref="N86" si="90">SUM(O86:Y86)</f>
        <v>0</v>
      </c>
      <c r="O86" s="38">
        <f t="shared" ref="O86" si="91">SUM(P86:Z86)</f>
        <v>0</v>
      </c>
      <c r="P86" s="38">
        <f t="shared" ref="P86" si="92">SUM(Q86:AA86)</f>
        <v>0</v>
      </c>
    </row>
    <row r="87" spans="1:16" x14ac:dyDescent="0.25">
      <c r="A87" s="83"/>
      <c r="B87" s="84"/>
      <c r="C87" s="85"/>
      <c r="D87" s="24" t="s">
        <v>81</v>
      </c>
      <c r="E87" s="38">
        <f t="shared" si="75"/>
        <v>0</v>
      </c>
      <c r="F87" s="38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38">
        <v>0</v>
      </c>
      <c r="M87" s="38">
        <v>0</v>
      </c>
      <c r="N87" s="38">
        <v>0</v>
      </c>
      <c r="O87" s="38">
        <v>0</v>
      </c>
      <c r="P87" s="38">
        <v>0</v>
      </c>
    </row>
    <row r="88" spans="1:16" s="50" customFormat="1" ht="47.25" customHeight="1" x14ac:dyDescent="0.25">
      <c r="A88" s="88" t="s">
        <v>141</v>
      </c>
      <c r="B88" s="89" t="s">
        <v>123</v>
      </c>
      <c r="C88" s="82"/>
      <c r="D88" s="23" t="s">
        <v>77</v>
      </c>
      <c r="E88" s="36">
        <f>SUM(F88:P88)</f>
        <v>0</v>
      </c>
      <c r="F88" s="36">
        <f>F89+F90+F91+F92</f>
        <v>0</v>
      </c>
      <c r="G88" s="36">
        <f t="shared" ref="G88:O88" si="93">G89+G90+G91+G92</f>
        <v>0</v>
      </c>
      <c r="H88" s="36">
        <f t="shared" si="93"/>
        <v>0</v>
      </c>
      <c r="I88" s="36">
        <f t="shared" si="93"/>
        <v>0</v>
      </c>
      <c r="J88" s="36">
        <f t="shared" si="93"/>
        <v>0</v>
      </c>
      <c r="K88" s="36">
        <f t="shared" si="93"/>
        <v>0</v>
      </c>
      <c r="L88" s="36">
        <f t="shared" si="93"/>
        <v>0</v>
      </c>
      <c r="M88" s="36">
        <f t="shared" si="93"/>
        <v>0</v>
      </c>
      <c r="N88" s="36">
        <f t="shared" si="93"/>
        <v>0</v>
      </c>
      <c r="O88" s="36">
        <f t="shared" si="93"/>
        <v>0</v>
      </c>
      <c r="P88" s="36">
        <f>P89+P90+P91+P92</f>
        <v>0</v>
      </c>
    </row>
    <row r="89" spans="1:16" s="50" customFormat="1" x14ac:dyDescent="0.25">
      <c r="A89" s="88"/>
      <c r="B89" s="89"/>
      <c r="C89" s="82"/>
      <c r="D89" s="23" t="s">
        <v>78</v>
      </c>
      <c r="E89" s="36">
        <f t="shared" ref="E89:E92" si="94">SUM(F89:P89)</f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</row>
    <row r="90" spans="1:16" s="50" customFormat="1" x14ac:dyDescent="0.25">
      <c r="A90" s="88"/>
      <c r="B90" s="89"/>
      <c r="C90" s="82"/>
      <c r="D90" s="23" t="s">
        <v>80</v>
      </c>
      <c r="E90" s="36">
        <f t="shared" si="94"/>
        <v>0</v>
      </c>
      <c r="F90" s="36">
        <v>0</v>
      </c>
      <c r="G90" s="36">
        <v>0</v>
      </c>
      <c r="H90" s="36">
        <v>0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6">
        <v>0</v>
      </c>
      <c r="O90" s="36">
        <v>0</v>
      </c>
      <c r="P90" s="36">
        <v>0</v>
      </c>
    </row>
    <row r="91" spans="1:16" s="50" customFormat="1" x14ac:dyDescent="0.25">
      <c r="A91" s="88"/>
      <c r="B91" s="89"/>
      <c r="C91" s="82"/>
      <c r="D91" s="23" t="s">
        <v>79</v>
      </c>
      <c r="E91" s="36">
        <f t="shared" si="94"/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6">
        <v>0</v>
      </c>
      <c r="O91" s="36">
        <v>0</v>
      </c>
      <c r="P91" s="36">
        <v>0</v>
      </c>
    </row>
    <row r="92" spans="1:16" s="50" customFormat="1" x14ac:dyDescent="0.25">
      <c r="A92" s="88"/>
      <c r="B92" s="89"/>
      <c r="C92" s="82"/>
      <c r="D92" s="23" t="s">
        <v>81</v>
      </c>
      <c r="E92" s="36">
        <f t="shared" si="94"/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6">
        <v>0</v>
      </c>
      <c r="O92" s="36">
        <v>0</v>
      </c>
      <c r="P92" s="36">
        <v>0</v>
      </c>
    </row>
    <row r="93" spans="1:16" s="20" customFormat="1" x14ac:dyDescent="0.25">
      <c r="A93" s="86"/>
      <c r="B93" s="87" t="s">
        <v>82</v>
      </c>
      <c r="C93" s="21"/>
      <c r="D93" s="22" t="s">
        <v>77</v>
      </c>
      <c r="E93" s="40">
        <f>SUM(F93:P93)</f>
        <v>551213.12</v>
      </c>
      <c r="F93" s="40">
        <f>SUM(F94:F97)</f>
        <v>344729.49999999994</v>
      </c>
      <c r="G93" s="40">
        <f t="shared" ref="G93:P93" si="95">SUM(G94:G97)</f>
        <v>96280.320000000007</v>
      </c>
      <c r="H93" s="41">
        <f t="shared" si="95"/>
        <v>13409.5</v>
      </c>
      <c r="I93" s="40">
        <f t="shared" si="95"/>
        <v>749.9</v>
      </c>
      <c r="J93" s="40">
        <f>SUM(J94:J97)</f>
        <v>1414.2</v>
      </c>
      <c r="K93" s="40">
        <f t="shared" si="95"/>
        <v>1093.4000000000001</v>
      </c>
      <c r="L93" s="40">
        <f t="shared" si="95"/>
        <v>1098.1000000000001</v>
      </c>
      <c r="M93" s="40">
        <f t="shared" si="95"/>
        <v>1098.1000000000001</v>
      </c>
      <c r="N93" s="40">
        <f t="shared" si="95"/>
        <v>15.7</v>
      </c>
      <c r="O93" s="40">
        <f t="shared" si="95"/>
        <v>45662.2</v>
      </c>
      <c r="P93" s="40">
        <f t="shared" si="95"/>
        <v>45662.2</v>
      </c>
    </row>
    <row r="94" spans="1:16" s="20" customFormat="1" x14ac:dyDescent="0.25">
      <c r="A94" s="86"/>
      <c r="B94" s="87"/>
      <c r="C94" s="21"/>
      <c r="D94" s="22" t="s">
        <v>78</v>
      </c>
      <c r="E94" s="40">
        <f t="shared" ref="E94:E97" si="96">SUM(F94:P94)</f>
        <v>48307.520000000004</v>
      </c>
      <c r="F94" s="40">
        <f>F74+F9+F89</f>
        <v>21994.100000000002</v>
      </c>
      <c r="G94" s="40">
        <f t="shared" ref="G94:P94" si="97">G74+G9+G89</f>
        <v>4890.82</v>
      </c>
      <c r="H94" s="40">
        <f t="shared" si="97"/>
        <v>1342.8000000000002</v>
      </c>
      <c r="I94" s="40">
        <f t="shared" si="97"/>
        <v>7.5</v>
      </c>
      <c r="J94" s="40">
        <f>J74+J9+J89</f>
        <v>14.2</v>
      </c>
      <c r="K94" s="40">
        <f t="shared" si="97"/>
        <v>11</v>
      </c>
      <c r="L94" s="40">
        <f t="shared" si="97"/>
        <v>15.7</v>
      </c>
      <c r="M94" s="40">
        <f t="shared" si="97"/>
        <v>15.7</v>
      </c>
      <c r="N94" s="40">
        <f t="shared" si="97"/>
        <v>15.7</v>
      </c>
      <c r="O94" s="40">
        <f t="shared" si="97"/>
        <v>10000</v>
      </c>
      <c r="P94" s="40">
        <f t="shared" si="97"/>
        <v>10000</v>
      </c>
    </row>
    <row r="95" spans="1:16" s="20" customFormat="1" x14ac:dyDescent="0.25">
      <c r="A95" s="86"/>
      <c r="B95" s="87"/>
      <c r="C95" s="21"/>
      <c r="D95" s="22" t="s">
        <v>80</v>
      </c>
      <c r="E95" s="40">
        <f t="shared" si="96"/>
        <v>502905.60000000009</v>
      </c>
      <c r="F95" s="40">
        <f>F75+F10+F90</f>
        <v>322735.39999999997</v>
      </c>
      <c r="G95" s="40">
        <f t="shared" ref="G95:P95" si="98">G75+G10+G90</f>
        <v>91389.5</v>
      </c>
      <c r="H95" s="40">
        <f t="shared" si="98"/>
        <v>12066.7</v>
      </c>
      <c r="I95" s="40">
        <f t="shared" si="98"/>
        <v>742.4</v>
      </c>
      <c r="J95" s="40">
        <f>J75+J10+J90</f>
        <v>1400</v>
      </c>
      <c r="K95" s="40">
        <f t="shared" si="98"/>
        <v>1082.4000000000001</v>
      </c>
      <c r="L95" s="40">
        <f t="shared" si="98"/>
        <v>1082.4000000000001</v>
      </c>
      <c r="M95" s="40">
        <f t="shared" si="98"/>
        <v>1082.4000000000001</v>
      </c>
      <c r="N95" s="40">
        <f t="shared" si="98"/>
        <v>0</v>
      </c>
      <c r="O95" s="40">
        <f t="shared" si="98"/>
        <v>35662.199999999997</v>
      </c>
      <c r="P95" s="40">
        <f t="shared" si="98"/>
        <v>35662.199999999997</v>
      </c>
    </row>
    <row r="96" spans="1:16" s="20" customFormat="1" x14ac:dyDescent="0.25">
      <c r="A96" s="86"/>
      <c r="B96" s="87"/>
      <c r="C96" s="21"/>
      <c r="D96" s="22" t="s">
        <v>79</v>
      </c>
      <c r="E96" s="40">
        <f t="shared" si="96"/>
        <v>0</v>
      </c>
      <c r="F96" s="40">
        <f t="shared" ref="F96:P96" si="99">F76+F11</f>
        <v>0</v>
      </c>
      <c r="G96" s="40">
        <f t="shared" si="99"/>
        <v>0</v>
      </c>
      <c r="H96" s="41">
        <f t="shared" si="99"/>
        <v>0</v>
      </c>
      <c r="I96" s="40">
        <f t="shared" si="99"/>
        <v>0</v>
      </c>
      <c r="J96" s="40">
        <f t="shared" si="99"/>
        <v>0</v>
      </c>
      <c r="K96" s="40">
        <f t="shared" si="99"/>
        <v>0</v>
      </c>
      <c r="L96" s="40">
        <f t="shared" si="99"/>
        <v>0</v>
      </c>
      <c r="M96" s="40">
        <f t="shared" si="99"/>
        <v>0</v>
      </c>
      <c r="N96" s="40">
        <f t="shared" si="99"/>
        <v>0</v>
      </c>
      <c r="O96" s="40">
        <f t="shared" si="99"/>
        <v>0</v>
      </c>
      <c r="P96" s="40">
        <f t="shared" si="99"/>
        <v>0</v>
      </c>
    </row>
    <row r="97" spans="1:17" s="20" customFormat="1" x14ac:dyDescent="0.25">
      <c r="A97" s="86"/>
      <c r="B97" s="87"/>
      <c r="C97" s="21"/>
      <c r="D97" s="22" t="s">
        <v>81</v>
      </c>
      <c r="E97" s="40">
        <f t="shared" si="96"/>
        <v>0</v>
      </c>
      <c r="F97" s="40">
        <f t="shared" ref="F97:P97" si="100">F77+F12</f>
        <v>0</v>
      </c>
      <c r="G97" s="40">
        <f t="shared" si="100"/>
        <v>0</v>
      </c>
      <c r="H97" s="41">
        <f t="shared" si="100"/>
        <v>0</v>
      </c>
      <c r="I97" s="40">
        <f t="shared" si="100"/>
        <v>0</v>
      </c>
      <c r="J97" s="40">
        <f t="shared" si="100"/>
        <v>0</v>
      </c>
      <c r="K97" s="40">
        <f t="shared" si="100"/>
        <v>0</v>
      </c>
      <c r="L97" s="40">
        <f t="shared" si="100"/>
        <v>0</v>
      </c>
      <c r="M97" s="40">
        <f t="shared" si="100"/>
        <v>0</v>
      </c>
      <c r="N97" s="40">
        <f t="shared" si="100"/>
        <v>0</v>
      </c>
      <c r="O97" s="40">
        <f t="shared" si="100"/>
        <v>0</v>
      </c>
      <c r="P97" s="40">
        <f t="shared" si="100"/>
        <v>0</v>
      </c>
      <c r="Q97" s="20" t="s">
        <v>132</v>
      </c>
    </row>
    <row r="98" spans="1:17" x14ac:dyDescent="0.25">
      <c r="A98" s="65"/>
      <c r="B98" s="65"/>
      <c r="C98" s="65"/>
      <c r="D98" s="65"/>
      <c r="E98" s="65"/>
      <c r="F98" s="65"/>
      <c r="G98" s="65"/>
      <c r="I98" s="65"/>
      <c r="J98" s="65"/>
      <c r="K98" s="65"/>
      <c r="L98" s="65"/>
      <c r="M98" s="65"/>
      <c r="N98" s="65"/>
      <c r="O98" s="65"/>
      <c r="P98" s="65"/>
    </row>
    <row r="99" spans="1:17" x14ac:dyDescent="0.25">
      <c r="A99" s="65"/>
      <c r="B99" s="65"/>
      <c r="C99" s="65"/>
      <c r="D99" s="65"/>
      <c r="E99" s="65"/>
      <c r="F99" s="65"/>
      <c r="G99" s="65"/>
      <c r="I99" s="65"/>
      <c r="J99" s="65"/>
      <c r="K99" s="65"/>
      <c r="L99" s="65"/>
      <c r="M99" s="65"/>
      <c r="N99" s="65"/>
      <c r="O99" s="65"/>
      <c r="P99" s="65"/>
    </row>
    <row r="100" spans="1:17" x14ac:dyDescent="0.25">
      <c r="A100" s="65"/>
      <c r="B100" s="65"/>
      <c r="C100" s="65"/>
      <c r="D100" s="65"/>
      <c r="E100" s="65"/>
      <c r="F100" s="65"/>
      <c r="G100" s="65"/>
      <c r="I100" s="65"/>
      <c r="J100" s="65"/>
      <c r="K100" s="65"/>
      <c r="L100" s="65"/>
      <c r="M100" s="65"/>
      <c r="N100" s="65"/>
      <c r="O100" s="65"/>
      <c r="P100" s="65"/>
    </row>
    <row r="101" spans="1:17" x14ac:dyDescent="0.25">
      <c r="A101" s="65"/>
      <c r="B101" s="65"/>
      <c r="C101" s="65"/>
      <c r="D101" s="65"/>
      <c r="E101" s="65"/>
      <c r="F101" s="65"/>
      <c r="G101" s="65"/>
      <c r="I101" s="65"/>
      <c r="J101" s="65"/>
      <c r="K101" s="65"/>
      <c r="L101" s="65"/>
      <c r="M101" s="65"/>
      <c r="N101" s="65"/>
      <c r="O101" s="65"/>
      <c r="P101" s="65"/>
    </row>
    <row r="102" spans="1:17" x14ac:dyDescent="0.25">
      <c r="A102" s="65"/>
      <c r="B102" s="65"/>
      <c r="C102" s="65"/>
      <c r="D102" s="65"/>
      <c r="E102" s="65"/>
      <c r="F102" s="65"/>
      <c r="G102" s="65"/>
      <c r="I102" s="65"/>
      <c r="J102" s="65"/>
      <c r="K102" s="65"/>
      <c r="L102" s="65"/>
      <c r="M102" s="65"/>
      <c r="N102" s="65"/>
      <c r="O102" s="65"/>
      <c r="P102" s="65"/>
    </row>
    <row r="103" spans="1:17" x14ac:dyDescent="0.25">
      <c r="A103" s="65"/>
      <c r="B103" s="65"/>
      <c r="C103" s="65"/>
      <c r="D103" s="65"/>
      <c r="E103" s="65"/>
      <c r="F103" s="65"/>
      <c r="G103" s="65"/>
      <c r="I103" s="65"/>
      <c r="J103" s="65"/>
      <c r="K103" s="65"/>
      <c r="L103" s="65"/>
      <c r="M103" s="65"/>
      <c r="N103" s="65"/>
      <c r="O103" s="65"/>
      <c r="P103" s="65"/>
    </row>
    <row r="104" spans="1:17" x14ac:dyDescent="0.25">
      <c r="A104" s="65"/>
      <c r="B104" s="65"/>
      <c r="C104" s="65"/>
      <c r="D104" s="65"/>
      <c r="E104" s="65"/>
      <c r="F104" s="65"/>
      <c r="G104" s="65"/>
      <c r="I104" s="65"/>
      <c r="J104" s="65"/>
      <c r="K104" s="65"/>
      <c r="L104" s="65"/>
      <c r="M104" s="65"/>
      <c r="N104" s="65"/>
      <c r="O104" s="65"/>
      <c r="P104" s="65"/>
    </row>
    <row r="105" spans="1:17" x14ac:dyDescent="0.25">
      <c r="A105" s="65"/>
      <c r="B105" s="65"/>
      <c r="C105" s="65"/>
      <c r="D105" s="65"/>
      <c r="E105" s="65"/>
      <c r="F105" s="65"/>
      <c r="G105" s="65"/>
      <c r="I105" s="65"/>
      <c r="J105" s="65"/>
      <c r="K105" s="65"/>
      <c r="L105" s="65"/>
      <c r="M105" s="65"/>
      <c r="N105" s="65"/>
      <c r="O105" s="65"/>
      <c r="P105" s="65"/>
    </row>
    <row r="106" spans="1:17" x14ac:dyDescent="0.25">
      <c r="A106" s="65"/>
      <c r="B106" s="65"/>
      <c r="C106" s="65"/>
      <c r="D106" s="65"/>
      <c r="E106" s="65"/>
      <c r="F106" s="65"/>
      <c r="G106" s="65"/>
      <c r="I106" s="65"/>
      <c r="J106" s="65"/>
      <c r="K106" s="65"/>
      <c r="L106" s="65"/>
      <c r="M106" s="65"/>
      <c r="N106" s="65"/>
      <c r="O106" s="65"/>
      <c r="P106" s="65"/>
    </row>
    <row r="107" spans="1:17" x14ac:dyDescent="0.25">
      <c r="A107" s="65"/>
      <c r="B107" s="65"/>
      <c r="C107" s="65"/>
      <c r="D107" s="65"/>
      <c r="E107" s="65"/>
      <c r="F107" s="65"/>
      <c r="G107" s="65"/>
      <c r="I107" s="65"/>
      <c r="J107" s="65"/>
      <c r="K107" s="65"/>
      <c r="L107" s="65"/>
      <c r="M107" s="65"/>
      <c r="N107" s="65"/>
      <c r="O107" s="65"/>
      <c r="P107" s="65"/>
    </row>
    <row r="108" spans="1:17" x14ac:dyDescent="0.25">
      <c r="A108" s="65"/>
      <c r="B108" s="65"/>
      <c r="C108" s="65"/>
      <c r="D108" s="65"/>
      <c r="E108" s="65"/>
      <c r="F108" s="65"/>
      <c r="G108" s="65"/>
      <c r="I108" s="65"/>
      <c r="J108" s="65"/>
      <c r="K108" s="65"/>
      <c r="L108" s="65"/>
      <c r="M108" s="65"/>
      <c r="N108" s="65"/>
      <c r="O108" s="65"/>
      <c r="P108" s="65"/>
    </row>
    <row r="109" spans="1:17" x14ac:dyDescent="0.25">
      <c r="A109" s="65"/>
      <c r="B109" s="65"/>
      <c r="C109" s="65"/>
      <c r="D109" s="65"/>
      <c r="E109" s="65"/>
      <c r="F109" s="65"/>
      <c r="G109" s="65"/>
      <c r="I109" s="65"/>
      <c r="J109" s="65"/>
      <c r="K109" s="65"/>
      <c r="L109" s="65"/>
      <c r="M109" s="65"/>
      <c r="N109" s="65"/>
      <c r="O109" s="65"/>
      <c r="P109" s="65"/>
    </row>
    <row r="110" spans="1:17" x14ac:dyDescent="0.25">
      <c r="A110" s="65"/>
      <c r="B110" s="65"/>
      <c r="C110" s="65"/>
      <c r="D110" s="65"/>
      <c r="E110" s="65"/>
      <c r="F110" s="65"/>
      <c r="G110" s="65"/>
      <c r="I110" s="65"/>
      <c r="J110" s="65"/>
      <c r="K110" s="65"/>
      <c r="L110" s="65"/>
      <c r="M110" s="65"/>
      <c r="N110" s="65"/>
      <c r="O110" s="65"/>
      <c r="P110" s="65"/>
    </row>
    <row r="111" spans="1:17" x14ac:dyDescent="0.25">
      <c r="A111" s="65"/>
      <c r="B111" s="65"/>
      <c r="C111" s="65"/>
      <c r="D111" s="65"/>
      <c r="E111" s="65"/>
      <c r="F111" s="65"/>
      <c r="G111" s="65"/>
      <c r="I111" s="65"/>
      <c r="J111" s="65"/>
      <c r="K111" s="65"/>
      <c r="L111" s="65"/>
      <c r="M111" s="65"/>
      <c r="N111" s="65"/>
      <c r="O111" s="65"/>
      <c r="P111" s="65"/>
    </row>
    <row r="112" spans="1:17" x14ac:dyDescent="0.25">
      <c r="A112" s="65"/>
      <c r="B112" s="65"/>
      <c r="C112" s="65"/>
      <c r="D112" s="65"/>
      <c r="E112" s="65"/>
      <c r="F112" s="65"/>
      <c r="G112" s="65"/>
      <c r="I112" s="65"/>
      <c r="J112" s="65"/>
      <c r="K112" s="65"/>
      <c r="L112" s="65"/>
      <c r="M112" s="65"/>
      <c r="N112" s="65"/>
      <c r="O112" s="65"/>
      <c r="P112" s="65"/>
    </row>
    <row r="113" spans="1:16" x14ac:dyDescent="0.25">
      <c r="A113" s="65"/>
      <c r="B113" s="65"/>
      <c r="C113" s="65"/>
      <c r="D113" s="65"/>
      <c r="E113" s="65"/>
      <c r="F113" s="65"/>
      <c r="G113" s="65"/>
      <c r="I113" s="65"/>
      <c r="J113" s="65"/>
      <c r="K113" s="65"/>
      <c r="L113" s="65"/>
      <c r="M113" s="65"/>
      <c r="N113" s="65"/>
      <c r="O113" s="65"/>
      <c r="P113" s="65"/>
    </row>
    <row r="114" spans="1:16" x14ac:dyDescent="0.25">
      <c r="A114" s="65"/>
      <c r="B114" s="65"/>
      <c r="C114" s="65"/>
      <c r="D114" s="65"/>
      <c r="E114" s="65"/>
      <c r="F114" s="65"/>
      <c r="G114" s="65"/>
      <c r="I114" s="65"/>
      <c r="J114" s="65"/>
      <c r="K114" s="65"/>
      <c r="L114" s="65"/>
      <c r="M114" s="65"/>
      <c r="N114" s="65"/>
      <c r="O114" s="65"/>
      <c r="P114" s="65"/>
    </row>
    <row r="115" spans="1:16" x14ac:dyDescent="0.25">
      <c r="A115" s="65"/>
      <c r="B115" s="65"/>
      <c r="C115" s="65"/>
      <c r="D115" s="65"/>
      <c r="E115" s="65"/>
      <c r="F115" s="65"/>
      <c r="G115" s="65"/>
      <c r="I115" s="65"/>
      <c r="J115" s="65"/>
      <c r="K115" s="65"/>
      <c r="L115" s="65"/>
      <c r="M115" s="65"/>
      <c r="N115" s="65"/>
      <c r="O115" s="65"/>
      <c r="P115" s="65"/>
    </row>
    <row r="116" spans="1:16" x14ac:dyDescent="0.25">
      <c r="A116" s="65"/>
      <c r="B116" s="65"/>
      <c r="C116" s="65"/>
      <c r="D116" s="65"/>
      <c r="E116" s="65"/>
      <c r="F116" s="65"/>
      <c r="G116" s="65"/>
      <c r="I116" s="65"/>
      <c r="J116" s="65"/>
      <c r="K116" s="65"/>
      <c r="L116" s="65"/>
      <c r="M116" s="65"/>
      <c r="N116" s="65"/>
      <c r="O116" s="65"/>
      <c r="P116" s="65"/>
    </row>
    <row r="117" spans="1:16" x14ac:dyDescent="0.25">
      <c r="A117" s="65"/>
      <c r="B117" s="65"/>
      <c r="C117" s="65"/>
      <c r="D117" s="65"/>
      <c r="E117" s="65"/>
      <c r="F117" s="65"/>
      <c r="G117" s="65"/>
      <c r="I117" s="65"/>
      <c r="J117" s="65"/>
      <c r="K117" s="65"/>
      <c r="L117" s="65"/>
      <c r="M117" s="65"/>
      <c r="N117" s="65"/>
      <c r="O117" s="65"/>
      <c r="P117" s="65"/>
    </row>
    <row r="118" spans="1:16" x14ac:dyDescent="0.25">
      <c r="A118" s="65"/>
      <c r="B118" s="65"/>
      <c r="C118" s="65"/>
      <c r="D118" s="65"/>
      <c r="E118" s="65"/>
      <c r="F118" s="65"/>
      <c r="G118" s="65"/>
      <c r="I118" s="65"/>
      <c r="J118" s="65"/>
      <c r="K118" s="65"/>
      <c r="L118" s="65"/>
      <c r="M118" s="65"/>
      <c r="N118" s="65"/>
      <c r="O118" s="65"/>
      <c r="P118" s="65"/>
    </row>
    <row r="119" spans="1:16" x14ac:dyDescent="0.25">
      <c r="A119" s="65"/>
      <c r="B119" s="65"/>
      <c r="C119" s="65"/>
      <c r="D119" s="65"/>
      <c r="E119" s="65"/>
      <c r="F119" s="65"/>
      <c r="G119" s="65"/>
      <c r="I119" s="65"/>
      <c r="J119" s="65"/>
      <c r="K119" s="65"/>
      <c r="L119" s="65"/>
      <c r="M119" s="65"/>
      <c r="N119" s="65"/>
      <c r="O119" s="65"/>
      <c r="P119" s="65"/>
    </row>
    <row r="120" spans="1:16" x14ac:dyDescent="0.25">
      <c r="A120" s="65"/>
      <c r="B120" s="65"/>
      <c r="C120" s="65"/>
      <c r="D120" s="65"/>
      <c r="E120" s="65"/>
      <c r="F120" s="65"/>
      <c r="G120" s="65"/>
      <c r="I120" s="65"/>
      <c r="J120" s="65"/>
      <c r="K120" s="65"/>
      <c r="L120" s="65"/>
      <c r="M120" s="65"/>
      <c r="N120" s="65"/>
      <c r="O120" s="65"/>
      <c r="P120" s="65"/>
    </row>
    <row r="121" spans="1:16" x14ac:dyDescent="0.25">
      <c r="A121" s="65"/>
      <c r="B121" s="65"/>
      <c r="C121" s="65"/>
      <c r="D121" s="65"/>
      <c r="E121" s="65"/>
      <c r="F121" s="65"/>
      <c r="G121" s="65"/>
      <c r="I121" s="65"/>
      <c r="J121" s="65"/>
      <c r="K121" s="65"/>
      <c r="L121" s="65"/>
      <c r="M121" s="65"/>
      <c r="N121" s="65"/>
      <c r="O121" s="65"/>
      <c r="P121" s="65"/>
    </row>
    <row r="122" spans="1:16" x14ac:dyDescent="0.25">
      <c r="A122" s="65"/>
      <c r="B122" s="65"/>
      <c r="C122" s="65"/>
      <c r="D122" s="65"/>
      <c r="E122" s="65"/>
      <c r="F122" s="65"/>
      <c r="G122" s="65"/>
      <c r="I122" s="65"/>
      <c r="J122" s="65"/>
      <c r="K122" s="65"/>
      <c r="L122" s="65"/>
      <c r="M122" s="65"/>
      <c r="N122" s="65"/>
      <c r="O122" s="65"/>
      <c r="P122" s="65"/>
    </row>
    <row r="123" spans="1:16" x14ac:dyDescent="0.25">
      <c r="A123" s="65"/>
      <c r="B123" s="65"/>
      <c r="C123" s="65"/>
      <c r="D123" s="65"/>
      <c r="E123" s="65"/>
      <c r="F123" s="65"/>
      <c r="G123" s="65"/>
      <c r="I123" s="65"/>
      <c r="J123" s="65"/>
      <c r="K123" s="65"/>
      <c r="L123" s="65"/>
      <c r="M123" s="65"/>
      <c r="N123" s="65"/>
      <c r="O123" s="65"/>
      <c r="P123" s="65"/>
    </row>
    <row r="124" spans="1:16" x14ac:dyDescent="0.25">
      <c r="A124" s="65"/>
      <c r="B124" s="65"/>
      <c r="C124" s="65"/>
      <c r="D124" s="65"/>
      <c r="E124" s="65"/>
      <c r="F124" s="65"/>
      <c r="G124" s="65"/>
      <c r="I124" s="65"/>
      <c r="J124" s="65"/>
      <c r="K124" s="65"/>
      <c r="L124" s="65"/>
      <c r="M124" s="65"/>
      <c r="N124" s="65"/>
      <c r="O124" s="65"/>
      <c r="P124" s="65"/>
    </row>
    <row r="125" spans="1:16" x14ac:dyDescent="0.25">
      <c r="A125" s="65"/>
      <c r="B125" s="65"/>
      <c r="C125" s="65"/>
      <c r="D125" s="65"/>
      <c r="E125" s="65"/>
      <c r="F125" s="65"/>
      <c r="G125" s="65"/>
      <c r="I125" s="65"/>
      <c r="J125" s="65"/>
      <c r="K125" s="65"/>
      <c r="L125" s="65"/>
      <c r="M125" s="65"/>
      <c r="N125" s="65"/>
      <c r="O125" s="65"/>
      <c r="P125" s="65"/>
    </row>
    <row r="126" spans="1:16" x14ac:dyDescent="0.25">
      <c r="A126" s="65"/>
      <c r="B126" s="65"/>
      <c r="C126" s="65"/>
      <c r="D126" s="65"/>
      <c r="E126" s="65"/>
      <c r="F126" s="65"/>
      <c r="G126" s="65"/>
      <c r="I126" s="65"/>
      <c r="J126" s="65"/>
      <c r="K126" s="65"/>
      <c r="L126" s="65"/>
      <c r="M126" s="65"/>
      <c r="N126" s="65"/>
      <c r="O126" s="65"/>
      <c r="P126" s="65"/>
    </row>
    <row r="127" spans="1:16" x14ac:dyDescent="0.25">
      <c r="A127" s="65"/>
      <c r="B127" s="65"/>
      <c r="C127" s="65"/>
      <c r="D127" s="65"/>
      <c r="E127" s="65"/>
      <c r="F127" s="65"/>
      <c r="G127" s="65"/>
      <c r="I127" s="65"/>
      <c r="J127" s="65"/>
      <c r="K127" s="65"/>
      <c r="L127" s="65"/>
      <c r="M127" s="65"/>
      <c r="N127" s="65"/>
      <c r="O127" s="65"/>
      <c r="P127" s="65"/>
    </row>
    <row r="128" spans="1:16" x14ac:dyDescent="0.25">
      <c r="A128" s="65"/>
      <c r="B128" s="65"/>
      <c r="C128" s="65"/>
      <c r="D128" s="65"/>
      <c r="E128" s="65"/>
      <c r="F128" s="65"/>
      <c r="G128" s="65"/>
      <c r="I128" s="65"/>
      <c r="J128" s="65"/>
      <c r="K128" s="65"/>
      <c r="L128" s="65"/>
      <c r="M128" s="65"/>
      <c r="N128" s="65"/>
      <c r="O128" s="65"/>
      <c r="P128" s="65"/>
    </row>
    <row r="129" spans="1:16" x14ac:dyDescent="0.25">
      <c r="A129" s="65"/>
      <c r="B129" s="65"/>
      <c r="C129" s="65"/>
      <c r="D129" s="65"/>
      <c r="E129" s="65"/>
      <c r="F129" s="65"/>
      <c r="G129" s="65"/>
      <c r="I129" s="65"/>
      <c r="J129" s="65"/>
      <c r="K129" s="65"/>
      <c r="L129" s="65"/>
      <c r="M129" s="65"/>
      <c r="N129" s="65"/>
      <c r="O129" s="65"/>
      <c r="P129" s="65"/>
    </row>
    <row r="130" spans="1:16" x14ac:dyDescent="0.25">
      <c r="A130" s="65"/>
      <c r="B130" s="65"/>
      <c r="C130" s="65"/>
      <c r="D130" s="65"/>
      <c r="E130" s="65"/>
      <c r="F130" s="65"/>
      <c r="G130" s="65"/>
      <c r="I130" s="65"/>
      <c r="J130" s="65"/>
      <c r="K130" s="65"/>
      <c r="L130" s="65"/>
      <c r="M130" s="65"/>
      <c r="N130" s="65"/>
      <c r="O130" s="65"/>
      <c r="P130" s="65"/>
    </row>
    <row r="131" spans="1:16" x14ac:dyDescent="0.25">
      <c r="A131" s="65"/>
      <c r="B131" s="65"/>
      <c r="C131" s="65"/>
      <c r="D131" s="65"/>
      <c r="E131" s="65"/>
      <c r="F131" s="65"/>
      <c r="G131" s="65"/>
      <c r="I131" s="65"/>
      <c r="J131" s="65"/>
      <c r="K131" s="65"/>
      <c r="L131" s="65"/>
      <c r="M131" s="65"/>
      <c r="N131" s="65"/>
      <c r="O131" s="65"/>
      <c r="P131" s="65"/>
    </row>
    <row r="132" spans="1:16" x14ac:dyDescent="0.25">
      <c r="A132" s="65"/>
      <c r="B132" s="65"/>
      <c r="C132" s="65"/>
      <c r="D132" s="65"/>
      <c r="E132" s="65"/>
      <c r="F132" s="65"/>
      <c r="G132" s="65"/>
      <c r="I132" s="65"/>
      <c r="J132" s="65"/>
      <c r="K132" s="65"/>
      <c r="L132" s="65"/>
      <c r="M132" s="65"/>
      <c r="N132" s="65"/>
      <c r="O132" s="65"/>
      <c r="P132" s="65"/>
    </row>
    <row r="133" spans="1:16" x14ac:dyDescent="0.25">
      <c r="A133" s="65"/>
      <c r="B133" s="65"/>
      <c r="C133" s="65"/>
      <c r="D133" s="65"/>
      <c r="E133" s="65"/>
      <c r="F133" s="65"/>
      <c r="G133" s="65"/>
      <c r="I133" s="65"/>
      <c r="J133" s="65"/>
      <c r="K133" s="65"/>
      <c r="L133" s="65"/>
      <c r="M133" s="65"/>
      <c r="N133" s="65"/>
      <c r="O133" s="65"/>
      <c r="P133" s="65"/>
    </row>
    <row r="134" spans="1:16" x14ac:dyDescent="0.25">
      <c r="A134" s="65"/>
      <c r="B134" s="65"/>
      <c r="C134" s="65"/>
      <c r="D134" s="65"/>
      <c r="E134" s="65"/>
      <c r="F134" s="65"/>
      <c r="G134" s="65"/>
      <c r="I134" s="65"/>
      <c r="J134" s="65"/>
      <c r="K134" s="65"/>
      <c r="L134" s="65"/>
      <c r="M134" s="65"/>
      <c r="N134" s="65"/>
      <c r="O134" s="65"/>
      <c r="P134" s="65"/>
    </row>
    <row r="135" spans="1:16" x14ac:dyDescent="0.25">
      <c r="A135" s="65"/>
      <c r="B135" s="65"/>
      <c r="C135" s="65"/>
      <c r="D135" s="65"/>
      <c r="E135" s="65"/>
      <c r="F135" s="65"/>
      <c r="G135" s="65"/>
      <c r="I135" s="65"/>
      <c r="J135" s="65"/>
      <c r="K135" s="65"/>
      <c r="L135" s="65"/>
      <c r="M135" s="65"/>
      <c r="N135" s="65"/>
      <c r="O135" s="65"/>
      <c r="P135" s="65"/>
    </row>
    <row r="136" spans="1:16" x14ac:dyDescent="0.25">
      <c r="A136" s="65"/>
      <c r="B136" s="65"/>
      <c r="C136" s="65"/>
      <c r="D136" s="65"/>
      <c r="E136" s="65"/>
      <c r="F136" s="65"/>
      <c r="G136" s="65"/>
      <c r="I136" s="65"/>
      <c r="J136" s="65"/>
      <c r="K136" s="65"/>
      <c r="L136" s="65"/>
      <c r="M136" s="65"/>
      <c r="N136" s="65"/>
      <c r="O136" s="65"/>
      <c r="P136" s="65"/>
    </row>
    <row r="137" spans="1:16" x14ac:dyDescent="0.25">
      <c r="A137" s="65"/>
      <c r="B137" s="65"/>
      <c r="C137" s="65"/>
      <c r="D137" s="65"/>
      <c r="E137" s="65"/>
      <c r="F137" s="65"/>
      <c r="G137" s="65"/>
      <c r="I137" s="65"/>
      <c r="J137" s="65"/>
      <c r="K137" s="65"/>
      <c r="L137" s="65"/>
      <c r="M137" s="65"/>
      <c r="N137" s="65"/>
      <c r="O137" s="65"/>
      <c r="P137" s="65"/>
    </row>
    <row r="138" spans="1:16" x14ac:dyDescent="0.25">
      <c r="A138" s="65"/>
      <c r="B138" s="65"/>
      <c r="C138" s="65"/>
      <c r="D138" s="65"/>
      <c r="E138" s="65"/>
      <c r="F138" s="65"/>
      <c r="G138" s="65"/>
      <c r="I138" s="65"/>
      <c r="J138" s="65"/>
      <c r="K138" s="65"/>
      <c r="L138" s="65"/>
      <c r="M138" s="65"/>
      <c r="N138" s="65"/>
      <c r="O138" s="65"/>
      <c r="P138" s="65"/>
    </row>
    <row r="139" spans="1:16" x14ac:dyDescent="0.25">
      <c r="A139" s="65"/>
      <c r="B139" s="65"/>
      <c r="C139" s="65"/>
      <c r="D139" s="65"/>
      <c r="E139" s="65"/>
      <c r="F139" s="65"/>
      <c r="G139" s="65"/>
      <c r="I139" s="65"/>
      <c r="J139" s="65"/>
      <c r="K139" s="65"/>
      <c r="L139" s="65"/>
      <c r="M139" s="65"/>
      <c r="N139" s="65"/>
      <c r="O139" s="65"/>
      <c r="P139" s="65"/>
    </row>
    <row r="140" spans="1:16" x14ac:dyDescent="0.25">
      <c r="A140" s="65"/>
      <c r="B140" s="65"/>
      <c r="C140" s="65"/>
      <c r="D140" s="65"/>
      <c r="E140" s="65"/>
      <c r="F140" s="65"/>
      <c r="G140" s="65"/>
      <c r="I140" s="65"/>
      <c r="J140" s="65"/>
      <c r="K140" s="65"/>
      <c r="L140" s="65"/>
      <c r="M140" s="65"/>
      <c r="N140" s="65"/>
      <c r="O140" s="65"/>
      <c r="P140" s="65"/>
    </row>
    <row r="141" spans="1:16" x14ac:dyDescent="0.25">
      <c r="A141" s="65"/>
      <c r="B141" s="65"/>
      <c r="C141" s="65"/>
      <c r="D141" s="65"/>
      <c r="E141" s="65"/>
      <c r="F141" s="65"/>
      <c r="G141" s="65"/>
      <c r="I141" s="65"/>
      <c r="J141" s="65"/>
      <c r="K141" s="65"/>
      <c r="L141" s="65"/>
      <c r="M141" s="65"/>
      <c r="N141" s="65"/>
      <c r="O141" s="65"/>
      <c r="P141" s="65"/>
    </row>
    <row r="142" spans="1:16" x14ac:dyDescent="0.25">
      <c r="A142" s="65"/>
      <c r="B142" s="65"/>
      <c r="C142" s="65"/>
      <c r="D142" s="65"/>
      <c r="E142" s="65"/>
      <c r="F142" s="65"/>
      <c r="G142" s="65"/>
      <c r="I142" s="65"/>
      <c r="J142" s="65"/>
      <c r="K142" s="65"/>
      <c r="L142" s="65"/>
      <c r="M142" s="65"/>
      <c r="N142" s="65"/>
      <c r="O142" s="65"/>
      <c r="P142" s="65"/>
    </row>
    <row r="143" spans="1:16" x14ac:dyDescent="0.25">
      <c r="A143" s="65"/>
      <c r="B143" s="65"/>
      <c r="C143" s="65"/>
      <c r="D143" s="65"/>
      <c r="E143" s="65"/>
      <c r="F143" s="65"/>
      <c r="G143" s="65"/>
      <c r="I143" s="65"/>
      <c r="J143" s="65"/>
      <c r="K143" s="65"/>
      <c r="L143" s="65"/>
      <c r="M143" s="65"/>
      <c r="N143" s="65"/>
      <c r="O143" s="65"/>
      <c r="P143" s="65"/>
    </row>
    <row r="144" spans="1:16" x14ac:dyDescent="0.25">
      <c r="A144" s="65"/>
      <c r="B144" s="65"/>
      <c r="C144" s="65"/>
      <c r="D144" s="65"/>
      <c r="E144" s="65"/>
      <c r="F144" s="65"/>
      <c r="G144" s="65"/>
      <c r="I144" s="65"/>
      <c r="J144" s="65"/>
      <c r="K144" s="65"/>
      <c r="L144" s="65"/>
      <c r="M144" s="65"/>
      <c r="N144" s="65"/>
      <c r="O144" s="65"/>
      <c r="P144" s="65"/>
    </row>
    <row r="145" spans="1:16" x14ac:dyDescent="0.25">
      <c r="A145" s="65"/>
      <c r="B145" s="65"/>
      <c r="C145" s="65"/>
      <c r="D145" s="65"/>
      <c r="E145" s="65"/>
      <c r="F145" s="65"/>
      <c r="G145" s="65"/>
      <c r="I145" s="65"/>
      <c r="J145" s="65"/>
      <c r="K145" s="65"/>
      <c r="L145" s="65"/>
      <c r="M145" s="65"/>
      <c r="N145" s="65"/>
      <c r="O145" s="65"/>
      <c r="P145" s="65"/>
    </row>
    <row r="146" spans="1:16" x14ac:dyDescent="0.25">
      <c r="A146" s="65"/>
      <c r="B146" s="65"/>
      <c r="C146" s="65"/>
      <c r="D146" s="65"/>
      <c r="E146" s="65"/>
      <c r="F146" s="65"/>
      <c r="G146" s="65"/>
      <c r="I146" s="65"/>
      <c r="J146" s="65"/>
      <c r="K146" s="65"/>
      <c r="L146" s="65"/>
      <c r="M146" s="65"/>
      <c r="N146" s="65"/>
      <c r="O146" s="65"/>
      <c r="P146" s="65"/>
    </row>
    <row r="147" spans="1:16" x14ac:dyDescent="0.25">
      <c r="A147" s="65"/>
      <c r="B147" s="65"/>
      <c r="C147" s="65"/>
      <c r="D147" s="65"/>
      <c r="E147" s="65"/>
      <c r="F147" s="65"/>
      <c r="G147" s="65"/>
      <c r="I147" s="65"/>
      <c r="J147" s="65"/>
      <c r="K147" s="65"/>
      <c r="L147" s="65"/>
      <c r="M147" s="65"/>
      <c r="N147" s="65"/>
      <c r="O147" s="65"/>
      <c r="P147" s="65"/>
    </row>
    <row r="148" spans="1:16" x14ac:dyDescent="0.25">
      <c r="A148" s="65"/>
      <c r="B148" s="65"/>
      <c r="C148" s="65"/>
      <c r="D148" s="65"/>
      <c r="E148" s="65"/>
      <c r="F148" s="65"/>
      <c r="G148" s="65"/>
      <c r="I148" s="65"/>
      <c r="J148" s="65"/>
      <c r="K148" s="65"/>
      <c r="L148" s="65"/>
      <c r="M148" s="65"/>
      <c r="N148" s="65"/>
      <c r="O148" s="65"/>
      <c r="P148" s="65"/>
    </row>
    <row r="149" spans="1:16" x14ac:dyDescent="0.25">
      <c r="A149" s="65"/>
      <c r="B149" s="65"/>
      <c r="C149" s="65"/>
      <c r="D149" s="65"/>
      <c r="E149" s="65"/>
      <c r="F149" s="65"/>
      <c r="G149" s="65"/>
      <c r="I149" s="65"/>
      <c r="J149" s="65"/>
      <c r="K149" s="65"/>
      <c r="L149" s="65"/>
      <c r="M149" s="65"/>
      <c r="N149" s="65"/>
      <c r="O149" s="65"/>
      <c r="P149" s="65"/>
    </row>
    <row r="150" spans="1:16" x14ac:dyDescent="0.25">
      <c r="A150" s="65"/>
      <c r="B150" s="65"/>
      <c r="C150" s="65"/>
      <c r="D150" s="65"/>
      <c r="E150" s="65"/>
      <c r="F150" s="65"/>
      <c r="G150" s="65"/>
      <c r="I150" s="65"/>
      <c r="J150" s="65"/>
      <c r="K150" s="65"/>
      <c r="L150" s="65"/>
      <c r="M150" s="65"/>
      <c r="N150" s="65"/>
      <c r="O150" s="65"/>
      <c r="P150" s="65"/>
    </row>
    <row r="151" spans="1:16" x14ac:dyDescent="0.25">
      <c r="A151" s="65"/>
      <c r="B151" s="65"/>
      <c r="C151" s="65"/>
      <c r="D151" s="65"/>
      <c r="E151" s="65"/>
      <c r="F151" s="65"/>
      <c r="G151" s="65"/>
      <c r="I151" s="65"/>
      <c r="J151" s="65"/>
      <c r="K151" s="65"/>
      <c r="L151" s="65"/>
      <c r="M151" s="65"/>
      <c r="N151" s="65"/>
      <c r="O151" s="65"/>
      <c r="P151" s="65"/>
    </row>
    <row r="152" spans="1:16" x14ac:dyDescent="0.25">
      <c r="A152" s="65"/>
      <c r="B152" s="65"/>
      <c r="C152" s="65"/>
      <c r="D152" s="65"/>
      <c r="E152" s="65"/>
      <c r="F152" s="65"/>
      <c r="G152" s="65"/>
      <c r="I152" s="65"/>
      <c r="J152" s="65"/>
      <c r="K152" s="65"/>
      <c r="L152" s="65"/>
      <c r="M152" s="65"/>
      <c r="N152" s="65"/>
      <c r="O152" s="65"/>
      <c r="P152" s="65"/>
    </row>
    <row r="153" spans="1:16" x14ac:dyDescent="0.25">
      <c r="A153" s="65"/>
      <c r="B153" s="65"/>
      <c r="C153" s="65"/>
      <c r="D153" s="65"/>
      <c r="E153" s="65"/>
      <c r="F153" s="65"/>
      <c r="G153" s="65"/>
      <c r="I153" s="65"/>
      <c r="J153" s="65"/>
      <c r="K153" s="65"/>
      <c r="L153" s="65"/>
      <c r="M153" s="65"/>
      <c r="N153" s="65"/>
      <c r="O153" s="65"/>
      <c r="P153" s="65"/>
    </row>
    <row r="154" spans="1:16" x14ac:dyDescent="0.25">
      <c r="A154" s="65"/>
      <c r="B154" s="65"/>
      <c r="C154" s="65"/>
      <c r="D154" s="65"/>
      <c r="E154" s="65"/>
      <c r="F154" s="65"/>
      <c r="G154" s="65"/>
      <c r="I154" s="65"/>
      <c r="J154" s="65"/>
      <c r="K154" s="65"/>
      <c r="L154" s="65"/>
      <c r="M154" s="65"/>
      <c r="N154" s="65"/>
      <c r="O154" s="65"/>
      <c r="P154" s="65"/>
    </row>
    <row r="155" spans="1:16" x14ac:dyDescent="0.25">
      <c r="A155" s="65"/>
      <c r="B155" s="65"/>
      <c r="C155" s="65"/>
      <c r="D155" s="65"/>
      <c r="E155" s="65"/>
      <c r="F155" s="65"/>
      <c r="G155" s="65"/>
      <c r="I155" s="65"/>
      <c r="J155" s="65"/>
      <c r="K155" s="65"/>
      <c r="L155" s="65"/>
      <c r="M155" s="65"/>
      <c r="N155" s="65"/>
      <c r="O155" s="65"/>
      <c r="P155" s="65"/>
    </row>
    <row r="156" spans="1:16" x14ac:dyDescent="0.25">
      <c r="A156" s="65"/>
      <c r="B156" s="65"/>
      <c r="C156" s="65"/>
      <c r="D156" s="65"/>
      <c r="E156" s="65"/>
      <c r="F156" s="65"/>
      <c r="G156" s="65"/>
      <c r="I156" s="65"/>
      <c r="J156" s="65"/>
      <c r="K156" s="65"/>
      <c r="L156" s="65"/>
      <c r="M156" s="65"/>
      <c r="N156" s="65"/>
      <c r="O156" s="65"/>
      <c r="P156" s="65"/>
    </row>
    <row r="157" spans="1:16" x14ac:dyDescent="0.25">
      <c r="A157" s="65"/>
      <c r="B157" s="65"/>
      <c r="C157" s="65"/>
      <c r="D157" s="65"/>
      <c r="E157" s="65"/>
      <c r="F157" s="65"/>
      <c r="G157" s="65"/>
      <c r="I157" s="65"/>
      <c r="J157" s="65"/>
      <c r="K157" s="65"/>
      <c r="L157" s="65"/>
      <c r="M157" s="65"/>
      <c r="N157" s="65"/>
      <c r="O157" s="65"/>
      <c r="P157" s="65"/>
    </row>
    <row r="158" spans="1:16" x14ac:dyDescent="0.25">
      <c r="A158" s="65"/>
      <c r="B158" s="65"/>
      <c r="C158" s="65"/>
      <c r="D158" s="65"/>
      <c r="E158" s="65"/>
      <c r="F158" s="65"/>
      <c r="G158" s="65"/>
      <c r="I158" s="65"/>
      <c r="J158" s="65"/>
      <c r="K158" s="65"/>
      <c r="L158" s="65"/>
      <c r="M158" s="65"/>
      <c r="N158" s="65"/>
      <c r="O158" s="65"/>
      <c r="P158" s="65"/>
    </row>
    <row r="159" spans="1:16" x14ac:dyDescent="0.25">
      <c r="A159" s="65"/>
      <c r="B159" s="65"/>
      <c r="C159" s="65"/>
      <c r="D159" s="65"/>
      <c r="E159" s="65"/>
      <c r="F159" s="65"/>
      <c r="G159" s="65"/>
      <c r="I159" s="65"/>
      <c r="J159" s="65"/>
      <c r="K159" s="65"/>
      <c r="L159" s="65"/>
      <c r="M159" s="65"/>
      <c r="N159" s="65"/>
      <c r="O159" s="65"/>
      <c r="P159" s="65"/>
    </row>
    <row r="160" spans="1:16" x14ac:dyDescent="0.25">
      <c r="A160" s="65"/>
      <c r="B160" s="65"/>
      <c r="C160" s="65"/>
      <c r="D160" s="65"/>
      <c r="E160" s="65"/>
      <c r="F160" s="65"/>
      <c r="G160" s="65"/>
      <c r="I160" s="65"/>
      <c r="J160" s="65"/>
      <c r="K160" s="65"/>
      <c r="L160" s="65"/>
      <c r="M160" s="65"/>
      <c r="N160" s="65"/>
      <c r="O160" s="65"/>
      <c r="P160" s="65"/>
    </row>
    <row r="161" spans="1:16" x14ac:dyDescent="0.25">
      <c r="A161" s="65"/>
      <c r="B161" s="65"/>
      <c r="C161" s="65"/>
      <c r="D161" s="65"/>
      <c r="E161" s="65"/>
      <c r="F161" s="65"/>
      <c r="G161" s="65"/>
      <c r="I161" s="65"/>
      <c r="J161" s="65"/>
      <c r="K161" s="65"/>
      <c r="L161" s="65"/>
      <c r="M161" s="65"/>
      <c r="N161" s="65"/>
      <c r="O161" s="65"/>
      <c r="P161" s="65"/>
    </row>
    <row r="162" spans="1:16" x14ac:dyDescent="0.25">
      <c r="A162" s="65"/>
      <c r="B162" s="65"/>
      <c r="C162" s="65"/>
      <c r="D162" s="65"/>
      <c r="E162" s="65"/>
      <c r="F162" s="65"/>
      <c r="G162" s="65"/>
      <c r="I162" s="65"/>
      <c r="J162" s="65"/>
      <c r="K162" s="65"/>
      <c r="L162" s="65"/>
      <c r="M162" s="65"/>
      <c r="N162" s="65"/>
      <c r="O162" s="65"/>
      <c r="P162" s="65"/>
    </row>
    <row r="163" spans="1:16" x14ac:dyDescent="0.25">
      <c r="A163" s="65"/>
      <c r="B163" s="65"/>
      <c r="C163" s="65"/>
      <c r="D163" s="65"/>
      <c r="E163" s="65"/>
      <c r="F163" s="65"/>
      <c r="G163" s="65"/>
      <c r="I163" s="65"/>
      <c r="J163" s="65"/>
      <c r="K163" s="65"/>
      <c r="L163" s="65"/>
      <c r="M163" s="65"/>
      <c r="N163" s="65"/>
      <c r="O163" s="65"/>
      <c r="P163" s="65"/>
    </row>
    <row r="164" spans="1:16" x14ac:dyDescent="0.25">
      <c r="A164" s="65"/>
      <c r="B164" s="65"/>
      <c r="C164" s="65"/>
      <c r="D164" s="65"/>
      <c r="E164" s="65"/>
      <c r="F164" s="65"/>
      <c r="G164" s="65"/>
      <c r="I164" s="65"/>
      <c r="J164" s="65"/>
      <c r="K164" s="65"/>
      <c r="L164" s="65"/>
      <c r="M164" s="65"/>
      <c r="N164" s="65"/>
      <c r="O164" s="65"/>
      <c r="P164" s="65"/>
    </row>
    <row r="165" spans="1:16" x14ac:dyDescent="0.25">
      <c r="A165" s="65"/>
      <c r="B165" s="65"/>
      <c r="C165" s="65"/>
      <c r="D165" s="65"/>
      <c r="E165" s="65"/>
      <c r="F165" s="65"/>
      <c r="G165" s="65"/>
      <c r="I165" s="65"/>
      <c r="J165" s="65"/>
      <c r="K165" s="65"/>
      <c r="L165" s="65"/>
      <c r="M165" s="65"/>
      <c r="N165" s="65"/>
      <c r="O165" s="65"/>
      <c r="P165" s="65"/>
    </row>
    <row r="166" spans="1:16" x14ac:dyDescent="0.25">
      <c r="A166" s="65"/>
      <c r="B166" s="65"/>
      <c r="C166" s="65"/>
      <c r="D166" s="65"/>
      <c r="E166" s="65"/>
      <c r="F166" s="65"/>
      <c r="G166" s="65"/>
      <c r="I166" s="65"/>
      <c r="J166" s="65"/>
      <c r="K166" s="65"/>
      <c r="L166" s="65"/>
      <c r="M166" s="65"/>
      <c r="N166" s="65"/>
      <c r="O166" s="65"/>
      <c r="P166" s="65"/>
    </row>
    <row r="167" spans="1:16" x14ac:dyDescent="0.25">
      <c r="A167" s="65"/>
      <c r="B167" s="65"/>
      <c r="C167" s="65"/>
      <c r="D167" s="65"/>
      <c r="E167" s="65"/>
      <c r="F167" s="65"/>
      <c r="G167" s="65"/>
      <c r="I167" s="65"/>
      <c r="J167" s="65"/>
      <c r="K167" s="65"/>
      <c r="L167" s="65"/>
      <c r="M167" s="65"/>
      <c r="N167" s="65"/>
      <c r="O167" s="65"/>
      <c r="P167" s="65"/>
    </row>
    <row r="168" spans="1:16" x14ac:dyDescent="0.25">
      <c r="A168" s="65"/>
      <c r="B168" s="65"/>
      <c r="C168" s="65"/>
      <c r="D168" s="65"/>
      <c r="E168" s="65"/>
      <c r="F168" s="65"/>
      <c r="G168" s="65"/>
      <c r="I168" s="65"/>
      <c r="J168" s="65"/>
      <c r="K168" s="65"/>
      <c r="L168" s="65"/>
      <c r="M168" s="65"/>
      <c r="N168" s="65"/>
      <c r="O168" s="65"/>
      <c r="P168" s="65"/>
    </row>
    <row r="169" spans="1:16" x14ac:dyDescent="0.25">
      <c r="A169" s="65"/>
      <c r="B169" s="65"/>
      <c r="C169" s="65"/>
      <c r="D169" s="65"/>
      <c r="E169" s="65"/>
      <c r="F169" s="65"/>
      <c r="G169" s="65"/>
      <c r="I169" s="65"/>
      <c r="J169" s="65"/>
      <c r="K169" s="65"/>
      <c r="L169" s="65"/>
      <c r="M169" s="65"/>
      <c r="N169" s="65"/>
      <c r="O169" s="65"/>
      <c r="P169" s="65"/>
    </row>
    <row r="170" spans="1:16" x14ac:dyDescent="0.25">
      <c r="A170" s="65"/>
      <c r="B170" s="65"/>
      <c r="C170" s="65"/>
      <c r="D170" s="65"/>
      <c r="E170" s="65"/>
      <c r="F170" s="65"/>
      <c r="G170" s="65"/>
      <c r="I170" s="65"/>
      <c r="J170" s="65"/>
      <c r="K170" s="65"/>
      <c r="L170" s="65"/>
      <c r="M170" s="65"/>
      <c r="N170" s="65"/>
      <c r="O170" s="65"/>
      <c r="P170" s="65"/>
    </row>
    <row r="171" spans="1:16" x14ac:dyDescent="0.25">
      <c r="A171" s="65"/>
      <c r="B171" s="65"/>
      <c r="C171" s="65"/>
      <c r="D171" s="65"/>
      <c r="E171" s="65"/>
      <c r="F171" s="65"/>
      <c r="G171" s="65"/>
      <c r="I171" s="65"/>
      <c r="J171" s="65"/>
      <c r="K171" s="65"/>
      <c r="L171" s="65"/>
      <c r="M171" s="65"/>
      <c r="N171" s="65"/>
      <c r="O171" s="65"/>
      <c r="P171" s="65"/>
    </row>
    <row r="172" spans="1:16" x14ac:dyDescent="0.25">
      <c r="A172" s="65"/>
      <c r="B172" s="65"/>
      <c r="C172" s="65"/>
      <c r="D172" s="65"/>
      <c r="E172" s="65"/>
      <c r="F172" s="65"/>
      <c r="G172" s="65"/>
      <c r="I172" s="65"/>
      <c r="J172" s="65"/>
      <c r="K172" s="65"/>
      <c r="L172" s="65"/>
      <c r="M172" s="65"/>
      <c r="N172" s="65"/>
      <c r="O172" s="65"/>
      <c r="P172" s="65"/>
    </row>
    <row r="173" spans="1:16" x14ac:dyDescent="0.25">
      <c r="A173" s="65"/>
      <c r="B173" s="65"/>
      <c r="C173" s="65"/>
      <c r="D173" s="65"/>
      <c r="E173" s="65"/>
      <c r="F173" s="65"/>
      <c r="G173" s="65"/>
      <c r="I173" s="65"/>
      <c r="J173" s="65"/>
      <c r="K173" s="65"/>
      <c r="L173" s="65"/>
      <c r="M173" s="65"/>
      <c r="N173" s="65"/>
      <c r="O173" s="65"/>
      <c r="P173" s="65"/>
    </row>
    <row r="174" spans="1:16" x14ac:dyDescent="0.25">
      <c r="A174" s="65"/>
      <c r="B174" s="65"/>
      <c r="C174" s="65"/>
      <c r="D174" s="65"/>
      <c r="E174" s="65"/>
      <c r="F174" s="65"/>
      <c r="G174" s="65"/>
      <c r="I174" s="65"/>
      <c r="J174" s="65"/>
      <c r="K174" s="65"/>
      <c r="L174" s="65"/>
      <c r="M174" s="65"/>
      <c r="N174" s="65"/>
      <c r="O174" s="65"/>
      <c r="P174" s="65"/>
    </row>
    <row r="175" spans="1:16" x14ac:dyDescent="0.25">
      <c r="A175" s="65"/>
      <c r="B175" s="65"/>
      <c r="C175" s="65"/>
      <c r="D175" s="65"/>
      <c r="E175" s="65"/>
      <c r="F175" s="65"/>
      <c r="G175" s="65"/>
      <c r="I175" s="65"/>
      <c r="J175" s="65"/>
      <c r="K175" s="65"/>
      <c r="L175" s="65"/>
      <c r="M175" s="65"/>
      <c r="N175" s="65"/>
      <c r="O175" s="65"/>
      <c r="P175" s="65"/>
    </row>
    <row r="176" spans="1:16" x14ac:dyDescent="0.25">
      <c r="A176" s="65"/>
      <c r="B176" s="65"/>
      <c r="C176" s="65"/>
      <c r="D176" s="65"/>
      <c r="E176" s="65"/>
      <c r="F176" s="65"/>
      <c r="G176" s="65"/>
      <c r="I176" s="65"/>
      <c r="J176" s="65"/>
      <c r="K176" s="65"/>
      <c r="L176" s="65"/>
      <c r="M176" s="65"/>
      <c r="N176" s="65"/>
      <c r="O176" s="65"/>
      <c r="P176" s="65"/>
    </row>
    <row r="177" spans="1:16" x14ac:dyDescent="0.25">
      <c r="A177" s="65"/>
      <c r="B177" s="65"/>
      <c r="C177" s="65"/>
      <c r="D177" s="65"/>
      <c r="E177" s="65"/>
      <c r="F177" s="65"/>
      <c r="G177" s="65"/>
      <c r="I177" s="65"/>
      <c r="J177" s="65"/>
      <c r="K177" s="65"/>
      <c r="L177" s="65"/>
      <c r="M177" s="65"/>
      <c r="N177" s="65"/>
      <c r="O177" s="65"/>
      <c r="P177" s="65"/>
    </row>
    <row r="178" spans="1:16" x14ac:dyDescent="0.25">
      <c r="A178" s="65"/>
      <c r="B178" s="65"/>
      <c r="C178" s="65"/>
      <c r="D178" s="65"/>
      <c r="E178" s="65"/>
      <c r="F178" s="65"/>
      <c r="G178" s="65"/>
      <c r="I178" s="65"/>
      <c r="J178" s="65"/>
      <c r="K178" s="65"/>
      <c r="L178" s="65"/>
      <c r="M178" s="65"/>
      <c r="N178" s="65"/>
      <c r="O178" s="65"/>
      <c r="P178" s="65"/>
    </row>
    <row r="179" spans="1:16" x14ac:dyDescent="0.25">
      <c r="A179" s="65"/>
      <c r="B179" s="65"/>
      <c r="C179" s="65"/>
      <c r="D179" s="65"/>
      <c r="E179" s="65"/>
      <c r="F179" s="65"/>
      <c r="G179" s="65"/>
      <c r="I179" s="65"/>
      <c r="J179" s="65"/>
      <c r="K179" s="65"/>
      <c r="L179" s="65"/>
      <c r="M179" s="65"/>
      <c r="N179" s="65"/>
      <c r="O179" s="65"/>
      <c r="P179" s="65"/>
    </row>
    <row r="180" spans="1:16" x14ac:dyDescent="0.25">
      <c r="A180" s="65"/>
      <c r="B180" s="65"/>
      <c r="C180" s="65"/>
      <c r="D180" s="65"/>
      <c r="E180" s="65"/>
      <c r="F180" s="65"/>
      <c r="G180" s="65"/>
      <c r="I180" s="65"/>
      <c r="J180" s="65"/>
      <c r="K180" s="65"/>
      <c r="L180" s="65"/>
      <c r="M180" s="65"/>
      <c r="N180" s="65"/>
      <c r="O180" s="65"/>
      <c r="P180" s="65"/>
    </row>
    <row r="181" spans="1:16" x14ac:dyDescent="0.25">
      <c r="A181" s="65"/>
      <c r="B181" s="65"/>
      <c r="C181" s="65"/>
      <c r="D181" s="65"/>
      <c r="E181" s="65"/>
      <c r="F181" s="65"/>
      <c r="G181" s="65"/>
      <c r="I181" s="65"/>
      <c r="J181" s="65"/>
      <c r="K181" s="65"/>
      <c r="L181" s="65"/>
      <c r="M181" s="65"/>
      <c r="N181" s="65"/>
      <c r="O181" s="65"/>
      <c r="P181" s="65"/>
    </row>
    <row r="182" spans="1:16" x14ac:dyDescent="0.25">
      <c r="A182" s="65"/>
      <c r="B182" s="65"/>
      <c r="C182" s="65"/>
      <c r="D182" s="65"/>
      <c r="E182" s="65"/>
      <c r="F182" s="65"/>
      <c r="G182" s="65"/>
      <c r="I182" s="65"/>
      <c r="J182" s="65"/>
      <c r="K182" s="65"/>
      <c r="L182" s="65"/>
      <c r="M182" s="65"/>
      <c r="N182" s="65"/>
      <c r="O182" s="65"/>
      <c r="P182" s="65"/>
    </row>
    <row r="183" spans="1:16" x14ac:dyDescent="0.25">
      <c r="A183" s="65"/>
      <c r="B183" s="65"/>
      <c r="C183" s="65"/>
      <c r="D183" s="65"/>
      <c r="E183" s="65"/>
      <c r="F183" s="65"/>
      <c r="G183" s="65"/>
      <c r="I183" s="65"/>
      <c r="J183" s="65"/>
      <c r="K183" s="65"/>
      <c r="L183" s="65"/>
      <c r="M183" s="65"/>
      <c r="N183" s="65"/>
      <c r="O183" s="65"/>
      <c r="P183" s="65"/>
    </row>
    <row r="184" spans="1:16" x14ac:dyDescent="0.25">
      <c r="A184" s="65"/>
      <c r="B184" s="65"/>
      <c r="C184" s="65"/>
      <c r="D184" s="65"/>
      <c r="E184" s="65"/>
      <c r="F184" s="65"/>
      <c r="G184" s="65"/>
      <c r="I184" s="65"/>
      <c r="J184" s="65"/>
      <c r="K184" s="65"/>
      <c r="L184" s="65"/>
      <c r="M184" s="65"/>
      <c r="N184" s="65"/>
      <c r="O184" s="65"/>
      <c r="P184" s="65"/>
    </row>
    <row r="185" spans="1:16" x14ac:dyDescent="0.25">
      <c r="A185" s="65"/>
      <c r="B185" s="65"/>
      <c r="C185" s="65"/>
      <c r="D185" s="65"/>
      <c r="E185" s="65"/>
      <c r="F185" s="65"/>
      <c r="G185" s="65"/>
      <c r="I185" s="65"/>
      <c r="J185" s="65"/>
      <c r="K185" s="65"/>
      <c r="L185" s="65"/>
      <c r="M185" s="65"/>
      <c r="N185" s="65"/>
      <c r="O185" s="65"/>
      <c r="P185" s="65"/>
    </row>
    <row r="186" spans="1:16" x14ac:dyDescent="0.25">
      <c r="A186" s="65"/>
      <c r="B186" s="65"/>
      <c r="C186" s="65"/>
      <c r="D186" s="65"/>
      <c r="E186" s="65"/>
      <c r="F186" s="65"/>
      <c r="G186" s="65"/>
      <c r="I186" s="65"/>
      <c r="J186" s="65"/>
      <c r="K186" s="65"/>
      <c r="L186" s="65"/>
      <c r="M186" s="65"/>
      <c r="N186" s="65"/>
      <c r="O186" s="65"/>
      <c r="P186" s="65"/>
    </row>
    <row r="187" spans="1:16" x14ac:dyDescent="0.25">
      <c r="A187" s="65"/>
      <c r="B187" s="65"/>
      <c r="C187" s="65"/>
      <c r="D187" s="65"/>
      <c r="E187" s="65"/>
      <c r="F187" s="65"/>
      <c r="G187" s="65"/>
      <c r="I187" s="65"/>
      <c r="J187" s="65"/>
      <c r="K187" s="65"/>
      <c r="L187" s="65"/>
      <c r="M187" s="65"/>
      <c r="N187" s="65"/>
      <c r="O187" s="65"/>
      <c r="P187" s="65"/>
    </row>
    <row r="188" spans="1:16" x14ac:dyDescent="0.25">
      <c r="A188" s="65"/>
      <c r="B188" s="65"/>
      <c r="C188" s="65"/>
      <c r="D188" s="65"/>
      <c r="E188" s="65"/>
      <c r="F188" s="65"/>
      <c r="G188" s="65"/>
      <c r="I188" s="65"/>
      <c r="J188" s="65"/>
      <c r="K188" s="65"/>
      <c r="L188" s="65"/>
      <c r="M188" s="65"/>
      <c r="N188" s="65"/>
      <c r="O188" s="65"/>
      <c r="P188" s="65"/>
    </row>
    <row r="189" spans="1:16" x14ac:dyDescent="0.25">
      <c r="A189" s="65"/>
      <c r="B189" s="65"/>
      <c r="C189" s="65"/>
      <c r="D189" s="65"/>
      <c r="E189" s="65"/>
      <c r="F189" s="65"/>
      <c r="G189" s="65"/>
      <c r="I189" s="65"/>
      <c r="J189" s="65"/>
      <c r="K189" s="65"/>
      <c r="L189" s="65"/>
      <c r="M189" s="65"/>
      <c r="N189" s="65"/>
      <c r="O189" s="65"/>
      <c r="P189" s="65"/>
    </row>
    <row r="190" spans="1:16" x14ac:dyDescent="0.25">
      <c r="A190" s="65"/>
      <c r="B190" s="65"/>
      <c r="C190" s="65"/>
      <c r="D190" s="65"/>
      <c r="E190" s="65"/>
      <c r="F190" s="65"/>
      <c r="G190" s="65"/>
      <c r="I190" s="65"/>
      <c r="J190" s="65"/>
      <c r="K190" s="65"/>
      <c r="L190" s="65"/>
      <c r="M190" s="65"/>
      <c r="N190" s="65"/>
      <c r="O190" s="65"/>
      <c r="P190" s="65"/>
    </row>
    <row r="191" spans="1:16" x14ac:dyDescent="0.25">
      <c r="A191" s="65"/>
      <c r="B191" s="65"/>
      <c r="C191" s="65"/>
      <c r="D191" s="65"/>
      <c r="E191" s="65"/>
      <c r="F191" s="65"/>
      <c r="G191" s="65"/>
      <c r="I191" s="65"/>
      <c r="J191" s="65"/>
      <c r="K191" s="65"/>
      <c r="L191" s="65"/>
      <c r="M191" s="65"/>
      <c r="N191" s="65"/>
      <c r="O191" s="65"/>
      <c r="P191" s="65"/>
    </row>
    <row r="192" spans="1:16" x14ac:dyDescent="0.25">
      <c r="A192" s="65"/>
      <c r="B192" s="65"/>
      <c r="C192" s="65"/>
      <c r="D192" s="65"/>
      <c r="E192" s="65"/>
      <c r="F192" s="65"/>
      <c r="G192" s="65"/>
      <c r="I192" s="65"/>
      <c r="J192" s="65"/>
      <c r="K192" s="65"/>
      <c r="L192" s="65"/>
      <c r="M192" s="65"/>
      <c r="N192" s="65"/>
      <c r="O192" s="65"/>
      <c r="P192" s="65"/>
    </row>
    <row r="193" spans="1:16" x14ac:dyDescent="0.25">
      <c r="A193" s="65"/>
      <c r="B193" s="65"/>
      <c r="C193" s="65"/>
      <c r="D193" s="65"/>
      <c r="E193" s="65"/>
      <c r="F193" s="65"/>
      <c r="G193" s="65"/>
      <c r="I193" s="65"/>
      <c r="J193" s="65"/>
      <c r="K193" s="65"/>
      <c r="L193" s="65"/>
      <c r="M193" s="65"/>
      <c r="N193" s="65"/>
      <c r="O193" s="65"/>
      <c r="P193" s="65"/>
    </row>
    <row r="194" spans="1:16" x14ac:dyDescent="0.25">
      <c r="A194" s="65"/>
      <c r="B194" s="65"/>
      <c r="C194" s="65"/>
      <c r="D194" s="65"/>
      <c r="E194" s="65"/>
      <c r="F194" s="65"/>
      <c r="G194" s="65"/>
      <c r="I194" s="65"/>
      <c r="J194" s="65"/>
      <c r="K194" s="65"/>
      <c r="L194" s="65"/>
      <c r="M194" s="65"/>
      <c r="N194" s="65"/>
      <c r="O194" s="65"/>
      <c r="P194" s="65"/>
    </row>
    <row r="195" spans="1:16" x14ac:dyDescent="0.25">
      <c r="A195" s="65"/>
      <c r="B195" s="65"/>
      <c r="C195" s="65"/>
      <c r="D195" s="65"/>
      <c r="E195" s="65"/>
      <c r="F195" s="65"/>
      <c r="G195" s="65"/>
      <c r="I195" s="65"/>
      <c r="J195" s="65"/>
      <c r="K195" s="65"/>
      <c r="L195" s="65"/>
      <c r="M195" s="65"/>
      <c r="N195" s="65"/>
      <c r="O195" s="65"/>
      <c r="P195" s="65"/>
    </row>
    <row r="196" spans="1:16" x14ac:dyDescent="0.25">
      <c r="A196" s="65"/>
      <c r="B196" s="65"/>
      <c r="C196" s="65"/>
      <c r="D196" s="65"/>
      <c r="E196" s="65"/>
      <c r="F196" s="65"/>
      <c r="G196" s="65"/>
      <c r="I196" s="65"/>
      <c r="J196" s="65"/>
      <c r="K196" s="65"/>
      <c r="L196" s="65"/>
      <c r="M196" s="65"/>
      <c r="N196" s="65"/>
      <c r="O196" s="65"/>
      <c r="P196" s="65"/>
    </row>
    <row r="197" spans="1:16" x14ac:dyDescent="0.25">
      <c r="A197" s="65"/>
      <c r="B197" s="65"/>
      <c r="C197" s="65"/>
      <c r="D197" s="65"/>
      <c r="E197" s="65"/>
      <c r="F197" s="65"/>
      <c r="G197" s="65"/>
      <c r="I197" s="65"/>
      <c r="J197" s="65"/>
      <c r="K197" s="65"/>
      <c r="L197" s="65"/>
      <c r="M197" s="65"/>
      <c r="N197" s="65"/>
      <c r="O197" s="65"/>
      <c r="P197" s="65"/>
    </row>
    <row r="198" spans="1:16" x14ac:dyDescent="0.25">
      <c r="A198" s="65"/>
      <c r="B198" s="65"/>
      <c r="C198" s="65"/>
      <c r="D198" s="65"/>
      <c r="E198" s="65"/>
      <c r="F198" s="65"/>
      <c r="G198" s="65"/>
      <c r="I198" s="65"/>
      <c r="J198" s="65"/>
      <c r="K198" s="65"/>
      <c r="L198" s="65"/>
      <c r="M198" s="65"/>
      <c r="N198" s="65"/>
      <c r="O198" s="65"/>
      <c r="P198" s="65"/>
    </row>
    <row r="199" spans="1:16" x14ac:dyDescent="0.25">
      <c r="A199" s="65"/>
      <c r="B199" s="65"/>
      <c r="C199" s="65"/>
      <c r="D199" s="65"/>
      <c r="E199" s="65"/>
      <c r="F199" s="65"/>
      <c r="G199" s="65"/>
      <c r="I199" s="65"/>
      <c r="J199" s="65"/>
      <c r="K199" s="65"/>
      <c r="L199" s="65"/>
      <c r="M199" s="65"/>
      <c r="N199" s="65"/>
      <c r="O199" s="65"/>
      <c r="P199" s="65"/>
    </row>
    <row r="200" spans="1:16" x14ac:dyDescent="0.25">
      <c r="A200" s="65"/>
      <c r="B200" s="65"/>
      <c r="C200" s="65"/>
      <c r="D200" s="65"/>
      <c r="E200" s="65"/>
      <c r="F200" s="65"/>
      <c r="G200" s="65"/>
      <c r="I200" s="65"/>
      <c r="J200" s="65"/>
      <c r="K200" s="65"/>
      <c r="L200" s="65"/>
      <c r="M200" s="65"/>
      <c r="N200" s="65"/>
      <c r="O200" s="65"/>
      <c r="P200" s="65"/>
    </row>
    <row r="201" spans="1:16" x14ac:dyDescent="0.25">
      <c r="A201" s="65"/>
      <c r="B201" s="65"/>
      <c r="C201" s="65"/>
      <c r="D201" s="65"/>
      <c r="E201" s="65"/>
      <c r="F201" s="65"/>
      <c r="G201" s="65"/>
      <c r="I201" s="65"/>
      <c r="J201" s="65"/>
      <c r="K201" s="65"/>
      <c r="L201" s="65"/>
      <c r="M201" s="65"/>
      <c r="N201" s="65"/>
      <c r="O201" s="65"/>
      <c r="P201" s="65"/>
    </row>
    <row r="202" spans="1:16" x14ac:dyDescent="0.25">
      <c r="A202" s="65"/>
      <c r="B202" s="65"/>
      <c r="C202" s="65"/>
      <c r="D202" s="65"/>
      <c r="E202" s="65"/>
      <c r="F202" s="65"/>
      <c r="G202" s="65"/>
      <c r="I202" s="65"/>
      <c r="J202" s="65"/>
      <c r="K202" s="65"/>
      <c r="L202" s="65"/>
      <c r="M202" s="65"/>
      <c r="N202" s="65"/>
      <c r="O202" s="65"/>
      <c r="P202" s="65"/>
    </row>
    <row r="203" spans="1:16" x14ac:dyDescent="0.25">
      <c r="A203" s="65"/>
      <c r="B203" s="65"/>
      <c r="C203" s="65"/>
      <c r="D203" s="65"/>
      <c r="E203" s="65"/>
      <c r="F203" s="65"/>
      <c r="G203" s="65"/>
      <c r="I203" s="65"/>
      <c r="J203" s="65"/>
      <c r="K203" s="65"/>
      <c r="L203" s="65"/>
      <c r="M203" s="65"/>
      <c r="N203" s="65"/>
      <c r="O203" s="65"/>
      <c r="P203" s="65"/>
    </row>
    <row r="204" spans="1:16" x14ac:dyDescent="0.25">
      <c r="A204" s="65"/>
      <c r="B204" s="65"/>
      <c r="C204" s="65"/>
      <c r="D204" s="65"/>
      <c r="E204" s="65"/>
      <c r="F204" s="65"/>
      <c r="G204" s="65"/>
      <c r="I204" s="65"/>
      <c r="J204" s="65"/>
      <c r="K204" s="65"/>
      <c r="L204" s="65"/>
      <c r="M204" s="65"/>
      <c r="N204" s="65"/>
      <c r="O204" s="65"/>
      <c r="P204" s="65"/>
    </row>
    <row r="205" spans="1:16" x14ac:dyDescent="0.25">
      <c r="A205" s="65"/>
      <c r="B205" s="65"/>
      <c r="C205" s="65"/>
      <c r="D205" s="65"/>
      <c r="E205" s="65"/>
      <c r="F205" s="65"/>
      <c r="G205" s="65"/>
      <c r="I205" s="65"/>
      <c r="J205" s="65"/>
      <c r="K205" s="65"/>
      <c r="L205" s="65"/>
      <c r="M205" s="65"/>
      <c r="N205" s="65"/>
      <c r="O205" s="65"/>
      <c r="P205" s="65"/>
    </row>
    <row r="206" spans="1:16" x14ac:dyDescent="0.25">
      <c r="A206" s="65"/>
      <c r="B206" s="65"/>
      <c r="C206" s="65"/>
      <c r="D206" s="65"/>
      <c r="E206" s="65"/>
      <c r="F206" s="65"/>
      <c r="G206" s="65"/>
      <c r="I206" s="65"/>
      <c r="J206" s="65"/>
      <c r="K206" s="65"/>
      <c r="L206" s="65"/>
      <c r="M206" s="65"/>
      <c r="N206" s="65"/>
      <c r="O206" s="65"/>
      <c r="P206" s="65"/>
    </row>
    <row r="207" spans="1:16" x14ac:dyDescent="0.25">
      <c r="A207" s="65"/>
      <c r="B207" s="65"/>
      <c r="C207" s="65"/>
      <c r="D207" s="65"/>
      <c r="E207" s="65"/>
      <c r="F207" s="65"/>
      <c r="G207" s="65"/>
      <c r="I207" s="65"/>
      <c r="J207" s="65"/>
      <c r="K207" s="65"/>
      <c r="L207" s="65"/>
      <c r="M207" s="65"/>
      <c r="N207" s="65"/>
      <c r="O207" s="65"/>
      <c r="P207" s="65"/>
    </row>
    <row r="208" spans="1:16" x14ac:dyDescent="0.25">
      <c r="A208" s="65"/>
      <c r="B208" s="65"/>
      <c r="C208" s="65"/>
      <c r="D208" s="65"/>
      <c r="E208" s="65"/>
      <c r="F208" s="65"/>
      <c r="G208" s="65"/>
      <c r="I208" s="65"/>
      <c r="J208" s="65"/>
      <c r="K208" s="65"/>
      <c r="L208" s="65"/>
      <c r="M208" s="65"/>
      <c r="N208" s="65"/>
      <c r="O208" s="65"/>
      <c r="P208" s="65"/>
    </row>
    <row r="209" spans="1:16" x14ac:dyDescent="0.25">
      <c r="A209" s="65"/>
      <c r="B209" s="65"/>
      <c r="C209" s="65"/>
      <c r="D209" s="65"/>
      <c r="E209" s="65"/>
      <c r="F209" s="65"/>
      <c r="G209" s="65"/>
      <c r="I209" s="65"/>
      <c r="J209" s="65"/>
      <c r="K209" s="65"/>
      <c r="L209" s="65"/>
      <c r="M209" s="65"/>
      <c r="N209" s="65"/>
      <c r="O209" s="65"/>
      <c r="P209" s="65"/>
    </row>
    <row r="210" spans="1:16" x14ac:dyDescent="0.25">
      <c r="A210" s="65"/>
      <c r="B210" s="65"/>
      <c r="C210" s="65"/>
      <c r="D210" s="65"/>
      <c r="E210" s="65"/>
      <c r="F210" s="65"/>
      <c r="G210" s="65"/>
      <c r="I210" s="65"/>
      <c r="J210" s="65"/>
      <c r="K210" s="65"/>
      <c r="L210" s="65"/>
      <c r="M210" s="65"/>
      <c r="N210" s="65"/>
      <c r="O210" s="65"/>
      <c r="P210" s="65"/>
    </row>
    <row r="211" spans="1:16" x14ac:dyDescent="0.25">
      <c r="A211" s="65"/>
      <c r="B211" s="65"/>
      <c r="C211" s="65"/>
      <c r="D211" s="65"/>
      <c r="E211" s="65"/>
      <c r="F211" s="65"/>
      <c r="G211" s="65"/>
      <c r="I211" s="65"/>
      <c r="J211" s="65"/>
      <c r="K211" s="65"/>
      <c r="L211" s="65"/>
      <c r="M211" s="65"/>
      <c r="N211" s="65"/>
      <c r="O211" s="65"/>
      <c r="P211" s="65"/>
    </row>
    <row r="212" spans="1:16" x14ac:dyDescent="0.25">
      <c r="A212" s="65"/>
      <c r="B212" s="65"/>
      <c r="C212" s="65"/>
      <c r="D212" s="65"/>
      <c r="E212" s="65"/>
      <c r="F212" s="65"/>
      <c r="G212" s="65"/>
      <c r="I212" s="65"/>
      <c r="J212" s="65"/>
      <c r="K212" s="65"/>
      <c r="L212" s="65"/>
      <c r="M212" s="65"/>
      <c r="N212" s="65"/>
      <c r="O212" s="65"/>
      <c r="P212" s="65"/>
    </row>
    <row r="213" spans="1:16" x14ac:dyDescent="0.25">
      <c r="A213" s="65"/>
      <c r="B213" s="65"/>
      <c r="C213" s="65"/>
      <c r="D213" s="65"/>
      <c r="E213" s="65"/>
      <c r="F213" s="65"/>
      <c r="G213" s="65"/>
      <c r="I213" s="65"/>
      <c r="J213" s="65"/>
      <c r="K213" s="65"/>
      <c r="L213" s="65"/>
      <c r="M213" s="65"/>
      <c r="N213" s="65"/>
      <c r="O213" s="65"/>
      <c r="P213" s="65"/>
    </row>
    <row r="214" spans="1:16" x14ac:dyDescent="0.25">
      <c r="A214" s="65"/>
      <c r="B214" s="65"/>
      <c r="C214" s="65"/>
      <c r="D214" s="65"/>
      <c r="E214" s="65"/>
      <c r="F214" s="65"/>
      <c r="G214" s="65"/>
      <c r="I214" s="65"/>
      <c r="J214" s="65"/>
      <c r="K214" s="65"/>
      <c r="L214" s="65"/>
      <c r="M214" s="65"/>
      <c r="N214" s="65"/>
      <c r="O214" s="65"/>
      <c r="P214" s="65"/>
    </row>
    <row r="215" spans="1:16" x14ac:dyDescent="0.25">
      <c r="A215" s="65"/>
      <c r="B215" s="65"/>
      <c r="C215" s="65"/>
      <c r="D215" s="65"/>
      <c r="E215" s="65"/>
      <c r="F215" s="65"/>
      <c r="G215" s="65"/>
      <c r="I215" s="65"/>
      <c r="J215" s="65"/>
      <c r="K215" s="65"/>
      <c r="L215" s="65"/>
      <c r="M215" s="65"/>
      <c r="N215" s="65"/>
      <c r="O215" s="65"/>
      <c r="P215" s="65"/>
    </row>
    <row r="216" spans="1:16" x14ac:dyDescent="0.25">
      <c r="A216" s="65"/>
      <c r="B216" s="65"/>
      <c r="C216" s="65"/>
      <c r="D216" s="65"/>
      <c r="E216" s="65"/>
      <c r="F216" s="65"/>
      <c r="G216" s="65"/>
      <c r="I216" s="65"/>
      <c r="J216" s="65"/>
      <c r="K216" s="65"/>
      <c r="L216" s="65"/>
      <c r="M216" s="65"/>
      <c r="N216" s="65"/>
      <c r="O216" s="65"/>
      <c r="P216" s="65"/>
    </row>
    <row r="217" spans="1:16" x14ac:dyDescent="0.25">
      <c r="A217" s="65"/>
      <c r="B217" s="65"/>
      <c r="C217" s="65"/>
      <c r="D217" s="65"/>
      <c r="E217" s="65"/>
      <c r="F217" s="65"/>
      <c r="G217" s="65"/>
      <c r="I217" s="65"/>
      <c r="J217" s="65"/>
      <c r="K217" s="65"/>
      <c r="L217" s="65"/>
      <c r="M217" s="65"/>
      <c r="N217" s="65"/>
      <c r="O217" s="65"/>
      <c r="P217" s="65"/>
    </row>
    <row r="218" spans="1:16" x14ac:dyDescent="0.25">
      <c r="A218" s="65"/>
      <c r="B218" s="65"/>
      <c r="C218" s="65"/>
      <c r="D218" s="65"/>
      <c r="E218" s="65"/>
      <c r="F218" s="65"/>
      <c r="G218" s="65"/>
      <c r="I218" s="65"/>
      <c r="J218" s="65"/>
      <c r="K218" s="65"/>
      <c r="L218" s="65"/>
      <c r="M218" s="65"/>
      <c r="N218" s="65"/>
      <c r="O218" s="65"/>
      <c r="P218" s="65"/>
    </row>
    <row r="219" spans="1:16" x14ac:dyDescent="0.25">
      <c r="A219" s="65"/>
      <c r="B219" s="65"/>
      <c r="C219" s="65"/>
      <c r="D219" s="65"/>
      <c r="E219" s="65"/>
      <c r="F219" s="65"/>
      <c r="G219" s="65"/>
      <c r="I219" s="65"/>
      <c r="J219" s="65"/>
      <c r="K219" s="65"/>
      <c r="L219" s="65"/>
      <c r="M219" s="65"/>
      <c r="N219" s="65"/>
      <c r="O219" s="65"/>
      <c r="P219" s="65"/>
    </row>
    <row r="220" spans="1:16" x14ac:dyDescent="0.25">
      <c r="A220" s="65"/>
      <c r="B220" s="65"/>
      <c r="C220" s="65"/>
      <c r="D220" s="65"/>
      <c r="E220" s="65"/>
      <c r="F220" s="65"/>
      <c r="G220" s="65"/>
      <c r="I220" s="65"/>
      <c r="J220" s="65"/>
      <c r="K220" s="65"/>
      <c r="L220" s="65"/>
      <c r="M220" s="65"/>
      <c r="N220" s="65"/>
      <c r="O220" s="65"/>
      <c r="P220" s="65"/>
    </row>
    <row r="221" spans="1:16" x14ac:dyDescent="0.25">
      <c r="A221" s="65"/>
      <c r="B221" s="65"/>
      <c r="C221" s="65"/>
      <c r="D221" s="65"/>
      <c r="E221" s="65"/>
      <c r="F221" s="65"/>
      <c r="G221" s="65"/>
      <c r="I221" s="65"/>
      <c r="J221" s="65"/>
      <c r="K221" s="65"/>
      <c r="L221" s="65"/>
      <c r="M221" s="65"/>
      <c r="N221" s="65"/>
      <c r="O221" s="65"/>
      <c r="P221" s="65"/>
    </row>
    <row r="222" spans="1:16" x14ac:dyDescent="0.25">
      <c r="A222" s="65"/>
      <c r="B222" s="65"/>
      <c r="C222" s="65"/>
      <c r="D222" s="65"/>
      <c r="E222" s="65"/>
      <c r="F222" s="65"/>
      <c r="G222" s="65"/>
      <c r="I222" s="65"/>
      <c r="J222" s="65"/>
      <c r="K222" s="65"/>
      <c r="L222" s="65"/>
      <c r="M222" s="65"/>
      <c r="N222" s="65"/>
      <c r="O222" s="65"/>
      <c r="P222" s="65"/>
    </row>
    <row r="223" spans="1:16" x14ac:dyDescent="0.25">
      <c r="A223" s="65"/>
      <c r="B223" s="65"/>
      <c r="C223" s="65"/>
      <c r="D223" s="65"/>
      <c r="E223" s="65"/>
      <c r="F223" s="65"/>
      <c r="G223" s="65"/>
      <c r="I223" s="65"/>
      <c r="J223" s="65"/>
      <c r="K223" s="65"/>
      <c r="L223" s="65"/>
      <c r="M223" s="65"/>
      <c r="N223" s="65"/>
      <c r="O223" s="65"/>
      <c r="P223" s="65"/>
    </row>
    <row r="224" spans="1:16" x14ac:dyDescent="0.25">
      <c r="A224" s="65"/>
      <c r="B224" s="65"/>
      <c r="C224" s="65"/>
      <c r="D224" s="65"/>
      <c r="E224" s="65"/>
      <c r="F224" s="65"/>
      <c r="G224" s="65"/>
      <c r="I224" s="65"/>
      <c r="J224" s="65"/>
      <c r="K224" s="65"/>
      <c r="L224" s="65"/>
      <c r="M224" s="65"/>
      <c r="N224" s="65"/>
      <c r="O224" s="65"/>
      <c r="P224" s="65"/>
    </row>
    <row r="225" spans="1:16" x14ac:dyDescent="0.25">
      <c r="A225" s="65"/>
      <c r="B225" s="65"/>
      <c r="C225" s="65"/>
      <c r="D225" s="65"/>
      <c r="E225" s="65"/>
      <c r="F225" s="65"/>
      <c r="G225" s="65"/>
      <c r="I225" s="65"/>
      <c r="J225" s="65"/>
      <c r="K225" s="65"/>
      <c r="L225" s="65"/>
      <c r="M225" s="65"/>
      <c r="N225" s="65"/>
      <c r="O225" s="65"/>
      <c r="P225" s="65"/>
    </row>
    <row r="226" spans="1:16" x14ac:dyDescent="0.25">
      <c r="A226" s="65"/>
      <c r="B226" s="65"/>
      <c r="C226" s="65"/>
      <c r="D226" s="65"/>
      <c r="E226" s="65"/>
      <c r="F226" s="65"/>
      <c r="G226" s="65"/>
      <c r="I226" s="65"/>
      <c r="J226" s="65"/>
      <c r="K226" s="65"/>
      <c r="L226" s="65"/>
      <c r="M226" s="65"/>
      <c r="N226" s="65"/>
      <c r="O226" s="65"/>
      <c r="P226" s="65"/>
    </row>
    <row r="227" spans="1:16" x14ac:dyDescent="0.25">
      <c r="A227" s="65"/>
      <c r="B227" s="65"/>
      <c r="C227" s="65"/>
      <c r="D227" s="65"/>
      <c r="E227" s="65"/>
      <c r="F227" s="65"/>
      <c r="G227" s="65"/>
      <c r="I227" s="65"/>
      <c r="J227" s="65"/>
      <c r="K227" s="65"/>
      <c r="L227" s="65"/>
      <c r="M227" s="65"/>
      <c r="N227" s="65"/>
      <c r="O227" s="65"/>
      <c r="P227" s="65"/>
    </row>
    <row r="228" spans="1:16" x14ac:dyDescent="0.25">
      <c r="A228" s="65"/>
      <c r="B228" s="65"/>
      <c r="C228" s="65"/>
      <c r="D228" s="65"/>
      <c r="E228" s="65"/>
      <c r="F228" s="65"/>
      <c r="G228" s="65"/>
      <c r="I228" s="65"/>
      <c r="J228" s="65"/>
      <c r="K228" s="65"/>
      <c r="L228" s="65"/>
      <c r="M228" s="65"/>
      <c r="N228" s="65"/>
      <c r="O228" s="65"/>
      <c r="P228" s="65"/>
    </row>
    <row r="229" spans="1:16" x14ac:dyDescent="0.25">
      <c r="A229" s="65"/>
      <c r="B229" s="65"/>
      <c r="C229" s="65"/>
      <c r="D229" s="65"/>
      <c r="E229" s="65"/>
      <c r="F229" s="65"/>
      <c r="G229" s="65"/>
      <c r="I229" s="65"/>
      <c r="J229" s="65"/>
      <c r="K229" s="65"/>
      <c r="L229" s="65"/>
      <c r="M229" s="65"/>
      <c r="N229" s="65"/>
      <c r="O229" s="65"/>
      <c r="P229" s="65"/>
    </row>
    <row r="230" spans="1:16" x14ac:dyDescent="0.25">
      <c r="A230" s="65"/>
      <c r="B230" s="65"/>
      <c r="C230" s="65"/>
      <c r="D230" s="65"/>
      <c r="E230" s="65"/>
      <c r="F230" s="65"/>
      <c r="G230" s="65"/>
      <c r="I230" s="65"/>
      <c r="J230" s="65"/>
      <c r="K230" s="65"/>
      <c r="L230" s="65"/>
      <c r="M230" s="65"/>
      <c r="N230" s="65"/>
      <c r="O230" s="65"/>
      <c r="P230" s="65"/>
    </row>
    <row r="231" spans="1:16" x14ac:dyDescent="0.25">
      <c r="A231" s="65"/>
      <c r="B231" s="65"/>
      <c r="C231" s="65"/>
      <c r="D231" s="65"/>
      <c r="E231" s="65"/>
      <c r="F231" s="65"/>
      <c r="G231" s="65"/>
      <c r="I231" s="65"/>
      <c r="J231" s="65"/>
      <c r="K231" s="65"/>
      <c r="L231" s="65"/>
      <c r="M231" s="65"/>
      <c r="N231" s="65"/>
      <c r="O231" s="65"/>
      <c r="P231" s="65"/>
    </row>
    <row r="232" spans="1:16" x14ac:dyDescent="0.25">
      <c r="A232" s="65"/>
      <c r="B232" s="65"/>
      <c r="C232" s="65"/>
      <c r="D232" s="65"/>
      <c r="E232" s="65"/>
      <c r="F232" s="65"/>
      <c r="G232" s="65"/>
      <c r="I232" s="65"/>
      <c r="J232" s="65"/>
      <c r="K232" s="65"/>
      <c r="L232" s="65"/>
      <c r="M232" s="65"/>
      <c r="N232" s="65"/>
      <c r="O232" s="65"/>
      <c r="P232" s="65"/>
    </row>
    <row r="233" spans="1:16" x14ac:dyDescent="0.25">
      <c r="A233" s="65"/>
      <c r="B233" s="65"/>
      <c r="C233" s="65"/>
      <c r="D233" s="65"/>
      <c r="E233" s="65"/>
      <c r="F233" s="65"/>
      <c r="G233" s="65"/>
      <c r="I233" s="65"/>
      <c r="J233" s="65"/>
      <c r="K233" s="65"/>
      <c r="L233" s="65"/>
      <c r="M233" s="65"/>
      <c r="N233" s="65"/>
      <c r="O233" s="65"/>
      <c r="P233" s="65"/>
    </row>
    <row r="234" spans="1:16" x14ac:dyDescent="0.25">
      <c r="A234" s="65"/>
      <c r="B234" s="65"/>
      <c r="C234" s="65"/>
      <c r="D234" s="65"/>
      <c r="E234" s="65"/>
      <c r="F234" s="65"/>
      <c r="G234" s="65"/>
      <c r="I234" s="65"/>
      <c r="J234" s="65"/>
      <c r="K234" s="65"/>
      <c r="L234" s="65"/>
      <c r="M234" s="65"/>
      <c r="N234" s="65"/>
      <c r="O234" s="65"/>
      <c r="P234" s="65"/>
    </row>
    <row r="235" spans="1:16" x14ac:dyDescent="0.25">
      <c r="A235" s="65"/>
      <c r="B235" s="65"/>
      <c r="C235" s="65"/>
      <c r="D235" s="65"/>
      <c r="E235" s="65"/>
      <c r="F235" s="65"/>
      <c r="G235" s="65"/>
      <c r="I235" s="65"/>
      <c r="J235" s="65"/>
      <c r="K235" s="65"/>
      <c r="L235" s="65"/>
      <c r="M235" s="65"/>
      <c r="N235" s="65"/>
      <c r="O235" s="65"/>
      <c r="P235" s="65"/>
    </row>
    <row r="236" spans="1:16" x14ac:dyDescent="0.25">
      <c r="A236" s="65"/>
      <c r="B236" s="65"/>
      <c r="C236" s="65"/>
      <c r="D236" s="65"/>
      <c r="E236" s="65"/>
      <c r="F236" s="65"/>
      <c r="G236" s="65"/>
      <c r="I236" s="65"/>
      <c r="J236" s="65"/>
      <c r="K236" s="65"/>
      <c r="L236" s="65"/>
      <c r="M236" s="65"/>
      <c r="N236" s="65"/>
      <c r="O236" s="65"/>
      <c r="P236" s="65"/>
    </row>
    <row r="237" spans="1:16" x14ac:dyDescent="0.25">
      <c r="A237" s="65"/>
      <c r="B237" s="65"/>
      <c r="C237" s="65"/>
      <c r="D237" s="65"/>
      <c r="E237" s="65"/>
      <c r="F237" s="65"/>
      <c r="G237" s="65"/>
      <c r="I237" s="65"/>
      <c r="J237" s="65"/>
      <c r="K237" s="65"/>
      <c r="L237" s="65"/>
      <c r="M237" s="65"/>
      <c r="N237" s="65"/>
      <c r="O237" s="65"/>
      <c r="P237" s="65"/>
    </row>
    <row r="238" spans="1:16" x14ac:dyDescent="0.25">
      <c r="A238" s="65"/>
      <c r="B238" s="65"/>
      <c r="C238" s="65"/>
      <c r="D238" s="65"/>
      <c r="E238" s="65"/>
      <c r="F238" s="65"/>
      <c r="G238" s="65"/>
      <c r="I238" s="65"/>
      <c r="J238" s="65"/>
      <c r="K238" s="65"/>
      <c r="L238" s="65"/>
      <c r="M238" s="65"/>
      <c r="N238" s="65"/>
      <c r="O238" s="65"/>
      <c r="P238" s="65"/>
    </row>
    <row r="239" spans="1:16" x14ac:dyDescent="0.25">
      <c r="A239" s="65"/>
      <c r="B239" s="65"/>
      <c r="C239" s="65"/>
      <c r="D239" s="65"/>
      <c r="E239" s="65"/>
      <c r="F239" s="65"/>
      <c r="G239" s="65"/>
      <c r="I239" s="65"/>
      <c r="J239" s="65"/>
      <c r="K239" s="65"/>
      <c r="L239" s="65"/>
      <c r="M239" s="65"/>
      <c r="N239" s="65"/>
      <c r="O239" s="65"/>
      <c r="P239" s="65"/>
    </row>
    <row r="240" spans="1:16" x14ac:dyDescent="0.25">
      <c r="A240" s="65"/>
      <c r="B240" s="65"/>
      <c r="C240" s="65"/>
      <c r="D240" s="65"/>
      <c r="E240" s="65"/>
      <c r="F240" s="65"/>
      <c r="G240" s="65"/>
      <c r="I240" s="65"/>
      <c r="J240" s="65"/>
      <c r="K240" s="65"/>
      <c r="L240" s="65"/>
      <c r="M240" s="65"/>
      <c r="N240" s="65"/>
      <c r="O240" s="65"/>
      <c r="P240" s="65"/>
    </row>
    <row r="241" spans="1:16" x14ac:dyDescent="0.25">
      <c r="A241" s="65"/>
      <c r="B241" s="65"/>
      <c r="C241" s="65"/>
      <c r="D241" s="65"/>
      <c r="E241" s="65"/>
      <c r="F241" s="65"/>
      <c r="G241" s="65"/>
      <c r="I241" s="65"/>
      <c r="J241" s="65"/>
      <c r="K241" s="65"/>
      <c r="L241" s="65"/>
      <c r="M241" s="65"/>
      <c r="N241" s="65"/>
      <c r="O241" s="65"/>
      <c r="P241" s="65"/>
    </row>
    <row r="242" spans="1:16" x14ac:dyDescent="0.25">
      <c r="A242" s="65"/>
      <c r="B242" s="65"/>
      <c r="C242" s="65"/>
      <c r="D242" s="65"/>
      <c r="E242" s="65"/>
      <c r="F242" s="65"/>
      <c r="G242" s="65"/>
      <c r="I242" s="65"/>
      <c r="J242" s="65"/>
      <c r="K242" s="65"/>
      <c r="L242" s="65"/>
      <c r="M242" s="65"/>
      <c r="N242" s="65"/>
      <c r="O242" s="65"/>
      <c r="P242" s="65"/>
    </row>
  </sheetData>
  <mergeCells count="59">
    <mergeCell ref="B58:B62"/>
    <mergeCell ref="C58:C62"/>
    <mergeCell ref="B63:B67"/>
    <mergeCell ref="B18:B22"/>
    <mergeCell ref="C18:C22"/>
    <mergeCell ref="B23:B27"/>
    <mergeCell ref="C38:C42"/>
    <mergeCell ref="C33:C37"/>
    <mergeCell ref="A3:P3"/>
    <mergeCell ref="A8:A12"/>
    <mergeCell ref="B8:B12"/>
    <mergeCell ref="C5:C6"/>
    <mergeCell ref="D5:P5"/>
    <mergeCell ref="A5:A6"/>
    <mergeCell ref="B5:B6"/>
    <mergeCell ref="A2:P2"/>
    <mergeCell ref="M1:P1"/>
    <mergeCell ref="A13:A17"/>
    <mergeCell ref="A43:A47"/>
    <mergeCell ref="C13:C17"/>
    <mergeCell ref="C43:C47"/>
    <mergeCell ref="A18:A22"/>
    <mergeCell ref="A38:A42"/>
    <mergeCell ref="C23:C27"/>
    <mergeCell ref="A28:A32"/>
    <mergeCell ref="B28:B32"/>
    <mergeCell ref="C28:C32"/>
    <mergeCell ref="A23:A27"/>
    <mergeCell ref="B43:B47"/>
    <mergeCell ref="A33:A37"/>
    <mergeCell ref="B38:B42"/>
    <mergeCell ref="B13:B17"/>
    <mergeCell ref="B33:B37"/>
    <mergeCell ref="A93:A97"/>
    <mergeCell ref="B93:B97"/>
    <mergeCell ref="A73:A77"/>
    <mergeCell ref="A78:A82"/>
    <mergeCell ref="A83:A87"/>
    <mergeCell ref="A88:A92"/>
    <mergeCell ref="B88:B92"/>
    <mergeCell ref="B73:B77"/>
    <mergeCell ref="B78:B82"/>
    <mergeCell ref="B83:B87"/>
    <mergeCell ref="C88:C92"/>
    <mergeCell ref="A48:A52"/>
    <mergeCell ref="A58:A62"/>
    <mergeCell ref="A63:A67"/>
    <mergeCell ref="A68:A72"/>
    <mergeCell ref="A53:A57"/>
    <mergeCell ref="B68:B72"/>
    <mergeCell ref="C68:C72"/>
    <mergeCell ref="C78:C82"/>
    <mergeCell ref="C53:C57"/>
    <mergeCell ref="B53:B57"/>
    <mergeCell ref="C63:C67"/>
    <mergeCell ref="C83:C87"/>
    <mergeCell ref="C48:C52"/>
    <mergeCell ref="C73:C77"/>
    <mergeCell ref="B48:B52"/>
  </mergeCells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Паспорт</vt:lpstr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2021-05-14T05:58:24Z</dcterms:modified>
</cp:coreProperties>
</file>