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 activeTab="2"/>
  </bookViews>
  <sheets>
    <sheet name="Индикаторы" sheetId="3" r:id="rId1"/>
    <sheet name="Перечень мероприятий" sheetId="5" state="hidden" r:id="rId2"/>
    <sheet name="Ресурсное обеспечение" sheetId="7" r:id="rId3"/>
  </sheets>
  <definedNames>
    <definedName name="_xlnm._FilterDatabase" localSheetId="2" hidden="1">'Ресурсное обеспечение'!$A$4:$K$5</definedName>
    <definedName name="_xlnm.Print_Titles" localSheetId="0">Индикаторы!$6:$6</definedName>
    <definedName name="_xlnm.Print_Titles" localSheetId="2">'Ресурсное обеспечение'!$4:$5</definedName>
  </definedNames>
  <calcPr calcId="152511"/>
</workbook>
</file>

<file path=xl/calcChain.xml><?xml version="1.0" encoding="utf-8"?>
<calcChain xmlns="http://schemas.openxmlformats.org/spreadsheetml/2006/main">
  <c r="N324" i="7" l="1"/>
  <c r="O324" i="7"/>
  <c r="P324" i="7"/>
  <c r="M324" i="7"/>
  <c r="N313" i="7" l="1"/>
  <c r="O313" i="7"/>
  <c r="N314" i="7"/>
  <c r="O314" i="7"/>
  <c r="N315" i="7"/>
  <c r="O315" i="7"/>
  <c r="M313" i="7"/>
  <c r="M314" i="7"/>
  <c r="M315" i="7"/>
  <c r="E323" i="7"/>
  <c r="E322" i="7"/>
  <c r="E321" i="7"/>
  <c r="P320" i="7"/>
  <c r="M320" i="7"/>
  <c r="L320" i="7"/>
  <c r="K320" i="7"/>
  <c r="J320" i="7"/>
  <c r="I320" i="7"/>
  <c r="H320" i="7"/>
  <c r="E320" i="7" s="1"/>
  <c r="G320" i="7"/>
  <c r="F320" i="7"/>
  <c r="E317" i="7"/>
  <c r="E318" i="7"/>
  <c r="E319" i="7"/>
  <c r="G316" i="7"/>
  <c r="H316" i="7"/>
  <c r="I316" i="7"/>
  <c r="J316" i="7"/>
  <c r="K316" i="7"/>
  <c r="L316" i="7"/>
  <c r="M316" i="7"/>
  <c r="N316" i="7"/>
  <c r="O316" i="7"/>
  <c r="P316" i="7"/>
  <c r="F316" i="7"/>
  <c r="E316" i="7" l="1"/>
  <c r="P12" i="7" l="1"/>
  <c r="P13" i="7"/>
  <c r="L403" i="7" l="1"/>
  <c r="P124" i="7"/>
  <c r="M127" i="7"/>
  <c r="M124" i="7" s="1"/>
  <c r="N127" i="7"/>
  <c r="N124" i="7" s="1"/>
  <c r="O127" i="7"/>
  <c r="O124" i="7" s="1"/>
  <c r="P127" i="7"/>
  <c r="G128" i="7"/>
  <c r="H128" i="7"/>
  <c r="I128" i="7"/>
  <c r="J128" i="7"/>
  <c r="K128" i="7"/>
  <c r="L128" i="7"/>
  <c r="M128" i="7"/>
  <c r="N128" i="7"/>
  <c r="O128" i="7"/>
  <c r="P128" i="7"/>
  <c r="F128" i="7"/>
  <c r="L131" i="7"/>
  <c r="L127" i="7" s="1"/>
  <c r="L124" i="7" s="1"/>
  <c r="M147" i="7" l="1"/>
  <c r="M38" i="7"/>
  <c r="N42" i="7"/>
  <c r="N38" i="7"/>
  <c r="N34" i="7"/>
  <c r="G34" i="7"/>
  <c r="H34" i="7"/>
  <c r="I34" i="7"/>
  <c r="J34" i="7"/>
  <c r="K34" i="7"/>
  <c r="L34" i="7"/>
  <c r="M34" i="7"/>
  <c r="O34" i="7"/>
  <c r="P34" i="7"/>
  <c r="F34" i="7"/>
  <c r="G38" i="7"/>
  <c r="H38" i="7"/>
  <c r="I38" i="7"/>
  <c r="J38" i="7"/>
  <c r="K38" i="7"/>
  <c r="L38" i="7"/>
  <c r="O38" i="7"/>
  <c r="P38" i="7"/>
  <c r="F38" i="7"/>
  <c r="G42" i="7"/>
  <c r="H42" i="7"/>
  <c r="I42" i="7"/>
  <c r="J42" i="7"/>
  <c r="K42" i="7"/>
  <c r="L42" i="7"/>
  <c r="M42" i="7"/>
  <c r="O42" i="7"/>
  <c r="P42" i="7"/>
  <c r="F42" i="7"/>
  <c r="G46" i="7"/>
  <c r="H46" i="7"/>
  <c r="I46" i="7"/>
  <c r="J46" i="7"/>
  <c r="K46" i="7"/>
  <c r="L46" i="7"/>
  <c r="M46" i="7"/>
  <c r="N46" i="7"/>
  <c r="O46" i="7"/>
  <c r="P46" i="7"/>
  <c r="F46" i="7"/>
  <c r="G50" i="7"/>
  <c r="H50" i="7"/>
  <c r="I50" i="7"/>
  <c r="J50" i="7"/>
  <c r="K50" i="7"/>
  <c r="L50" i="7"/>
  <c r="M50" i="7"/>
  <c r="N50" i="7"/>
  <c r="O50" i="7"/>
  <c r="P50" i="7"/>
  <c r="F50" i="7"/>
  <c r="P54" i="7"/>
  <c r="G54" i="7"/>
  <c r="H54" i="7"/>
  <c r="I54" i="7"/>
  <c r="J54" i="7"/>
  <c r="K54" i="7"/>
  <c r="L54" i="7"/>
  <c r="M54" i="7"/>
  <c r="N54" i="7"/>
  <c r="O54" i="7"/>
  <c r="F54" i="7"/>
  <c r="G58" i="7"/>
  <c r="H58" i="7"/>
  <c r="I58" i="7"/>
  <c r="J58" i="7"/>
  <c r="K58" i="7"/>
  <c r="L58" i="7"/>
  <c r="M58" i="7"/>
  <c r="N58" i="7"/>
  <c r="O58" i="7"/>
  <c r="P58" i="7"/>
  <c r="F58" i="7"/>
  <c r="G62" i="7"/>
  <c r="H62" i="7"/>
  <c r="I62" i="7"/>
  <c r="J62" i="7"/>
  <c r="K62" i="7"/>
  <c r="L62" i="7"/>
  <c r="M62" i="7"/>
  <c r="N62" i="7"/>
  <c r="O62" i="7"/>
  <c r="P62" i="7"/>
  <c r="F62" i="7"/>
  <c r="E65" i="7" l="1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P25" i="3" l="1"/>
  <c r="P16" i="3" l="1"/>
  <c r="P14" i="3"/>
  <c r="O26" i="7" l="1"/>
  <c r="M420" i="7" l="1"/>
  <c r="N420" i="7"/>
  <c r="O420" i="7"/>
  <c r="L420" i="7"/>
  <c r="L404" i="7"/>
  <c r="M404" i="7"/>
  <c r="N404" i="7"/>
  <c r="O404" i="7"/>
  <c r="P404" i="7"/>
  <c r="M14" i="7"/>
  <c r="N14" i="7"/>
  <c r="O14" i="7"/>
  <c r="P14" i="7"/>
  <c r="L14" i="7"/>
  <c r="K443" i="7" l="1"/>
  <c r="K403" i="7"/>
  <c r="K311" i="7"/>
  <c r="K147" i="7"/>
  <c r="L400" i="7" l="1"/>
  <c r="M400" i="7"/>
  <c r="E516" i="7" l="1"/>
  <c r="E515" i="7"/>
  <c r="E514" i="7"/>
  <c r="P513" i="7"/>
  <c r="O513" i="7"/>
  <c r="N513" i="7"/>
  <c r="M513" i="7"/>
  <c r="L513" i="7"/>
  <c r="K513" i="7"/>
  <c r="J513" i="7"/>
  <c r="I513" i="7"/>
  <c r="H513" i="7"/>
  <c r="G513" i="7"/>
  <c r="F513" i="7"/>
  <c r="E513" i="7" s="1"/>
  <c r="M312" i="7" l="1"/>
  <c r="N312" i="7"/>
  <c r="O312" i="7"/>
  <c r="P312" i="7"/>
  <c r="L328" i="7"/>
  <c r="M328" i="7"/>
  <c r="N328" i="7"/>
  <c r="O328" i="7"/>
  <c r="P328" i="7"/>
  <c r="J353" i="7"/>
  <c r="K353" i="7"/>
  <c r="L353" i="7"/>
  <c r="L352" i="7" s="1"/>
  <c r="M353" i="7"/>
  <c r="N353" i="7"/>
  <c r="O353" i="7"/>
  <c r="P353" i="7"/>
  <c r="P352" i="7" s="1"/>
  <c r="J354" i="7"/>
  <c r="K354" i="7"/>
  <c r="L354" i="7"/>
  <c r="M354" i="7"/>
  <c r="N354" i="7"/>
  <c r="O354" i="7"/>
  <c r="P354" i="7"/>
  <c r="J355" i="7"/>
  <c r="K355" i="7"/>
  <c r="L355" i="7"/>
  <c r="M355" i="7"/>
  <c r="N355" i="7"/>
  <c r="O355" i="7"/>
  <c r="P355" i="7"/>
  <c r="N425" i="7"/>
  <c r="L426" i="7"/>
  <c r="P426" i="7"/>
  <c r="N427" i="7"/>
  <c r="K429" i="7"/>
  <c r="L429" i="7"/>
  <c r="L428" i="7" s="1"/>
  <c r="L424" i="7" s="1"/>
  <c r="M429" i="7"/>
  <c r="M425" i="7" s="1"/>
  <c r="N429" i="7"/>
  <c r="O429" i="7"/>
  <c r="P429" i="7"/>
  <c r="K430" i="7"/>
  <c r="K426" i="7" s="1"/>
  <c r="L430" i="7"/>
  <c r="M430" i="7"/>
  <c r="M426" i="7" s="1"/>
  <c r="N430" i="7"/>
  <c r="N426" i="7" s="1"/>
  <c r="O430" i="7"/>
  <c r="O426" i="7" s="1"/>
  <c r="P430" i="7"/>
  <c r="K431" i="7"/>
  <c r="K427" i="7" s="1"/>
  <c r="L431" i="7"/>
  <c r="L427" i="7" s="1"/>
  <c r="M431" i="7"/>
  <c r="M427" i="7" s="1"/>
  <c r="N431" i="7"/>
  <c r="O431" i="7"/>
  <c r="O427" i="7" s="1"/>
  <c r="P431" i="7"/>
  <c r="P427" i="7" s="1"/>
  <c r="K432" i="7"/>
  <c r="L432" i="7"/>
  <c r="M432" i="7"/>
  <c r="N432" i="7"/>
  <c r="O432" i="7"/>
  <c r="P432" i="7"/>
  <c r="K85" i="7"/>
  <c r="K69" i="7" s="1"/>
  <c r="P428" i="7" l="1"/>
  <c r="P424" i="7" s="1"/>
  <c r="O428" i="7"/>
  <c r="O424" i="7" s="1"/>
  <c r="K428" i="7"/>
  <c r="K424" i="7" s="1"/>
  <c r="O352" i="7"/>
  <c r="K352" i="7"/>
  <c r="N428" i="7"/>
  <c r="N424" i="7" s="1"/>
  <c r="P425" i="7"/>
  <c r="L425" i="7"/>
  <c r="M428" i="7"/>
  <c r="M424" i="7" s="1"/>
  <c r="O425" i="7"/>
  <c r="K425" i="7"/>
  <c r="M352" i="7"/>
  <c r="N352" i="7"/>
  <c r="J352" i="7"/>
  <c r="K244" i="7"/>
  <c r="L244" i="7"/>
  <c r="M244" i="7"/>
  <c r="N244" i="7"/>
  <c r="O244" i="7"/>
  <c r="P244" i="7"/>
  <c r="K240" i="7"/>
  <c r="L240" i="7"/>
  <c r="M240" i="7"/>
  <c r="N240" i="7"/>
  <c r="O240" i="7"/>
  <c r="P240" i="7"/>
  <c r="N308" i="7"/>
  <c r="O308" i="7"/>
  <c r="P308" i="7"/>
  <c r="K239" i="7"/>
  <c r="K235" i="7" s="1"/>
  <c r="K146" i="7"/>
  <c r="I518" i="7"/>
  <c r="E512" i="7"/>
  <c r="E511" i="7"/>
  <c r="E510" i="7"/>
  <c r="P509" i="7"/>
  <c r="O509" i="7"/>
  <c r="N509" i="7"/>
  <c r="M509" i="7"/>
  <c r="L509" i="7"/>
  <c r="K509" i="7"/>
  <c r="J509" i="7"/>
  <c r="I509" i="7"/>
  <c r="H509" i="7"/>
  <c r="G509" i="7"/>
  <c r="F509" i="7"/>
  <c r="E508" i="7"/>
  <c r="E507" i="7"/>
  <c r="E506" i="7"/>
  <c r="E505" i="7"/>
  <c r="E504" i="7"/>
  <c r="E503" i="7"/>
  <c r="E502" i="7"/>
  <c r="P501" i="7"/>
  <c r="O501" i="7"/>
  <c r="N501" i="7"/>
  <c r="M501" i="7"/>
  <c r="L501" i="7"/>
  <c r="K501" i="7"/>
  <c r="J501" i="7"/>
  <c r="I501" i="7"/>
  <c r="H501" i="7"/>
  <c r="G501" i="7"/>
  <c r="F501" i="7"/>
  <c r="E501" i="7" s="1"/>
  <c r="E500" i="7"/>
  <c r="E499" i="7"/>
  <c r="E498" i="7"/>
  <c r="P497" i="7"/>
  <c r="O497" i="7"/>
  <c r="N497" i="7"/>
  <c r="M497" i="7"/>
  <c r="L497" i="7"/>
  <c r="K497" i="7"/>
  <c r="J497" i="7"/>
  <c r="I497" i="7"/>
  <c r="H497" i="7"/>
  <c r="G497" i="7"/>
  <c r="F497" i="7"/>
  <c r="J496" i="7"/>
  <c r="E495" i="7"/>
  <c r="E494" i="7"/>
  <c r="P493" i="7"/>
  <c r="O493" i="7"/>
  <c r="N493" i="7"/>
  <c r="M493" i="7"/>
  <c r="L493" i="7"/>
  <c r="K493" i="7"/>
  <c r="I493" i="7"/>
  <c r="E492" i="7"/>
  <c r="E491" i="7"/>
  <c r="E490" i="7"/>
  <c r="E489" i="7"/>
  <c r="E488" i="7"/>
  <c r="E487" i="7"/>
  <c r="E486" i="7"/>
  <c r="E485" i="7"/>
  <c r="E484" i="7"/>
  <c r="E483" i="7"/>
  <c r="E482" i="7"/>
  <c r="E481" i="7"/>
  <c r="E480" i="7"/>
  <c r="E479" i="7"/>
  <c r="E478" i="7"/>
  <c r="E477" i="7"/>
  <c r="E476" i="7"/>
  <c r="E475" i="7"/>
  <c r="E474" i="7"/>
  <c r="E473" i="7"/>
  <c r="E472" i="7"/>
  <c r="E471" i="7"/>
  <c r="E470" i="7"/>
  <c r="E469" i="7"/>
  <c r="E468" i="7"/>
  <c r="E467" i="7"/>
  <c r="E466" i="7"/>
  <c r="E465" i="7"/>
  <c r="E464" i="7"/>
  <c r="E463" i="7"/>
  <c r="E462" i="7"/>
  <c r="E461" i="7"/>
  <c r="E460" i="7"/>
  <c r="E459" i="7"/>
  <c r="E458" i="7"/>
  <c r="E457" i="7"/>
  <c r="E456" i="7"/>
  <c r="E455" i="7"/>
  <c r="E454" i="7"/>
  <c r="E453" i="7"/>
  <c r="E452" i="7"/>
  <c r="E451" i="7"/>
  <c r="E450" i="7"/>
  <c r="E449" i="7"/>
  <c r="E448" i="7"/>
  <c r="E447" i="7"/>
  <c r="E446" i="7"/>
  <c r="E445" i="7"/>
  <c r="E444" i="7"/>
  <c r="O443" i="7"/>
  <c r="N443" i="7"/>
  <c r="M443" i="7"/>
  <c r="L443" i="7"/>
  <c r="I443" i="7"/>
  <c r="P442" i="7"/>
  <c r="O442" i="7"/>
  <c r="N442" i="7"/>
  <c r="M442" i="7"/>
  <c r="L442" i="7"/>
  <c r="K442" i="7"/>
  <c r="J442" i="7"/>
  <c r="I442" i="7"/>
  <c r="P441" i="7"/>
  <c r="O441" i="7"/>
  <c r="N441" i="7"/>
  <c r="M441" i="7"/>
  <c r="L441" i="7"/>
  <c r="K441" i="7"/>
  <c r="J441" i="7"/>
  <c r="I441" i="7"/>
  <c r="H440" i="7"/>
  <c r="G440" i="7"/>
  <c r="F440" i="7"/>
  <c r="E439" i="7"/>
  <c r="E438" i="7"/>
  <c r="E437" i="7"/>
  <c r="E436" i="7"/>
  <c r="J435" i="7"/>
  <c r="E435" i="7" s="1"/>
  <c r="E434" i="7"/>
  <c r="E433" i="7"/>
  <c r="J432" i="7"/>
  <c r="I432" i="7"/>
  <c r="E432" i="7"/>
  <c r="I431" i="7"/>
  <c r="J430" i="7"/>
  <c r="I430" i="7"/>
  <c r="I426" i="7" s="1"/>
  <c r="J429" i="7"/>
  <c r="I429" i="7"/>
  <c r="I427" i="7"/>
  <c r="J425" i="7"/>
  <c r="H424" i="7"/>
  <c r="G424" i="7"/>
  <c r="F424" i="7"/>
  <c r="E423" i="7"/>
  <c r="E422" i="7"/>
  <c r="E421" i="7"/>
  <c r="P420" i="7"/>
  <c r="E420" i="7"/>
  <c r="E419" i="7"/>
  <c r="E418" i="7"/>
  <c r="E417" i="7"/>
  <c r="O416" i="7"/>
  <c r="E416" i="7" s="1"/>
  <c r="E415" i="7"/>
  <c r="E414" i="7"/>
  <c r="E413" i="7"/>
  <c r="E412" i="7"/>
  <c r="E411" i="7"/>
  <c r="E410" i="7"/>
  <c r="E409" i="7"/>
  <c r="E408" i="7"/>
  <c r="E407" i="7"/>
  <c r="E406" i="7"/>
  <c r="E405" i="7"/>
  <c r="K404" i="7"/>
  <c r="J404" i="7"/>
  <c r="I404" i="7"/>
  <c r="E403" i="7"/>
  <c r="E402" i="7"/>
  <c r="E401" i="7"/>
  <c r="K400" i="7"/>
  <c r="J400" i="7"/>
  <c r="I400" i="7"/>
  <c r="E399" i="7"/>
  <c r="E398" i="7"/>
  <c r="E397" i="7"/>
  <c r="E396" i="7"/>
  <c r="E395" i="7"/>
  <c r="E394" i="7"/>
  <c r="E393" i="7"/>
  <c r="E392" i="7"/>
  <c r="E391" i="7"/>
  <c r="E390" i="7"/>
  <c r="E389" i="7"/>
  <c r="E388" i="7"/>
  <c r="P387" i="7"/>
  <c r="O387" i="7"/>
  <c r="N387" i="7"/>
  <c r="M387" i="7"/>
  <c r="L387" i="7"/>
  <c r="L335" i="7" s="1"/>
  <c r="K387" i="7"/>
  <c r="K335" i="7" s="1"/>
  <c r="J387" i="7"/>
  <c r="J335" i="7" s="1"/>
  <c r="I387" i="7"/>
  <c r="P386" i="7"/>
  <c r="O386" i="7"/>
  <c r="N386" i="7"/>
  <c r="M386" i="7"/>
  <c r="L386" i="7"/>
  <c r="L334" i="7" s="1"/>
  <c r="K386" i="7"/>
  <c r="K334" i="7" s="1"/>
  <c r="J386" i="7"/>
  <c r="P385" i="7"/>
  <c r="P333" i="7" s="1"/>
  <c r="O385" i="7"/>
  <c r="I384" i="7"/>
  <c r="E383" i="7"/>
  <c r="E382" i="7"/>
  <c r="E381" i="7"/>
  <c r="E380" i="7"/>
  <c r="E379" i="7"/>
  <c r="E378" i="7"/>
  <c r="E377" i="7"/>
  <c r="E376" i="7"/>
  <c r="E375" i="7"/>
  <c r="E374" i="7"/>
  <c r="E373" i="7"/>
  <c r="E372" i="7"/>
  <c r="E371" i="7"/>
  <c r="E370" i="7"/>
  <c r="E369" i="7"/>
  <c r="E368" i="7"/>
  <c r="E367" i="7"/>
  <c r="E366" i="7"/>
  <c r="E365" i="7"/>
  <c r="E364" i="7"/>
  <c r="E363" i="7"/>
  <c r="E362" i="7"/>
  <c r="E361" i="7"/>
  <c r="E360" i="7"/>
  <c r="E359" i="7"/>
  <c r="E358" i="7"/>
  <c r="E357" i="7"/>
  <c r="I356" i="7"/>
  <c r="E356" i="7" s="1"/>
  <c r="I355" i="7"/>
  <c r="E355" i="7" s="1"/>
  <c r="I354" i="7"/>
  <c r="E354" i="7" s="1"/>
  <c r="I353" i="7"/>
  <c r="E353" i="7" s="1"/>
  <c r="E351" i="7"/>
  <c r="E350" i="7"/>
  <c r="E349" i="7"/>
  <c r="P348" i="7"/>
  <c r="O348" i="7"/>
  <c r="N348" i="7"/>
  <c r="M348" i="7"/>
  <c r="L348" i="7"/>
  <c r="K348" i="7"/>
  <c r="J348" i="7"/>
  <c r="E347" i="7"/>
  <c r="E346" i="7"/>
  <c r="E345" i="7"/>
  <c r="E344" i="7"/>
  <c r="E343" i="7"/>
  <c r="E342" i="7"/>
  <c r="E341" i="7"/>
  <c r="E340" i="7"/>
  <c r="O339" i="7"/>
  <c r="N339" i="7"/>
  <c r="M339" i="7"/>
  <c r="P338" i="7"/>
  <c r="O338" i="7"/>
  <c r="N338" i="7"/>
  <c r="M338" i="7"/>
  <c r="P337" i="7"/>
  <c r="O337" i="7"/>
  <c r="N337" i="7"/>
  <c r="N336" i="7" s="1"/>
  <c r="M337" i="7"/>
  <c r="M333" i="7" s="1"/>
  <c r="P336" i="7"/>
  <c r="L333" i="7"/>
  <c r="K333" i="7"/>
  <c r="J333" i="7"/>
  <c r="H332" i="7"/>
  <c r="G332" i="7"/>
  <c r="F332" i="7"/>
  <c r="E331" i="7"/>
  <c r="E330" i="7"/>
  <c r="E329" i="7"/>
  <c r="K328" i="7"/>
  <c r="J328" i="7"/>
  <c r="I328" i="7"/>
  <c r="H328" i="7"/>
  <c r="G328" i="7"/>
  <c r="F328" i="7"/>
  <c r="E327" i="7"/>
  <c r="E326" i="7"/>
  <c r="E325" i="7"/>
  <c r="E324" i="7"/>
  <c r="E315" i="7"/>
  <c r="E314" i="7"/>
  <c r="E313" i="7"/>
  <c r="L312" i="7"/>
  <c r="K312" i="7"/>
  <c r="J312" i="7"/>
  <c r="I312" i="7"/>
  <c r="H312" i="7"/>
  <c r="G312" i="7"/>
  <c r="F312" i="7"/>
  <c r="E310" i="7"/>
  <c r="E309" i="7"/>
  <c r="M308" i="7"/>
  <c r="L308" i="7"/>
  <c r="K308" i="7"/>
  <c r="J308" i="7"/>
  <c r="I308" i="7"/>
  <c r="H308" i="7"/>
  <c r="G308" i="7"/>
  <c r="F308" i="7"/>
  <c r="E307" i="7"/>
  <c r="E306" i="7"/>
  <c r="E305" i="7"/>
  <c r="P304" i="7"/>
  <c r="O304" i="7"/>
  <c r="N304" i="7"/>
  <c r="M304" i="7"/>
  <c r="L304" i="7"/>
  <c r="K304" i="7"/>
  <c r="J304" i="7"/>
  <c r="I304" i="7"/>
  <c r="H304" i="7"/>
  <c r="G304" i="7"/>
  <c r="F304" i="7"/>
  <c r="E303" i="7"/>
  <c r="E302" i="7"/>
  <c r="E301" i="7"/>
  <c r="E300" i="7"/>
  <c r="E299" i="7"/>
  <c r="E298" i="7"/>
  <c r="E297" i="7"/>
  <c r="E296" i="7"/>
  <c r="E295" i="7"/>
  <c r="E294" i="7"/>
  <c r="E293" i="7"/>
  <c r="E292" i="7"/>
  <c r="E291" i="7"/>
  <c r="E290" i="7"/>
  <c r="E289" i="7"/>
  <c r="E288" i="7"/>
  <c r="E287" i="7"/>
  <c r="E286" i="7"/>
  <c r="E285" i="7"/>
  <c r="E284" i="7"/>
  <c r="E283" i="7"/>
  <c r="E282" i="7"/>
  <c r="E281" i="7"/>
  <c r="E280" i="7"/>
  <c r="E279" i="7"/>
  <c r="E278" i="7"/>
  <c r="E277" i="7"/>
  <c r="E276" i="7"/>
  <c r="E275" i="7"/>
  <c r="E274" i="7"/>
  <c r="E273" i="7"/>
  <c r="E272" i="7"/>
  <c r="E271" i="7"/>
  <c r="E270" i="7"/>
  <c r="E269" i="7"/>
  <c r="E268" i="7"/>
  <c r="E267" i="7"/>
  <c r="E266" i="7"/>
  <c r="E265" i="7"/>
  <c r="E264" i="7"/>
  <c r="E263" i="7"/>
  <c r="E262" i="7"/>
  <c r="E261" i="7"/>
  <c r="E260" i="7"/>
  <c r="E259" i="7"/>
  <c r="E258" i="7"/>
  <c r="E257" i="7"/>
  <c r="E256" i="7"/>
  <c r="E255" i="7"/>
  <c r="E254" i="7"/>
  <c r="E253" i="7"/>
  <c r="E252" i="7"/>
  <c r="E251" i="7"/>
  <c r="E250" i="7"/>
  <c r="E249" i="7"/>
  <c r="I248" i="7"/>
  <c r="E248" i="7" s="1"/>
  <c r="E247" i="7"/>
  <c r="E246" i="7"/>
  <c r="E245" i="7"/>
  <c r="J244" i="7"/>
  <c r="I244" i="7"/>
  <c r="J243" i="7"/>
  <c r="J239" i="7" s="1"/>
  <c r="I243" i="7"/>
  <c r="J242" i="7"/>
  <c r="I242" i="7"/>
  <c r="I241" i="7"/>
  <c r="E241" i="7"/>
  <c r="P239" i="7"/>
  <c r="P235" i="7" s="1"/>
  <c r="O239" i="7"/>
  <c r="O235" i="7" s="1"/>
  <c r="N235" i="7"/>
  <c r="M239" i="7"/>
  <c r="M235" i="7" s="1"/>
  <c r="L239" i="7"/>
  <c r="L235" i="7" s="1"/>
  <c r="H239" i="7"/>
  <c r="H235" i="7" s="1"/>
  <c r="H520" i="7" s="1"/>
  <c r="G239" i="7"/>
  <c r="G235" i="7" s="1"/>
  <c r="G520" i="7" s="1"/>
  <c r="F239" i="7"/>
  <c r="P238" i="7"/>
  <c r="P234" i="7" s="1"/>
  <c r="O238" i="7"/>
  <c r="O234" i="7" s="1"/>
  <c r="N238" i="7"/>
  <c r="N234" i="7" s="1"/>
  <c r="M238" i="7"/>
  <c r="M234" i="7" s="1"/>
  <c r="L238" i="7"/>
  <c r="L234" i="7" s="1"/>
  <c r="K238" i="7"/>
  <c r="K234" i="7" s="1"/>
  <c r="J238" i="7"/>
  <c r="J234" i="7" s="1"/>
  <c r="H238" i="7"/>
  <c r="H234" i="7" s="1"/>
  <c r="H519" i="7" s="1"/>
  <c r="G238" i="7"/>
  <c r="G234" i="7" s="1"/>
  <c r="G519" i="7" s="1"/>
  <c r="F238" i="7"/>
  <c r="P237" i="7"/>
  <c r="O237" i="7"/>
  <c r="O233" i="7" s="1"/>
  <c r="N237" i="7"/>
  <c r="N233" i="7" s="1"/>
  <c r="M237" i="7"/>
  <c r="L237" i="7"/>
  <c r="K237" i="7"/>
  <c r="K233" i="7" s="1"/>
  <c r="J237" i="7"/>
  <c r="J233" i="7" s="1"/>
  <c r="I237" i="7"/>
  <c r="I233" i="7" s="1"/>
  <c r="H237" i="7"/>
  <c r="H233" i="7" s="1"/>
  <c r="H518" i="7" s="1"/>
  <c r="G237" i="7"/>
  <c r="G233" i="7" s="1"/>
  <c r="F237" i="7"/>
  <c r="E231" i="7"/>
  <c r="E230" i="7"/>
  <c r="E229" i="7"/>
  <c r="O228" i="7"/>
  <c r="N228" i="7"/>
  <c r="M228" i="7"/>
  <c r="L228" i="7"/>
  <c r="K228" i="7"/>
  <c r="J228" i="7"/>
  <c r="E227" i="7"/>
  <c r="E226" i="7"/>
  <c r="E225" i="7"/>
  <c r="E224" i="7"/>
  <c r="E223" i="7"/>
  <c r="E222" i="7"/>
  <c r="E221" i="7"/>
  <c r="E220" i="7"/>
  <c r="E219" i="7"/>
  <c r="E218" i="7"/>
  <c r="E217" i="7"/>
  <c r="E216" i="7"/>
  <c r="E215" i="7"/>
  <c r="E214" i="7"/>
  <c r="E213" i="7"/>
  <c r="E212" i="7"/>
  <c r="E211" i="7"/>
  <c r="E210" i="7"/>
  <c r="E209" i="7"/>
  <c r="E208" i="7"/>
  <c r="E207" i="7"/>
  <c r="E206" i="7"/>
  <c r="E205" i="7"/>
  <c r="E204" i="7"/>
  <c r="E203" i="7"/>
  <c r="E202" i="7"/>
  <c r="E201" i="7"/>
  <c r="E200" i="7"/>
  <c r="E199" i="7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E185" i="7"/>
  <c r="E184" i="7"/>
  <c r="E183" i="7"/>
  <c r="E182" i="7"/>
  <c r="E181" i="7"/>
  <c r="E180" i="7"/>
  <c r="E179" i="7"/>
  <c r="E178" i="7"/>
  <c r="E177" i="7"/>
  <c r="E176" i="7"/>
  <c r="P175" i="7"/>
  <c r="O175" i="7"/>
  <c r="N175" i="7"/>
  <c r="M175" i="7"/>
  <c r="L175" i="7"/>
  <c r="K175" i="7"/>
  <c r="J175" i="7"/>
  <c r="P174" i="7"/>
  <c r="O174" i="7"/>
  <c r="N174" i="7"/>
  <c r="M174" i="7"/>
  <c r="L174" i="7"/>
  <c r="K174" i="7"/>
  <c r="J174" i="7"/>
  <c r="P173" i="7"/>
  <c r="O173" i="7"/>
  <c r="N173" i="7"/>
  <c r="M173" i="7"/>
  <c r="L173" i="7"/>
  <c r="K173" i="7"/>
  <c r="J173" i="7"/>
  <c r="J172" i="7" s="1"/>
  <c r="E171" i="7"/>
  <c r="E170" i="7"/>
  <c r="E169" i="7"/>
  <c r="E168" i="7"/>
  <c r="E167" i="7"/>
  <c r="E166" i="7"/>
  <c r="E165" i="7"/>
  <c r="E164" i="7"/>
  <c r="E163" i="7"/>
  <c r="E162" i="7"/>
  <c r="E161" i="7"/>
  <c r="E160" i="7"/>
  <c r="E159" i="7"/>
  <c r="E158" i="7"/>
  <c r="E157" i="7"/>
  <c r="O156" i="7"/>
  <c r="N156" i="7"/>
  <c r="M156" i="7"/>
  <c r="L156" i="7"/>
  <c r="K156" i="7"/>
  <c r="J156" i="7"/>
  <c r="E155" i="7"/>
  <c r="E154" i="7"/>
  <c r="E153" i="7"/>
  <c r="E152" i="7"/>
  <c r="E151" i="7"/>
  <c r="E150" i="7"/>
  <c r="E149" i="7"/>
  <c r="E148" i="7"/>
  <c r="O69" i="7"/>
  <c r="N69" i="7"/>
  <c r="L147" i="7"/>
  <c r="L69" i="7" s="1"/>
  <c r="J147" i="7"/>
  <c r="O68" i="7"/>
  <c r="N68" i="7"/>
  <c r="M146" i="7"/>
  <c r="M144" i="7" s="1"/>
  <c r="L146" i="7"/>
  <c r="L68" i="7" s="1"/>
  <c r="J146" i="7"/>
  <c r="P145" i="7"/>
  <c r="O145" i="7"/>
  <c r="O67" i="7" s="1"/>
  <c r="N145" i="7"/>
  <c r="N67" i="7" s="1"/>
  <c r="N7" i="7" s="1"/>
  <c r="M145" i="7"/>
  <c r="L145" i="7"/>
  <c r="L67" i="7" s="1"/>
  <c r="K145" i="7"/>
  <c r="K144" i="7" s="1"/>
  <c r="J145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K120" i="7"/>
  <c r="J120" i="7"/>
  <c r="I120" i="7"/>
  <c r="H120" i="7"/>
  <c r="E113" i="7"/>
  <c r="E112" i="7"/>
  <c r="E111" i="7"/>
  <c r="I110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J85" i="7"/>
  <c r="I85" i="7"/>
  <c r="K84" i="7"/>
  <c r="K68" i="7" s="1"/>
  <c r="J84" i="7"/>
  <c r="I84" i="7"/>
  <c r="I68" i="7" s="1"/>
  <c r="K83" i="7"/>
  <c r="J83" i="7"/>
  <c r="I83" i="7"/>
  <c r="E81" i="7"/>
  <c r="E80" i="7"/>
  <c r="E79" i="7"/>
  <c r="E78" i="7"/>
  <c r="E77" i="7"/>
  <c r="E76" i="7"/>
  <c r="E75" i="7"/>
  <c r="E74" i="7"/>
  <c r="E73" i="7"/>
  <c r="E72" i="7"/>
  <c r="E71" i="7"/>
  <c r="E70" i="7"/>
  <c r="P69" i="7"/>
  <c r="M69" i="7"/>
  <c r="P68" i="7"/>
  <c r="P67" i="7"/>
  <c r="M67" i="7"/>
  <c r="I67" i="7"/>
  <c r="I7" i="7" s="1"/>
  <c r="E33" i="7"/>
  <c r="E32" i="7"/>
  <c r="E31" i="7"/>
  <c r="E30" i="7"/>
  <c r="E28" i="7"/>
  <c r="E27" i="7"/>
  <c r="N26" i="7"/>
  <c r="M26" i="7"/>
  <c r="L26" i="7"/>
  <c r="K26" i="7"/>
  <c r="J26" i="7"/>
  <c r="N25" i="7"/>
  <c r="N13" i="7" s="1"/>
  <c r="M25" i="7"/>
  <c r="M13" i="7" s="1"/>
  <c r="L25" i="7"/>
  <c r="L13" i="7" s="1"/>
  <c r="K25" i="7"/>
  <c r="J25" i="7"/>
  <c r="J13" i="7" s="1"/>
  <c r="O24" i="7"/>
  <c r="O12" i="7" s="1"/>
  <c r="N24" i="7"/>
  <c r="N12" i="7" s="1"/>
  <c r="M24" i="7"/>
  <c r="M12" i="7" s="1"/>
  <c r="L24" i="7"/>
  <c r="L12" i="7" s="1"/>
  <c r="K24" i="7"/>
  <c r="K12" i="7" s="1"/>
  <c r="J24" i="7"/>
  <c r="J12" i="7" s="1"/>
  <c r="P23" i="7"/>
  <c r="P11" i="7" s="1"/>
  <c r="O23" i="7"/>
  <c r="O11" i="7" s="1"/>
  <c r="N23" i="7"/>
  <c r="N11" i="7" s="1"/>
  <c r="M23" i="7"/>
  <c r="M11" i="7" s="1"/>
  <c r="I22" i="7"/>
  <c r="E21" i="7"/>
  <c r="E20" i="7"/>
  <c r="E19" i="7"/>
  <c r="E18" i="7"/>
  <c r="E17" i="7"/>
  <c r="E16" i="7"/>
  <c r="E15" i="7"/>
  <c r="E14" i="7"/>
  <c r="I13" i="7"/>
  <c r="I12" i="7"/>
  <c r="L11" i="7"/>
  <c r="K11" i="7"/>
  <c r="J11" i="7"/>
  <c r="I11" i="7"/>
  <c r="H6" i="7"/>
  <c r="G6" i="7"/>
  <c r="F6" i="7"/>
  <c r="J67" i="7" l="1"/>
  <c r="E404" i="7"/>
  <c r="E509" i="7"/>
  <c r="J69" i="7"/>
  <c r="J426" i="7"/>
  <c r="J431" i="7"/>
  <c r="J427" i="7" s="1"/>
  <c r="E427" i="7" s="1"/>
  <c r="M68" i="7"/>
  <c r="I82" i="7"/>
  <c r="P9" i="7"/>
  <c r="L9" i="7"/>
  <c r="L520" i="7" s="1"/>
  <c r="I69" i="7"/>
  <c r="I9" i="7" s="1"/>
  <c r="E173" i="7"/>
  <c r="P8" i="7"/>
  <c r="N172" i="7"/>
  <c r="P172" i="7"/>
  <c r="N8" i="7"/>
  <c r="O334" i="7"/>
  <c r="O384" i="7"/>
  <c r="E348" i="7"/>
  <c r="O172" i="7"/>
  <c r="O8" i="7"/>
  <c r="K22" i="7"/>
  <c r="L172" i="7"/>
  <c r="N9" i="7"/>
  <c r="M8" i="7"/>
  <c r="K384" i="7"/>
  <c r="E328" i="7"/>
  <c r="L144" i="7"/>
  <c r="L22" i="7"/>
  <c r="E12" i="7"/>
  <c r="P335" i="7"/>
  <c r="E339" i="7"/>
  <c r="I8" i="7"/>
  <c r="M10" i="7"/>
  <c r="J22" i="7"/>
  <c r="N22" i="7"/>
  <c r="N66" i="7"/>
  <c r="J68" i="7"/>
  <c r="E68" i="7" s="1"/>
  <c r="N144" i="7"/>
  <c r="M172" i="7"/>
  <c r="I335" i="7"/>
  <c r="E386" i="7"/>
  <c r="N335" i="7"/>
  <c r="N440" i="7"/>
  <c r="E146" i="7"/>
  <c r="J10" i="7"/>
  <c r="K13" i="7"/>
  <c r="K10" i="7" s="1"/>
  <c r="M9" i="7"/>
  <c r="K8" i="7"/>
  <c r="K519" i="7" s="1"/>
  <c r="J144" i="7"/>
  <c r="M335" i="7"/>
  <c r="O335" i="7"/>
  <c r="K440" i="7"/>
  <c r="O440" i="7"/>
  <c r="N333" i="7"/>
  <c r="P334" i="7"/>
  <c r="P332" i="7" s="1"/>
  <c r="E385" i="7"/>
  <c r="P384" i="7"/>
  <c r="N334" i="7"/>
  <c r="J334" i="7"/>
  <c r="J332" i="7" s="1"/>
  <c r="K332" i="7"/>
  <c r="J384" i="7"/>
  <c r="N384" i="7"/>
  <c r="E442" i="7"/>
  <c r="M236" i="7"/>
  <c r="N10" i="7"/>
  <c r="J82" i="7"/>
  <c r="E83" i="7"/>
  <c r="L7" i="7"/>
  <c r="P7" i="7"/>
  <c r="P66" i="7"/>
  <c r="J7" i="7"/>
  <c r="J518" i="7" s="1"/>
  <c r="E69" i="7"/>
  <c r="E175" i="7"/>
  <c r="O7" i="7"/>
  <c r="M7" i="7"/>
  <c r="K172" i="7"/>
  <c r="L8" i="7"/>
  <c r="E244" i="7"/>
  <c r="L236" i="7"/>
  <c r="N232" i="7"/>
  <c r="M233" i="7"/>
  <c r="M232" i="7" s="1"/>
  <c r="L233" i="7"/>
  <c r="L232" i="7" s="1"/>
  <c r="E304" i="7"/>
  <c r="P236" i="7"/>
  <c r="P233" i="7"/>
  <c r="P232" i="7" s="1"/>
  <c r="N236" i="7"/>
  <c r="E237" i="7"/>
  <c r="E311" i="7"/>
  <c r="E308" i="7"/>
  <c r="E400" i="7"/>
  <c r="E387" i="7"/>
  <c r="E312" i="7"/>
  <c r="E156" i="7"/>
  <c r="I428" i="7"/>
  <c r="E429" i="7"/>
  <c r="E496" i="7"/>
  <c r="J443" i="7"/>
  <c r="E443" i="7" s="1"/>
  <c r="J493" i="7"/>
  <c r="E493" i="7" s="1"/>
  <c r="L10" i="7"/>
  <c r="E23" i="7"/>
  <c r="M22" i="7"/>
  <c r="E24" i="7"/>
  <c r="P26" i="7"/>
  <c r="E26" i="7" s="1"/>
  <c r="O66" i="7"/>
  <c r="M66" i="7"/>
  <c r="K67" i="7"/>
  <c r="E67" i="7" s="1"/>
  <c r="E85" i="7"/>
  <c r="E120" i="7"/>
  <c r="O144" i="7"/>
  <c r="E147" i="7"/>
  <c r="E174" i="7"/>
  <c r="H232" i="7"/>
  <c r="H517" i="7"/>
  <c r="G518" i="7"/>
  <c r="G517" i="7" s="1"/>
  <c r="G232" i="7"/>
  <c r="K232" i="7"/>
  <c r="O232" i="7"/>
  <c r="E242" i="7"/>
  <c r="I240" i="7"/>
  <c r="I238" i="7"/>
  <c r="E238" i="7" s="1"/>
  <c r="I352" i="7"/>
  <c r="E352" i="7" s="1"/>
  <c r="L384" i="7"/>
  <c r="I425" i="7"/>
  <c r="E441" i="7"/>
  <c r="I440" i="7"/>
  <c r="M440" i="7"/>
  <c r="E497" i="7"/>
  <c r="J236" i="7"/>
  <c r="J235" i="7"/>
  <c r="J232" i="7" s="1"/>
  <c r="O333" i="7"/>
  <c r="O336" i="7"/>
  <c r="E11" i="7"/>
  <c r="I10" i="7"/>
  <c r="I66" i="7"/>
  <c r="L66" i="7"/>
  <c r="K82" i="7"/>
  <c r="E84" i="7"/>
  <c r="J9" i="7"/>
  <c r="K236" i="7"/>
  <c r="O236" i="7"/>
  <c r="J240" i="7"/>
  <c r="E337" i="7"/>
  <c r="E338" i="7"/>
  <c r="L332" i="7"/>
  <c r="E430" i="7"/>
  <c r="N518" i="7"/>
  <c r="O25" i="7"/>
  <c r="P519" i="7"/>
  <c r="E29" i="7"/>
  <c r="E145" i="7"/>
  <c r="E228" i="7"/>
  <c r="O519" i="7"/>
  <c r="E243" i="7"/>
  <c r="E333" i="7"/>
  <c r="M384" i="7"/>
  <c r="M334" i="7"/>
  <c r="M332" i="7" s="1"/>
  <c r="E426" i="7"/>
  <c r="F233" i="7"/>
  <c r="F234" i="7"/>
  <c r="F235" i="7"/>
  <c r="I239" i="7"/>
  <c r="I235" i="7" s="1"/>
  <c r="L440" i="7"/>
  <c r="P440" i="7"/>
  <c r="M336" i="7"/>
  <c r="J27" i="3"/>
  <c r="K27" i="3"/>
  <c r="L27" i="3"/>
  <c r="M27" i="3"/>
  <c r="N27" i="3"/>
  <c r="O27" i="3"/>
  <c r="E431" i="7" l="1"/>
  <c r="J8" i="7"/>
  <c r="J519" i="7" s="1"/>
  <c r="J428" i="7"/>
  <c r="J424" i="7" s="1"/>
  <c r="N332" i="7"/>
  <c r="I6" i="7"/>
  <c r="N519" i="7"/>
  <c r="J66" i="7"/>
  <c r="P6" i="7"/>
  <c r="O22" i="7"/>
  <c r="O13" i="7"/>
  <c r="E172" i="7"/>
  <c r="O332" i="7"/>
  <c r="E335" i="7"/>
  <c r="K9" i="7"/>
  <c r="K520" i="7" s="1"/>
  <c r="M6" i="7"/>
  <c r="N6" i="7"/>
  <c r="N520" i="7"/>
  <c r="E144" i="7"/>
  <c r="L6" i="7"/>
  <c r="M520" i="7"/>
  <c r="I332" i="7"/>
  <c r="E332" i="7" s="1"/>
  <c r="I520" i="7"/>
  <c r="E82" i="7"/>
  <c r="L519" i="7"/>
  <c r="E8" i="7"/>
  <c r="L518" i="7"/>
  <c r="M518" i="7"/>
  <c r="P518" i="7"/>
  <c r="J6" i="7"/>
  <c r="E336" i="7"/>
  <c r="I424" i="7"/>
  <c r="E425" i="7"/>
  <c r="E240" i="7"/>
  <c r="O518" i="7"/>
  <c r="K7" i="7"/>
  <c r="K66" i="7"/>
  <c r="J520" i="7"/>
  <c r="J517" i="7" s="1"/>
  <c r="J440" i="7"/>
  <c r="E440" i="7" s="1"/>
  <c r="I234" i="7"/>
  <c r="E234" i="7" s="1"/>
  <c r="I236" i="7"/>
  <c r="E236" i="7" s="1"/>
  <c r="E235" i="7"/>
  <c r="F520" i="7"/>
  <c r="E384" i="7"/>
  <c r="E25" i="7"/>
  <c r="E334" i="7"/>
  <c r="E233" i="7"/>
  <c r="F518" i="7"/>
  <c r="F232" i="7"/>
  <c r="P22" i="7"/>
  <c r="M519" i="7"/>
  <c r="F519" i="7"/>
  <c r="E239" i="7"/>
  <c r="N8" i="3"/>
  <c r="O8" i="3"/>
  <c r="E428" i="7" l="1"/>
  <c r="E66" i="7"/>
  <c r="E424" i="7"/>
  <c r="N517" i="7"/>
  <c r="P10" i="7"/>
  <c r="O10" i="7"/>
  <c r="O9" i="7"/>
  <c r="L517" i="7"/>
  <c r="M517" i="7"/>
  <c r="E22" i="7"/>
  <c r="E13" i="7"/>
  <c r="I232" i="7"/>
  <c r="E232" i="7" s="1"/>
  <c r="I519" i="7"/>
  <c r="I517" i="7" s="1"/>
  <c r="F517" i="7"/>
  <c r="K6" i="7"/>
  <c r="K518" i="7"/>
  <c r="K517" i="7" s="1"/>
  <c r="E7" i="7"/>
  <c r="E10" i="7" l="1"/>
  <c r="P520" i="7"/>
  <c r="P517" i="7" s="1"/>
  <c r="O520" i="7"/>
  <c r="O6" i="7"/>
  <c r="E9" i="7"/>
  <c r="E519" i="7"/>
  <c r="E518" i="7"/>
  <c r="E6" i="7" l="1"/>
  <c r="O517" i="7"/>
  <c r="E517" i="7" s="1"/>
  <c r="E520" i="7"/>
</calcChain>
</file>

<file path=xl/sharedStrings.xml><?xml version="1.0" encoding="utf-8"?>
<sst xmlns="http://schemas.openxmlformats.org/spreadsheetml/2006/main" count="1358" uniqueCount="340">
  <si>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</si>
  <si>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</si>
  <si>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</si>
  <si>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</si>
  <si>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</si>
  <si>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</si>
  <si>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</si>
  <si>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</si>
  <si>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</si>
  <si>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</si>
  <si>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</si>
  <si>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</si>
  <si>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</si>
  <si>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</si>
  <si>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ед.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</si>
  <si>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</si>
  <si>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</si>
  <si>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</si>
  <si>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</si>
  <si>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</si>
  <si>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Конечный результат от реализации мероприятия</t>
  </si>
  <si>
    <t>Срок реализации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</si>
  <si>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</si>
  <si>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</si>
  <si>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</si>
  <si>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</si>
  <si>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</si>
  <si>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</si>
  <si>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1.1</t>
  </si>
  <si>
    <t>1.2</t>
  </si>
  <si>
    <t>1.3</t>
  </si>
  <si>
    <t>1.1.1</t>
  </si>
  <si>
    <t>1.1.2</t>
  </si>
  <si>
    <t>1.1.3</t>
  </si>
  <si>
    <t>1.1.3.1</t>
  </si>
  <si>
    <t>1.1.4</t>
  </si>
  <si>
    <t>1.2.1</t>
  </si>
  <si>
    <t>1.2.1.2</t>
  </si>
  <si>
    <t>1.2.2</t>
  </si>
  <si>
    <t>1.3.1</t>
  </si>
  <si>
    <t>1.2.3</t>
  </si>
  <si>
    <t>1.2.4</t>
  </si>
  <si>
    <t>1.2.4.1</t>
  </si>
  <si>
    <t>1.2.4.2</t>
  </si>
  <si>
    <t>1.2.4.3</t>
  </si>
  <si>
    <t>1.3.2</t>
  </si>
  <si>
    <t>1.3.2.1</t>
  </si>
  <si>
    <t>1.3.2.2</t>
  </si>
  <si>
    <t>1.3.2.3</t>
  </si>
  <si>
    <t>1.3.2.4</t>
  </si>
  <si>
    <t>Проведение инженерных изысканий по объекту "Строительство квартир в с. Вал, участок 12б"</t>
  </si>
  <si>
    <t>1.3.2.5</t>
  </si>
  <si>
    <t>1.3.2.6</t>
  </si>
  <si>
    <t>1.3.2.7</t>
  </si>
  <si>
    <t>1.3.3</t>
  </si>
  <si>
    <t>2.1</t>
  </si>
  <si>
    <t>2.1.1</t>
  </si>
  <si>
    <t>2.1.1.1</t>
  </si>
  <si>
    <t>2.1.1.2</t>
  </si>
  <si>
    <t>2.1.2.1</t>
  </si>
  <si>
    <t>2.1.2.2</t>
  </si>
  <si>
    <t>2.1.2.3</t>
  </si>
  <si>
    <t>Проведение инженерных изысканий по объекту "72 квартирный жилой дом в пгт. Ноглики, участок №16а"</t>
  </si>
  <si>
    <t>2.1.2.4</t>
  </si>
  <si>
    <t>2.1.2.5</t>
  </si>
  <si>
    <t>2.1.2.6</t>
  </si>
  <si>
    <t>2.1.2.7</t>
  </si>
  <si>
    <t>2.1.2.8</t>
  </si>
  <si>
    <t>2.1.3</t>
  </si>
  <si>
    <t>2.1.5</t>
  </si>
  <si>
    <t>3.1</t>
  </si>
  <si>
    <t>2.1.2.9</t>
  </si>
  <si>
    <t>3.1.1</t>
  </si>
  <si>
    <t>3.1.2</t>
  </si>
  <si>
    <t>3.1.3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</si>
  <si>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</si>
  <si>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</si>
  <si>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</si>
  <si>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</si>
  <si>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</si>
  <si>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</si>
  <si>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</si>
  <si>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</si>
  <si>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</si>
  <si>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</si>
  <si>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</si>
  <si>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3.3.5</t>
  </si>
  <si>
    <t>4.1</t>
  </si>
  <si>
    <t>4.2</t>
  </si>
  <si>
    <t>5.1</t>
  </si>
  <si>
    <t>5.4</t>
  </si>
  <si>
    <t>5.2</t>
  </si>
  <si>
    <t>5.3</t>
  </si>
  <si>
    <t>3.3.6</t>
  </si>
  <si>
    <t xml:space="preserve">Объем ввода жилья (в год) </t>
  </si>
  <si>
    <t>тыс.кв.м.</t>
  </si>
  <si>
    <t>тыс. кв. м.</t>
  </si>
  <si>
    <t>%</t>
  </si>
  <si>
    <t>кв. м</t>
  </si>
  <si>
    <t>чел.</t>
  </si>
  <si>
    <t>кол-во семей</t>
  </si>
  <si>
    <t xml:space="preserve">Доля врачей, обеспеченных жильем </t>
  </si>
  <si>
    <t>Приобретение служебного жилья для врачей - специалистов ГБУЗ «Ногликская ЦРБ»  (в год)</t>
  </si>
  <si>
    <t>квартир</t>
  </si>
  <si>
    <t>Количество врачей-специалистов, обеспеченных квартирами, чел. (в год)</t>
  </si>
  <si>
    <t>единиц</t>
  </si>
  <si>
    <t>x</t>
  </si>
  <si>
    <t>Подпрограмма 1. Развитие жилищного строительства</t>
  </si>
  <si>
    <t>Подпрограмма 2. Переселение граждан из аварийного жилищного фонда</t>
  </si>
  <si>
    <t>Подпрограмма 3. Повышение сейсмоустойчивости жилых домов, основных объектов и систем жизнеобеспечения</t>
  </si>
  <si>
    <t>х</t>
  </si>
  <si>
    <t>Подпрограмма 4. Инфраструтурное развитие территории муниципального образования "Городской округ Ногликский"</t>
  </si>
  <si>
    <t>Мероприятие 1. Снос ветхого и аварийного жилья, производственных и непроизводственных зданий</t>
  </si>
  <si>
    <t>Мероприятие 2. Поддержка на улучшение жилищных условий молодых семей</t>
  </si>
  <si>
    <t>Мероприятие 3. Приобретение служебного жилья для врачей-специалистов ГБУЗ "Ногликская ЦРБ"</t>
  </si>
  <si>
    <t>Мероприятие 4. Приобретение жи лых помещений для специализированного муниципального жилого фонда</t>
  </si>
  <si>
    <t>Количество приобретенных помещений (в год)</t>
  </si>
  <si>
    <t>Годовой объем построенного (введенного в эксплуатацию)/приобретенного жилья с привлечением средств областного бюджета (в год)</t>
  </si>
  <si>
    <t>Обеспеченность градостроительной документацией (с нарастающим итогом на конец года)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</si>
  <si>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участков) (в год)</t>
  </si>
  <si>
    <t>Общая площадь жилых помещений, приходящаяся на 1 жителя к концу года (с нарастающим итогом на конец года)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</si>
  <si>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</si>
  <si>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</si>
  <si>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Количество молодых семей, которые получат дополнительную социальную выплату, ранее участвовавших в Программе (в год)</t>
  </si>
  <si>
    <t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 (с нарастающим итогом на конец года)</t>
  </si>
  <si>
    <t>Штатная численность врачей ГБУЗ «Ногликская ЦРБ» (с нарастающим итогом на конец года)</t>
  </si>
  <si>
    <t>Подпрограмма 1: "Развитие жилищного строительства"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</si>
  <si>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</si>
  <si>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</si>
  <si>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</si>
  <si>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</si>
  <si>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Развитие системы градостроительного планирования </t>
  </si>
  <si>
    <t>ОСиА</t>
  </si>
  <si>
    <t xml:space="preserve">Проект планировки микрорайона УЖД пгт. Ноглики муниципального образования "Городской округ Ногликский", совмещенный с проектом межевания </t>
  </si>
  <si>
    <t xml:space="preserve">Выполнение инженерных изысканий для разработки документации по планировке территории 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</si>
  <si>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</si>
  <si>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 xml:space="preserve"> </t>
  </si>
  <si>
    <t>местный бюджет</t>
  </si>
  <si>
    <t xml:space="preserve">Разработка градостроительной документации </t>
  </si>
  <si>
    <t xml:space="preserve"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 </t>
  </si>
  <si>
    <t xml:space="preserve">Строительство инженерной и транспортной инфраструктуры </t>
  </si>
  <si>
    <t xml:space="preserve">Выполнение инженерных изысканий для строительства, реконструкции инженерной и транспортной инфраструктуры </t>
  </si>
  <si>
    <t xml:space="preserve">1.2.1.1 </t>
  </si>
  <si>
    <t>Проведение инженерных изыскания части территории муниципального образования "Городской округ Ногликский"</t>
  </si>
  <si>
    <t>Проведение инженерных изыскания части территории муниципального образования "Городской округ Ногликский" (Квартал№13)</t>
  </si>
  <si>
    <t xml:space="preserve">Подготовка проектной документации для строительства, реконструкции инженерной и транспортной инфраструктуры </t>
  </si>
  <si>
    <t xml:space="preserve">1.2.2.1 </t>
  </si>
  <si>
    <t>Разработка проекта "Обеспечение (строительство, реконструкция) транспортной инфраструктурой пгт. Ноглики" (участок ул. Советская - Поликлиника, участок ул. Советская - колхоз "Восток")</t>
  </si>
  <si>
    <t xml:space="preserve">1.2.2.2 </t>
  </si>
  <si>
    <t>Разработка проекта "Строительство сетей газоснабжения  в квартале № 13 пгт. Ноглики"</t>
  </si>
  <si>
    <t xml:space="preserve">1.2.2.3 </t>
  </si>
  <si>
    <t>Разработка проекта "Строительство линий электропередач  в квартале № 13 пгт. Ноглики"</t>
  </si>
  <si>
    <t xml:space="preserve">1.2.2.4 </t>
  </si>
  <si>
    <t>Разработка проекта "Строительство сетей газоснабжения в квартале № 15 пгт. Ноглики"</t>
  </si>
  <si>
    <t xml:space="preserve">1.2.2.5 </t>
  </si>
  <si>
    <t>Разработка проекта "Строительство объектов энергоснабжения и энергообеспечения в с. Вал"</t>
  </si>
  <si>
    <t xml:space="preserve">1.2.2.6 </t>
  </si>
  <si>
    <t xml:space="preserve">Экспертиза достоверности сметной стоимости объектов капитального строительства инженерной и транспортной инфраструктуры </t>
  </si>
  <si>
    <t>Разработка проектной документации (корректировка), проведение экспертизы достоверности сметной стоимости строительства</t>
  </si>
  <si>
    <t xml:space="preserve"> по объектам:</t>
  </si>
  <si>
    <t>"Строительство сетей газоснабжения из полиэтиленовых труб низкого давления в микрорайоне № 3 пгт. Ноглики"</t>
  </si>
  <si>
    <t>"Строительство распределительных электрических сетей 0,4 кВ микрорайона №3 в пгт. Ноглики"</t>
  </si>
  <si>
    <t xml:space="preserve">Строительство линий электропередач ЛЭП - 0,4 кВ в квартале № 15 пгт. Ноглики </t>
  </si>
  <si>
    <t>"Строительство сетей газоснабжения низкого давления в квартале № 12 пгт. Ноглики"</t>
  </si>
  <si>
    <t xml:space="preserve"> "Строительство канализационного коллектора микрорайона УЖД пгт. Ноглики"</t>
  </si>
  <si>
    <t>"Строительство сетей газоснабжения в квартале № 15 пгт. Ноглики"</t>
  </si>
  <si>
    <t>1.2.2.8</t>
  </si>
  <si>
    <t xml:space="preserve"> "Станция обезжелезивания. Общестроительные работы" разработка проекта </t>
  </si>
  <si>
    <t xml:space="preserve">Обеспечение (строительство, реконструкция, приобретение) земельных участков инженерной и транспортной инфраструктурой </t>
  </si>
  <si>
    <t xml:space="preserve">1.2.3.1 </t>
  </si>
  <si>
    <t xml:space="preserve">Строительство напорного коллектора  и самотечных внутриквартальных сетей канализации микрорайона № 3 пгт. Ноглики </t>
  </si>
  <si>
    <t>1.2.3.2.</t>
  </si>
  <si>
    <t xml:space="preserve">Строительство тепловых сетей в микрорайоне № 3 пгт. Ноглики в двухтрубном исполнении протяженностью 1,9 км, диаметром 377 мм </t>
  </si>
  <si>
    <t>1.2.3.3.</t>
  </si>
  <si>
    <t xml:space="preserve">Строительство сетей газоснабжения из полиэтиленовых труб низкого давления в микрорайоне № 3 пгт. Ноглики </t>
  </si>
  <si>
    <t xml:space="preserve">1.2.3.4 </t>
  </si>
  <si>
    <t xml:space="preserve">Строительство хозяйственно-питьевого водопровода  и внутриквартальных водопроводных сетей микрорайона № 3  пгт. Ноглики </t>
  </si>
  <si>
    <t xml:space="preserve">Обеспечение земельных участков, подлежащих предоставлению семьям, имеющим трех и более детей </t>
  </si>
  <si>
    <t xml:space="preserve">Строительство сетей газоснабжения низкого давления в квартале № 12 пгт. Ноглики </t>
  </si>
  <si>
    <t>"Строительство линий электропередач ЛЭП-0,4 кВ в квартале № 15 пгт. Ноглики"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</si>
  <si>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</si>
  <si>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1.2.4.4</t>
  </si>
  <si>
    <t xml:space="preserve">Осуществление функций технического заказчика, включая осуществление строительного контроля </t>
  </si>
  <si>
    <t>1.2.4.5</t>
  </si>
  <si>
    <t xml:space="preserve">Осуществление авторского надзора за строительством объектов капитального строительства </t>
  </si>
  <si>
    <t>1.2.4.6</t>
  </si>
  <si>
    <t xml:space="preserve">Строительство инженерной и транспортной инфраструктуры, включая благоустройство </t>
  </si>
  <si>
    <t xml:space="preserve">Строительство (приобретение на первичном рынке) жилья </t>
  </si>
  <si>
    <t xml:space="preserve">Строительство (приобретение на первичном рынке) служебного жилья </t>
  </si>
  <si>
    <t xml:space="preserve">Строительство (приобретение на первичном рынке) жилья для реализации полномочий органов местного самоуправления в области жилищных отношений </t>
  </si>
  <si>
    <t xml:space="preserve">Строительство квартир в пгт. Ноглики </t>
  </si>
  <si>
    <t>Строительство квартир в пгт. Ноглики (участок № 20)</t>
  </si>
  <si>
    <t>Строительство квартир в с. Вал (в т.ч. ПСД)</t>
  </si>
  <si>
    <t>Разработка проекта "Строительство жилых домов для переселения совхоза «Оленевод» с. Вал"</t>
  </si>
  <si>
    <t xml:space="preserve">Осуществление функций технического заказчика, включая осуществление строительного контроля за строительством объектов </t>
  </si>
  <si>
    <t xml:space="preserve">Ремонт квартиры, расположенной по адресу: пгт. Ноглики, ул. Лесная, 6а </t>
  </si>
  <si>
    <t>1.3.2.8</t>
  </si>
  <si>
    <t xml:space="preserve">Оказание услуги по выдаче технических условий на телефонизацию многоквартирного жилого дома 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</si>
  <si>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</si>
  <si>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 xml:space="preserve">Строительство 24 квартирного жилого дома с инженерными коммуникациями </t>
  </si>
  <si>
    <t>1.3.4.</t>
  </si>
  <si>
    <t xml:space="preserve">Строительство (приобретение на первичном и вторичном рынке) жилья для различных категорий граждан </t>
  </si>
  <si>
    <t>Подпрограмма  2: «Переселение граждан из аварийного жилищного фонда »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</si>
  <si>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</si>
  <si>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2.1.2.</t>
  </si>
  <si>
    <t xml:space="preserve">Строительство жилых домов </t>
  </si>
  <si>
    <t>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</si>
  <si>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</si>
  <si>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</si>
  <si>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"24 квартирный жилой дом в пгт. Ноглики, участок № 19"</t>
  </si>
  <si>
    <t>Разработка проекта "72 квартирный жилой дом в пгт. Ноглики, участок №16а"</t>
  </si>
  <si>
    <t xml:space="preserve">72 квартирный жилой дом в пгт. Ноглики, участок №16а </t>
  </si>
  <si>
    <t xml:space="preserve">24 квартирный жилой дом в пгт. Ноглики, ул. Невельского, участок №19 </t>
  </si>
  <si>
    <t>2.1.2.10</t>
  </si>
  <si>
    <t xml:space="preserve">Приобретение жилых помещений 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</si>
  <si>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</si>
  <si>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 xml:space="preserve">Инженерное обследование строительных конструкций жилых многоквартирных домов </t>
  </si>
  <si>
    <t>Подпрограмма 3: «Повышение сейсмо-устойчивости жилых домов, основных объектов и систем жизнеобеспечения»</t>
  </si>
  <si>
    <t xml:space="preserve">Инженерно-сейсмическое обследование жилых домов, основных объектов и систем жизнеобеспечения </t>
  </si>
  <si>
    <t xml:space="preserve">Инженерно-сейсмическое обследование жилых домов </t>
  </si>
  <si>
    <t xml:space="preserve">Инженерно-сейсмическое обследование объектов образования </t>
  </si>
  <si>
    <t xml:space="preserve">Инженерно-сейсмическое обследование объектов и систем жизнеобеспечения 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</si>
  <si>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</si>
  <si>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</si>
  <si>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 xml:space="preserve">Разработка проекта на строительство (сейсмоусиление) многоквартирных жилых домов 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</si>
  <si>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</si>
  <si>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Экспертиза достоверности сметной стоимости работ «Сейсмоусиление здания администрации муниципального образования «Городской округ Ногликский»</t>
  </si>
  <si>
    <t xml:space="preserve">Разработка проекта на строительство (сейсмоусиление) объектов образования </t>
  </si>
  <si>
    <t>Экспертиза достоверности сметной стоимости работ «Сейсмоусиление здания средней общеобразовательной школы №1 пгт. Ноглики»</t>
  </si>
  <si>
    <t xml:space="preserve">Разработка проекта на строительство (сейсмоусиление) объектов и систем жизнеобеспечения </t>
  </si>
  <si>
    <t>3.3.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</si>
  <si>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 </t>
  </si>
  <si>
    <t xml:space="preserve">Строительство24 квартирных жилых домов в пгт. Ноглики </t>
  </si>
  <si>
    <t xml:space="preserve">Строительство 18 квартирного жилого дома №7 (участок №7) в пгт. Ноглики </t>
  </si>
  <si>
    <t xml:space="preserve">Строительство 18 квартирного жилого дома №7 (участок №7) в пгт. Ноглики, благоустройство </t>
  </si>
  <si>
    <t xml:space="preserve">Проведение работ по устранению выявленных недостатков многоквартирных жилых домов </t>
  </si>
  <si>
    <t xml:space="preserve">Сейсмоусиление здания администрации расположенной по адресу: пгт. Ноглики, ул. Советская, 15 </t>
  </si>
  <si>
    <t>Проведение первоочередных работ по сейсмоусилению (строительству) объектов образования «Сейсмоусиление здания средней общеобразовательной школы №1 пгт. Ноглики»</t>
  </si>
  <si>
    <t>3.3.7</t>
  </si>
  <si>
    <t xml:space="preserve">Исследование образца стекломагниевого листа на предмет его соответствия требованиям для отделочных материалов </t>
  </si>
  <si>
    <t>3.3.8</t>
  </si>
  <si>
    <t xml:space="preserve">Проведение первоочередных работ по сейсмоусилению (строительству) объектов образования </t>
  </si>
  <si>
    <t>3.3.9</t>
  </si>
  <si>
    <t xml:space="preserve">Проведение первоочередных работ по сейсмоусилению (строительству) объектов и систем жизнеобеспечения 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</si>
  <si>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</si>
  <si>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</si>
  <si>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4.1.1.</t>
  </si>
  <si>
    <t xml:space="preserve">Строительство канализационного коллектора  микрорайона УЖД пгт. Ноглики 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</si>
  <si>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</si>
  <si>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 xml:space="preserve">Мероприятие 1. Снос ветхого и аварийного жилья, производственных и непроизводственных зданий </t>
  </si>
  <si>
    <t>ОЖКиДХ</t>
  </si>
  <si>
    <t xml:space="preserve">Снос жилого дома пгт. Ноглики, ул. Петрова,  д.7 </t>
  </si>
  <si>
    <t xml:space="preserve">Снос жилого дома пгт. Ноглики, ул. Репина, д.8 </t>
  </si>
  <si>
    <t xml:space="preserve">Снос жилого дома пгт. Ноглики, ул. Строительная д. 22а </t>
  </si>
  <si>
    <t xml:space="preserve">Снос жилого дома пгт. Ноглики, ул. Строительная д. 44 </t>
  </si>
  <si>
    <t>5.5</t>
  </si>
  <si>
    <t xml:space="preserve">Снос жилого дома пгт. Ноглики, ул. Петрова,  д.5 </t>
  </si>
  <si>
    <t>5.6</t>
  </si>
  <si>
    <t xml:space="preserve">Ликвидация котельной № 4 пгт. Ноглики </t>
  </si>
  <si>
    <t>5.7</t>
  </si>
  <si>
    <t>Ликвидация неиспользуемых и бесхозяйных объектов производственного и непроизводственного назначения:</t>
  </si>
  <si>
    <t>5.8</t>
  </si>
  <si>
    <t xml:space="preserve">Снос аварийных домов по адресу: </t>
  </si>
  <si>
    <t>5.9</t>
  </si>
  <si>
    <t xml:space="preserve">Консервация аварийного и непригодного для проживания подъезда № 1 дома № 6 по ул. Петрова в пгт. Ноглики </t>
  </si>
  <si>
    <t>5.10</t>
  </si>
  <si>
    <t xml:space="preserve">Проведение работ по сносу административного здания  расположенного по адресу: ул. Штенберга, 4б </t>
  </si>
  <si>
    <t>5.11</t>
  </si>
  <si>
    <t>Демонтаж водонапорной башни "Ватунг"</t>
  </si>
  <si>
    <t>5.12</t>
  </si>
  <si>
    <t xml:space="preserve">Демонтаж здания бани </t>
  </si>
  <si>
    <t>5.13</t>
  </si>
  <si>
    <t>Снос аварийных домов муниципального образования "Городской округ Ногликский"</t>
  </si>
  <si>
    <t xml:space="preserve">Мероприятие 2. Поддержка на улучшение жилищных условий молодых семей </t>
  </si>
  <si>
    <t>Отдел спорта, туризма, молодежной политики и развития туризма</t>
  </si>
  <si>
    <t>КУМИ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</si>
  <si>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</si>
  <si>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</si>
  <si>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 xml:space="preserve">Мероприятие 4. Приобретение жилых помещений для специализированного муниципального жилого фонда </t>
  </si>
  <si>
    <t>ВСЕГО ПО ПРОГРАММЕ</t>
  </si>
  <si>
    <t>2.1.2.11</t>
  </si>
  <si>
    <t>Строительство двух двухквартирных домов в с. Ныш</t>
  </si>
  <si>
    <t>Базовый 2014 год (факт)</t>
  </si>
  <si>
    <t>Значение по годам реализации муниципальной программы</t>
  </si>
  <si>
    <t>Обеспечение территории МО градостроительной документацией</t>
  </si>
  <si>
    <t>Приложение 1 к муниципальной программе</t>
  </si>
  <si>
    <t>Подпрограмма 3: «Повышение сейсмустойчивости жилых домов, основных объектов и систем жизнеобеспечения»</t>
  </si>
  <si>
    <t>Подпрограмма  2: «Переселение граждан из аварийного жилищного фонда»</t>
  </si>
  <si>
    <t>1.2.2.7</t>
  </si>
  <si>
    <t>Приобретение жилых помещений у лиц, не являющихся застройщиками домов, в которых расположены помещения, для предоставления их гражданам переселяемых из ветхого и аварийоного фонда</t>
  </si>
  <si>
    <t>Приобретение у застройщиков жилых помещений</t>
  </si>
  <si>
    <t>тыс. чел.</t>
  </si>
  <si>
    <t xml:space="preserve">Обустройство земельных участков, подлежащих предоставлению семьям, имеющим трех и более детей </t>
  </si>
  <si>
    <t>2.2</t>
  </si>
  <si>
    <t>Обеспечение благоустроенным жильем граждан, проживающих в аварийном жилищном фонде, признаном таковым после 01.01.2012</t>
  </si>
  <si>
    <t>шт</t>
  </si>
  <si>
    <t>2.2.</t>
  </si>
  <si>
    <t>2.4.</t>
  </si>
  <si>
    <t>2.1.4.</t>
  </si>
  <si>
    <t>2.3.</t>
  </si>
  <si>
    <t>Мероприятие 5. Предоставление социальных выплат молодым семьям-участникам программы "Дальневосточная ипотека"</t>
  </si>
  <si>
    <t xml:space="preserve">Количество участников мероприятия "Предоставление социальных выплат молодым семьям-участникам программы "Дальневосточная ипотека" </t>
  </si>
  <si>
    <t>Приложение 3
к постановлению администрации
от            года №  
Приложение 2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от 30.07.2014 № 503</t>
  </si>
  <si>
    <t>9</t>
  </si>
  <si>
    <t xml:space="preserve">Значение показателя и сроки реализации будут установлены после определения объема финансирования, необходимого на реализацию мероприятия
</t>
  </si>
  <si>
    <t>Общее число молодых семей, улучшивших жилищные условия, в том числе с помощью ипотечных кредитов (займов) (в год)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</si>
  <si>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 (в год)</t>
  </si>
  <si>
    <t>Доля молодых семей, улучшивших жилищные условия с учетом государственной поддержки, от общего числа молодых семей, желающих улучшить жилищные условия на условиях Программы (в год)</t>
  </si>
  <si>
    <t>Доля аварийного жилищного фонда в общем объеме жилищного фонда, % (в год)</t>
  </si>
  <si>
    <t>Площадь аварийного жилого фонда (в год)</t>
  </si>
  <si>
    <t>Количество граждан, расселенных из аварийного жилищного фонда (в год)</t>
  </si>
  <si>
    <t>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</t>
  </si>
  <si>
    <t>Количество квадратных метров, расселенного аварийного жилищного фонда (в год)</t>
  </si>
  <si>
    <t>Количество отремонтированных квартир, предназначенных для переселения граждан из аварийного жилищного фонда, признанного таковым после 01.01.2012 (в год)</t>
  </si>
  <si>
    <t>"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</si>
  <si>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</si>
  <si>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</si>
  <si>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</si>
  <si>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</si>
  <si>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</si>
  <si>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</si>
  <si>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</si>
  <si>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</si>
  <si>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Корректировка проекта планировки территории и подготовка проекта межевания территории квартала №12 пгт. Ноглики муниципального образования "Городской округ Ногликский"</t>
  </si>
  <si>
    <t>Корректировка проекта планировки территории и подготовка проекта межевания территории квартал №13 пгт. Ноглики муниципального образования "Городской округ Ногликский"</t>
  </si>
  <si>
    <t>Корректировка проекта планировки территории и подготовка проекта межевания территории квартал №15 пгт. Ноглики муниципального образования "Городской округ Ногликский"</t>
  </si>
  <si>
    <t>Корректировка проекта планировки территории и подготовка проекта межевания территории микрорайон 3 пгт. Ноглики муниципального образования "Городской округ Ногликский"</t>
  </si>
  <si>
    <t>Подготовка проекта планировки территории и проекта межевания территории микрорайон 1 пгт. Ноглики муниципального образования "Городской округ Ногликский"</t>
  </si>
  <si>
    <t>Подготовка проекта планировки территории и проекта межевания территории микрорайон 2 пгт. Ноглики муниципального образования "Городской округ Ногликский"</t>
  </si>
  <si>
    <t>Подготовка и обновление топографических карт и планов населенных пунктов Сахалинской области в масштабах 1:10000, 1:5000, 1:2000, 1:1000, 1:500</t>
  </si>
  <si>
    <t>Определение границ, зон затопления, подтопления с. Ныш</t>
  </si>
  <si>
    <t>1.3.3.1</t>
  </si>
  <si>
    <t>1.3.3.2</t>
  </si>
  <si>
    <r>
      <rPr>
        <sz val="14"/>
        <rFont val="Times New Roman"/>
        <family val="1"/>
        <charset val="204"/>
      </rPr>
      <t xml:space="preserve">ПРИЛОЖЕНИЕ 3
к постановлению администрации
муниципального образования
"Городской округ Ногликский"
от    года №   </t>
    </r>
    <r>
      <rPr>
        <sz val="12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Приложение 3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
муниципального образования
"Городской округ Ногликский"
от 30.07.2014 № 503</t>
    </r>
  </si>
  <si>
    <t>2.2.1.</t>
  </si>
  <si>
    <t>2.2.2.</t>
  </si>
  <si>
    <t xml:space="preserve"> -* показатель результативности будет определен по предоставлению финансирования мероприятия.  </t>
  </si>
  <si>
    <t>Количество проведенных научно-исследовательских и опытно-конструкторских работ (в год, за весь период реализации программы)*</t>
  </si>
  <si>
    <t>Количество объектов, завершенных строительством (реконструкцией) (в год, за весь период реализации программы)*</t>
  </si>
  <si>
    <r>
      <t>ПРИЛОЖЕНИЕ 2
к постановлению администрации
муниципального образования
"Городской округ Ногликский"
от ___________  № ________        
"</t>
    </r>
    <r>
      <rPr>
        <sz val="12"/>
        <rFont val="Times New Roman"/>
        <family val="1"/>
        <charset val="204"/>
      </rPr>
      <t>Приложение 1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
муниципального образования
"Городской округ Ногликский"
от 30.07.2014 № 503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</si>
</sst>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5" zoomScaleNormal="95" workbookViewId="0">
      <pane xSplit="1" ySplit="5" topLeftCell="B57" activePane="bottomRight" state="frozen"/>
      <selection pane="topRight" activeCell="B1" sqref="B1"/>
      <selection pane="bottomLeft" activeCell="A6" sqref="A6"/>
      <selection pane="bottomRight" activeCell="D1" sqref="D1"/>
    </sheetView>
  </sheetViews>
  <sheetFormatPr defaultColWidth="9.140625" defaultRowHeight="15.75" x14ac:dyDescent="0.25"/>
  <cols>
    <col min="1" max="1" width="5.28515625" style="7" customWidth="1"/>
    <col min="2" max="2" width="39" style="57" customWidth="1"/>
    <col min="3" max="3" width="10" style="7" customWidth="1"/>
    <col min="4" max="15" width="9.140625" style="7"/>
    <col min="16" max="16" width="1.7109375" style="7" customWidth="1"/>
    <col min="17" max="16384" width="9.140625" style="7"/>
  </cols>
  <sheetData>
    <row r="1" spans="1:16" ht="264" customHeight="1" x14ac:dyDescent="0.25">
      <c r="A1" s="41"/>
      <c r="B1" s="41"/>
      <c r="C1" s="41"/>
      <c r="D1" s="41"/>
      <c r="E1" s="41"/>
      <c r="F1" s="41"/>
      <c r="G1" s="41"/>
      <c r="H1" s="41"/>
      <c r="I1" s="42" t="s">
        <v>339</v>
      </c>
      <c r="J1" s="42"/>
      <c r="K1" s="42"/>
      <c r="L1" s="42"/>
      <c r="M1" s="42"/>
      <c r="N1" s="42"/>
      <c r="O1" s="42"/>
    </row>
    <row r="2" spans="1:16" x14ac:dyDescent="0.25">
      <c r="A2" s="43" t="s">
        <v>15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6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6" x14ac:dyDescent="0.25">
      <c r="A4" s="33" t="s">
        <v>0</v>
      </c>
      <c r="B4" s="37" t="s">
        <v>1</v>
      </c>
      <c r="C4" s="33" t="s">
        <v>2</v>
      </c>
      <c r="D4" s="45" t="s">
        <v>282</v>
      </c>
      <c r="E4" s="33" t="s">
        <v>283</v>
      </c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31.5" x14ac:dyDescent="0.25">
      <c r="A5" s="33"/>
      <c r="B5" s="37"/>
      <c r="C5" s="33"/>
      <c r="D5" s="46"/>
      <c r="E5" s="16" t="s">
        <v>3</v>
      </c>
      <c r="F5" s="16" t="s">
        <v>4</v>
      </c>
      <c r="G5" s="16" t="s">
        <v>5</v>
      </c>
      <c r="H5" s="16" t="s">
        <v>6</v>
      </c>
      <c r="I5" s="16" t="s">
        <v>7</v>
      </c>
      <c r="J5" s="16" t="s">
        <v>8</v>
      </c>
      <c r="K5" s="16" t="s">
        <v>9</v>
      </c>
      <c r="L5" s="16" t="s">
        <v>10</v>
      </c>
      <c r="M5" s="16" t="s">
        <v>11</v>
      </c>
      <c r="N5" s="16" t="s">
        <v>12</v>
      </c>
      <c r="O5" s="16" t="s">
        <v>13</v>
      </c>
    </row>
    <row r="6" spans="1:16" ht="24" customHeight="1" x14ac:dyDescent="0.25">
      <c r="A6" s="16">
        <v>1</v>
      </c>
      <c r="B6" s="14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</row>
    <row r="7" spans="1:16" x14ac:dyDescent="0.25">
      <c r="A7" s="16"/>
      <c r="B7" s="47" t="s">
        <v>107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6" ht="18" customHeight="1" x14ac:dyDescent="0.25">
      <c r="A8" s="16">
        <v>1</v>
      </c>
      <c r="B8" s="10" t="s">
        <v>94</v>
      </c>
      <c r="C8" s="16" t="s">
        <v>95</v>
      </c>
      <c r="D8" s="16">
        <v>4.3</v>
      </c>
      <c r="E8" s="16">
        <v>10</v>
      </c>
      <c r="F8" s="16">
        <v>10</v>
      </c>
      <c r="G8" s="16">
        <v>10</v>
      </c>
      <c r="H8" s="16">
        <v>1.6</v>
      </c>
      <c r="I8" s="16">
        <v>1.6</v>
      </c>
      <c r="J8" s="16" t="s">
        <v>110</v>
      </c>
      <c r="K8" s="16">
        <v>2.7</v>
      </c>
      <c r="L8" s="16">
        <v>6.67</v>
      </c>
      <c r="M8" s="16">
        <v>12.07</v>
      </c>
      <c r="N8" s="16">
        <f t="shared" ref="N8:O8" si="0">N9+0.5</f>
        <v>3.8</v>
      </c>
      <c r="O8" s="16">
        <f t="shared" si="0"/>
        <v>3.8</v>
      </c>
    </row>
    <row r="9" spans="1:16" ht="78.75" x14ac:dyDescent="0.25">
      <c r="A9" s="16">
        <v>2</v>
      </c>
      <c r="B9" s="15" t="s">
        <v>117</v>
      </c>
      <c r="C9" s="16" t="s">
        <v>96</v>
      </c>
      <c r="D9" s="16" t="s">
        <v>110</v>
      </c>
      <c r="E9" s="16" t="s">
        <v>110</v>
      </c>
      <c r="F9" s="16" t="s">
        <v>110</v>
      </c>
      <c r="G9" s="16" t="s">
        <v>110</v>
      </c>
      <c r="H9" s="16">
        <v>0.02</v>
      </c>
      <c r="I9" s="16">
        <v>0.5</v>
      </c>
      <c r="J9" s="16" t="s">
        <v>110</v>
      </c>
      <c r="K9" s="16" t="s">
        <v>110</v>
      </c>
      <c r="L9" s="16">
        <v>3.33</v>
      </c>
      <c r="M9" s="16">
        <v>9.4700000000000006</v>
      </c>
      <c r="N9" s="16">
        <v>3.3</v>
      </c>
      <c r="O9" s="16">
        <v>3.3</v>
      </c>
    </row>
    <row r="10" spans="1:16" ht="51.75" customHeight="1" x14ac:dyDescent="0.25">
      <c r="A10" s="16">
        <v>3</v>
      </c>
      <c r="B10" s="15" t="s">
        <v>118</v>
      </c>
      <c r="C10" s="16" t="s">
        <v>97</v>
      </c>
      <c r="D10" s="16">
        <v>79</v>
      </c>
      <c r="E10" s="16">
        <v>80</v>
      </c>
      <c r="F10" s="16">
        <v>82</v>
      </c>
      <c r="G10" s="16">
        <v>84</v>
      </c>
      <c r="H10" s="16">
        <v>86</v>
      </c>
      <c r="I10" s="16">
        <v>90</v>
      </c>
      <c r="J10" s="16">
        <v>92</v>
      </c>
      <c r="K10" s="16">
        <v>92</v>
      </c>
      <c r="L10" s="16">
        <v>95</v>
      </c>
      <c r="M10" s="16">
        <v>95</v>
      </c>
      <c r="N10" s="16">
        <v>95</v>
      </c>
      <c r="O10" s="16">
        <v>100</v>
      </c>
    </row>
    <row r="11" spans="1:16" ht="126" x14ac:dyDescent="0.25">
      <c r="A11" s="16">
        <v>4</v>
      </c>
      <c r="B11" s="10" t="s">
        <v>119</v>
      </c>
      <c r="C11" s="16" t="s">
        <v>105</v>
      </c>
      <c r="D11" s="16" t="s">
        <v>110</v>
      </c>
      <c r="E11" s="16" t="s">
        <v>110</v>
      </c>
      <c r="F11" s="16" t="s">
        <v>110</v>
      </c>
      <c r="G11" s="16" t="s">
        <v>110</v>
      </c>
      <c r="H11" s="16">
        <v>2</v>
      </c>
      <c r="I11" s="16">
        <v>3</v>
      </c>
      <c r="J11" s="16">
        <v>1</v>
      </c>
      <c r="K11" s="16" t="s">
        <v>110</v>
      </c>
      <c r="L11" s="16" t="s">
        <v>110</v>
      </c>
      <c r="M11" s="16">
        <v>2</v>
      </c>
      <c r="N11" s="16">
        <v>2</v>
      </c>
      <c r="O11" s="16">
        <v>2</v>
      </c>
    </row>
    <row r="12" spans="1:16" x14ac:dyDescent="0.25">
      <c r="A12" s="16"/>
      <c r="B12" s="47" t="s">
        <v>108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6" ht="47.25" x14ac:dyDescent="0.25">
      <c r="A13" s="16">
        <v>5</v>
      </c>
      <c r="B13" s="10" t="s">
        <v>308</v>
      </c>
      <c r="C13" s="16" t="s">
        <v>97</v>
      </c>
      <c r="D13" s="16">
        <v>7</v>
      </c>
      <c r="E13" s="16">
        <v>7</v>
      </c>
      <c r="F13" s="16">
        <v>6</v>
      </c>
      <c r="G13" s="16">
        <v>5</v>
      </c>
      <c r="H13" s="16">
        <v>5</v>
      </c>
      <c r="I13" s="16">
        <v>4</v>
      </c>
      <c r="J13" s="16">
        <v>4</v>
      </c>
      <c r="K13" s="16">
        <v>12</v>
      </c>
      <c r="L13" s="16">
        <v>10</v>
      </c>
      <c r="M13" s="16">
        <v>8</v>
      </c>
      <c r="N13" s="16">
        <v>7</v>
      </c>
      <c r="O13" s="16">
        <v>6</v>
      </c>
    </row>
    <row r="14" spans="1:16" ht="47.25" x14ac:dyDescent="0.25">
      <c r="A14" s="16">
        <v>6</v>
      </c>
      <c r="B14" s="10" t="s">
        <v>312</v>
      </c>
      <c r="C14" s="16" t="s">
        <v>96</v>
      </c>
      <c r="D14" s="16" t="s">
        <v>110</v>
      </c>
      <c r="E14" s="16" t="s">
        <v>110</v>
      </c>
      <c r="F14" s="16" t="s">
        <v>110</v>
      </c>
      <c r="G14" s="16" t="s">
        <v>110</v>
      </c>
      <c r="H14" s="16">
        <v>1.4</v>
      </c>
      <c r="I14" s="16">
        <v>0.53</v>
      </c>
      <c r="J14" s="16" t="s">
        <v>110</v>
      </c>
      <c r="K14" s="16" t="s">
        <v>110</v>
      </c>
      <c r="L14" s="16">
        <v>0.78</v>
      </c>
      <c r="M14" s="16">
        <v>3.7</v>
      </c>
      <c r="N14" s="16">
        <v>7.1</v>
      </c>
      <c r="O14" s="16">
        <v>11.5</v>
      </c>
      <c r="P14" s="7">
        <f>SUM(D14:O14)</f>
        <v>25.009999999999998</v>
      </c>
    </row>
    <row r="15" spans="1:16" ht="31.5" x14ac:dyDescent="0.25">
      <c r="A15" s="16">
        <v>7</v>
      </c>
      <c r="B15" s="10" t="s">
        <v>309</v>
      </c>
      <c r="C15" s="16" t="s">
        <v>98</v>
      </c>
      <c r="D15" s="48">
        <v>21705</v>
      </c>
      <c r="E15" s="48">
        <v>21705</v>
      </c>
      <c r="F15" s="48">
        <v>16130</v>
      </c>
      <c r="G15" s="48">
        <v>11945</v>
      </c>
      <c r="H15" s="48">
        <v>10310</v>
      </c>
      <c r="I15" s="16">
        <v>8555</v>
      </c>
      <c r="J15" s="16">
        <v>7070</v>
      </c>
      <c r="K15" s="16">
        <v>32919</v>
      </c>
      <c r="L15" s="16">
        <v>28348</v>
      </c>
      <c r="M15" s="16">
        <v>24254</v>
      </c>
      <c r="N15" s="16">
        <v>22897</v>
      </c>
      <c r="O15" s="16">
        <v>17179</v>
      </c>
    </row>
    <row r="16" spans="1:16" ht="31.5" x14ac:dyDescent="0.25">
      <c r="A16" s="16">
        <v>8</v>
      </c>
      <c r="B16" s="10" t="s">
        <v>310</v>
      </c>
      <c r="C16" s="16" t="s">
        <v>291</v>
      </c>
      <c r="D16" s="16">
        <v>0</v>
      </c>
      <c r="E16" s="16">
        <v>0.24399999999999999</v>
      </c>
      <c r="F16" s="16">
        <v>0.503</v>
      </c>
      <c r="G16" s="16">
        <v>0.1</v>
      </c>
      <c r="H16" s="16">
        <v>5.8000000000000003E-2</v>
      </c>
      <c r="I16" s="16">
        <v>1.7000000000000001E-2</v>
      </c>
      <c r="J16" s="16" t="s">
        <v>110</v>
      </c>
      <c r="K16" s="16" t="s">
        <v>110</v>
      </c>
      <c r="L16" s="16">
        <v>3.3000000000000002E-2</v>
      </c>
      <c r="M16" s="16">
        <v>0.17899999999999999</v>
      </c>
      <c r="N16" s="16">
        <v>0.36499999999999999</v>
      </c>
      <c r="O16" s="16">
        <v>0.64800000000000002</v>
      </c>
      <c r="P16" s="7">
        <f>SUM(D16:O16)</f>
        <v>2.1470000000000002</v>
      </c>
    </row>
    <row r="17" spans="1:16" ht="63" x14ac:dyDescent="0.25">
      <c r="A17" s="16">
        <v>9</v>
      </c>
      <c r="B17" s="10" t="s">
        <v>120</v>
      </c>
      <c r="C17" s="16" t="s">
        <v>98</v>
      </c>
      <c r="D17" s="16">
        <v>26</v>
      </c>
      <c r="E17" s="16">
        <v>26</v>
      </c>
      <c r="F17" s="16">
        <v>26</v>
      </c>
      <c r="G17" s="16">
        <v>26</v>
      </c>
      <c r="H17" s="16">
        <v>26.1</v>
      </c>
      <c r="I17" s="16">
        <v>26.1</v>
      </c>
      <c r="J17" s="16">
        <v>24.6</v>
      </c>
      <c r="K17" s="16">
        <v>26.1</v>
      </c>
      <c r="L17" s="16">
        <v>26.3</v>
      </c>
      <c r="M17" s="16">
        <v>26.3</v>
      </c>
      <c r="N17" s="16">
        <v>26.3</v>
      </c>
      <c r="O17" s="16">
        <v>26.5</v>
      </c>
    </row>
    <row r="18" spans="1:16" ht="78.75" x14ac:dyDescent="0.25">
      <c r="A18" s="16">
        <v>10</v>
      </c>
      <c r="B18" s="10" t="s">
        <v>313</v>
      </c>
      <c r="C18" s="16" t="s">
        <v>295</v>
      </c>
      <c r="D18" s="16" t="s">
        <v>110</v>
      </c>
      <c r="E18" s="16" t="s">
        <v>110</v>
      </c>
      <c r="F18" s="16" t="s">
        <v>110</v>
      </c>
      <c r="G18" s="16" t="s">
        <v>110</v>
      </c>
      <c r="H18" s="16" t="s">
        <v>110</v>
      </c>
      <c r="I18" s="16" t="s">
        <v>110</v>
      </c>
      <c r="J18" s="16">
        <v>1</v>
      </c>
      <c r="K18" s="16">
        <v>0</v>
      </c>
      <c r="L18" s="16">
        <v>0</v>
      </c>
      <c r="M18" s="16" t="s">
        <v>110</v>
      </c>
      <c r="N18" s="16" t="s">
        <v>110</v>
      </c>
      <c r="O18" s="16" t="s">
        <v>110</v>
      </c>
    </row>
    <row r="19" spans="1:16" x14ac:dyDescent="0.25">
      <c r="A19" s="16"/>
      <c r="B19" s="32" t="s">
        <v>109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6" ht="63" x14ac:dyDescent="0.25">
      <c r="A20" s="16">
        <v>11</v>
      </c>
      <c r="B20" s="15" t="s">
        <v>337</v>
      </c>
      <c r="C20" s="16" t="s">
        <v>105</v>
      </c>
      <c r="D20" s="16" t="s">
        <v>110</v>
      </c>
      <c r="E20" s="16" t="s">
        <v>110</v>
      </c>
      <c r="F20" s="16" t="s">
        <v>110</v>
      </c>
      <c r="G20" s="16" t="s">
        <v>110</v>
      </c>
      <c r="H20" s="16" t="s">
        <v>110</v>
      </c>
      <c r="I20" s="16" t="s">
        <v>110</v>
      </c>
      <c r="J20" s="16" t="s">
        <v>110</v>
      </c>
      <c r="K20" s="16" t="s">
        <v>110</v>
      </c>
      <c r="L20" s="16" t="s">
        <v>110</v>
      </c>
      <c r="M20" s="16" t="s">
        <v>110</v>
      </c>
      <c r="N20" s="16" t="s">
        <v>110</v>
      </c>
      <c r="O20" s="14" t="s">
        <v>110</v>
      </c>
    </row>
    <row r="21" spans="1:16" ht="63" x14ac:dyDescent="0.25">
      <c r="A21" s="16">
        <v>12</v>
      </c>
      <c r="B21" s="15" t="s">
        <v>338</v>
      </c>
      <c r="C21" s="16" t="s">
        <v>105</v>
      </c>
      <c r="D21" s="16" t="s">
        <v>110</v>
      </c>
      <c r="E21" s="16" t="s">
        <v>110</v>
      </c>
      <c r="F21" s="16" t="s">
        <v>110</v>
      </c>
      <c r="G21" s="16" t="s">
        <v>110</v>
      </c>
      <c r="H21" s="16" t="s">
        <v>110</v>
      </c>
      <c r="I21" s="16" t="s">
        <v>110</v>
      </c>
      <c r="J21" s="16" t="s">
        <v>110</v>
      </c>
      <c r="K21" s="16" t="s">
        <v>110</v>
      </c>
      <c r="L21" s="16" t="s">
        <v>110</v>
      </c>
      <c r="M21" s="16" t="s">
        <v>110</v>
      </c>
      <c r="N21" s="16" t="s">
        <v>110</v>
      </c>
      <c r="O21" s="14" t="s">
        <v>110</v>
      </c>
    </row>
    <row r="22" spans="1:16" x14ac:dyDescent="0.25">
      <c r="A22" s="16"/>
      <c r="B22" s="32" t="s">
        <v>111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6" ht="236.25" x14ac:dyDescent="0.25">
      <c r="A23" s="16">
        <v>13</v>
      </c>
      <c r="B23" s="15" t="s">
        <v>121</v>
      </c>
      <c r="C23" s="16" t="s">
        <v>14</v>
      </c>
      <c r="D23" s="16" t="s">
        <v>110</v>
      </c>
      <c r="E23" s="16" t="s">
        <v>110</v>
      </c>
      <c r="F23" s="16" t="s">
        <v>110</v>
      </c>
      <c r="G23" s="16" t="s">
        <v>110</v>
      </c>
      <c r="H23" s="16">
        <v>1</v>
      </c>
      <c r="I23" s="16" t="s">
        <v>106</v>
      </c>
      <c r="J23" s="16" t="s">
        <v>106</v>
      </c>
      <c r="K23" s="16" t="s">
        <v>106</v>
      </c>
      <c r="L23" s="16" t="s">
        <v>106</v>
      </c>
      <c r="M23" s="16" t="s">
        <v>106</v>
      </c>
      <c r="N23" s="16" t="s">
        <v>106</v>
      </c>
      <c r="O23" s="16" t="s">
        <v>106</v>
      </c>
    </row>
    <row r="24" spans="1:16" x14ac:dyDescent="0.25">
      <c r="A24" s="16"/>
      <c r="B24" s="32" t="s">
        <v>112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6" ht="94.5" x14ac:dyDescent="0.25">
      <c r="A25" s="16">
        <v>14</v>
      </c>
      <c r="B25" s="10" t="s">
        <v>122</v>
      </c>
      <c r="C25" s="16" t="s">
        <v>96</v>
      </c>
      <c r="D25" s="16" t="s">
        <v>110</v>
      </c>
      <c r="E25" s="16" t="s">
        <v>110</v>
      </c>
      <c r="F25" s="16" t="s">
        <v>110</v>
      </c>
      <c r="G25" s="16" t="s">
        <v>110</v>
      </c>
      <c r="H25" s="16">
        <v>5.6</v>
      </c>
      <c r="I25" s="16">
        <v>3</v>
      </c>
      <c r="J25" s="16">
        <v>4.8</v>
      </c>
      <c r="K25" s="16" t="s">
        <v>110</v>
      </c>
      <c r="L25" s="16" t="s">
        <v>110</v>
      </c>
      <c r="M25" s="16" t="s">
        <v>110</v>
      </c>
      <c r="N25" s="16" t="s">
        <v>110</v>
      </c>
      <c r="O25" s="16" t="s">
        <v>110</v>
      </c>
      <c r="P25" s="7">
        <f>SUM(D25:O25)</f>
        <v>13.399999999999999</v>
      </c>
    </row>
    <row r="26" spans="1:16" x14ac:dyDescent="0.25">
      <c r="A26" s="16"/>
      <c r="B26" s="32" t="s">
        <v>113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spans="1:16" ht="63" x14ac:dyDescent="0.25">
      <c r="A27" s="16">
        <v>15</v>
      </c>
      <c r="B27" s="10" t="s">
        <v>305</v>
      </c>
      <c r="C27" s="16" t="s">
        <v>100</v>
      </c>
      <c r="D27" s="16">
        <v>2</v>
      </c>
      <c r="E27" s="16">
        <v>2</v>
      </c>
      <c r="F27" s="16">
        <v>4</v>
      </c>
      <c r="G27" s="16">
        <v>3</v>
      </c>
      <c r="H27" s="16">
        <v>10</v>
      </c>
      <c r="I27" s="16">
        <v>7</v>
      </c>
      <c r="J27" s="16">
        <f t="shared" ref="J27:O27" si="1">J30</f>
        <v>4</v>
      </c>
      <c r="K27" s="16">
        <f t="shared" si="1"/>
        <v>1</v>
      </c>
      <c r="L27" s="16">
        <f t="shared" si="1"/>
        <v>4</v>
      </c>
      <c r="M27" s="16" t="str">
        <f t="shared" si="1"/>
        <v>х</v>
      </c>
      <c r="N27" s="16" t="str">
        <f t="shared" si="1"/>
        <v>х</v>
      </c>
      <c r="O27" s="16" t="str">
        <f t="shared" si="1"/>
        <v>х</v>
      </c>
    </row>
    <row r="28" spans="1:16" ht="110.25" x14ac:dyDescent="0.25">
      <c r="A28" s="16">
        <v>16</v>
      </c>
      <c r="B28" s="10" t="s">
        <v>307</v>
      </c>
      <c r="C28" s="16" t="s">
        <v>97</v>
      </c>
      <c r="D28" s="16">
        <v>20</v>
      </c>
      <c r="E28" s="16">
        <v>20</v>
      </c>
      <c r="F28" s="16">
        <v>17</v>
      </c>
      <c r="G28" s="16">
        <v>0</v>
      </c>
      <c r="H28" s="16">
        <v>0</v>
      </c>
      <c r="I28" s="16" t="s">
        <v>110</v>
      </c>
      <c r="J28" s="16" t="s">
        <v>110</v>
      </c>
      <c r="K28" s="16" t="s">
        <v>110</v>
      </c>
      <c r="L28" s="16" t="s">
        <v>110</v>
      </c>
      <c r="M28" s="16" t="s">
        <v>110</v>
      </c>
      <c r="N28" s="16" t="s">
        <v>110</v>
      </c>
      <c r="O28" s="16" t="s">
        <v>110</v>
      </c>
    </row>
    <row r="29" spans="1:16" ht="63" x14ac:dyDescent="0.25">
      <c r="A29" s="16">
        <v>17</v>
      </c>
      <c r="B29" s="10" t="s">
        <v>123</v>
      </c>
      <c r="C29" s="16" t="s">
        <v>100</v>
      </c>
      <c r="D29" s="16" t="s">
        <v>110</v>
      </c>
      <c r="E29" s="16" t="s">
        <v>110</v>
      </c>
      <c r="F29" s="16" t="s">
        <v>110</v>
      </c>
      <c r="G29" s="16" t="s">
        <v>110</v>
      </c>
      <c r="H29" s="16">
        <v>5</v>
      </c>
      <c r="I29" s="16" t="s">
        <v>110</v>
      </c>
      <c r="J29" s="16" t="s">
        <v>110</v>
      </c>
      <c r="K29" s="16" t="s">
        <v>110</v>
      </c>
      <c r="L29" s="16" t="s">
        <v>110</v>
      </c>
      <c r="M29" s="16" t="s">
        <v>110</v>
      </c>
      <c r="N29" s="16" t="s">
        <v>110</v>
      </c>
      <c r="O29" s="16" t="s">
        <v>110</v>
      </c>
    </row>
    <row r="30" spans="1:16" ht="78.75" x14ac:dyDescent="0.25">
      <c r="A30" s="16">
        <v>18</v>
      </c>
      <c r="B30" s="10" t="s">
        <v>306</v>
      </c>
      <c r="C30" s="16" t="s">
        <v>100</v>
      </c>
      <c r="D30" s="16" t="s">
        <v>110</v>
      </c>
      <c r="E30" s="16" t="s">
        <v>110</v>
      </c>
      <c r="F30" s="16" t="s">
        <v>110</v>
      </c>
      <c r="G30" s="16">
        <v>3</v>
      </c>
      <c r="H30" s="16">
        <v>5</v>
      </c>
      <c r="I30" s="16">
        <v>7</v>
      </c>
      <c r="J30" s="16">
        <v>4</v>
      </c>
      <c r="K30" s="16">
        <v>1</v>
      </c>
      <c r="L30" s="16">
        <v>4</v>
      </c>
      <c r="M30" s="16" t="s">
        <v>110</v>
      </c>
      <c r="N30" s="16" t="s">
        <v>110</v>
      </c>
      <c r="O30" s="16" t="s">
        <v>110</v>
      </c>
    </row>
    <row r="31" spans="1:16" ht="154.5" customHeight="1" x14ac:dyDescent="0.25">
      <c r="A31" s="16">
        <v>19</v>
      </c>
      <c r="B31" s="15" t="s">
        <v>124</v>
      </c>
      <c r="C31" s="16" t="s">
        <v>97</v>
      </c>
      <c r="D31" s="16" t="s">
        <v>110</v>
      </c>
      <c r="E31" s="16" t="s">
        <v>110</v>
      </c>
      <c r="F31" s="16" t="s">
        <v>110</v>
      </c>
      <c r="G31" s="16">
        <v>0.5</v>
      </c>
      <c r="H31" s="16" t="s">
        <v>110</v>
      </c>
      <c r="I31" s="16" t="s">
        <v>110</v>
      </c>
      <c r="J31" s="16" t="s">
        <v>110</v>
      </c>
      <c r="K31" s="16" t="s">
        <v>110</v>
      </c>
      <c r="L31" s="16" t="s">
        <v>110</v>
      </c>
      <c r="M31" s="16" t="s">
        <v>110</v>
      </c>
      <c r="N31" s="16" t="s">
        <v>110</v>
      </c>
      <c r="O31" s="16" t="s">
        <v>110</v>
      </c>
    </row>
    <row r="32" spans="1:16" x14ac:dyDescent="0.25">
      <c r="A32" s="16"/>
      <c r="B32" s="32" t="s">
        <v>114</v>
      </c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6" ht="16.5" customHeight="1" x14ac:dyDescent="0.25">
      <c r="A33" s="45">
        <v>20</v>
      </c>
      <c r="B33" s="49" t="s">
        <v>101</v>
      </c>
      <c r="C33" s="16" t="s">
        <v>97</v>
      </c>
      <c r="D33" s="16">
        <v>90</v>
      </c>
      <c r="E33" s="16">
        <v>94.12</v>
      </c>
      <c r="F33" s="16">
        <v>86.84</v>
      </c>
      <c r="G33" s="16">
        <v>88.1</v>
      </c>
      <c r="H33" s="16">
        <v>89.47</v>
      </c>
      <c r="I33" s="16" t="s">
        <v>110</v>
      </c>
      <c r="J33" s="16" t="s">
        <v>110</v>
      </c>
      <c r="K33" s="16" t="s">
        <v>110</v>
      </c>
      <c r="L33" s="16" t="s">
        <v>110</v>
      </c>
      <c r="M33" s="16" t="s">
        <v>110</v>
      </c>
      <c r="N33" s="16" t="s">
        <v>110</v>
      </c>
      <c r="O33" s="16" t="s">
        <v>110</v>
      </c>
    </row>
    <row r="34" spans="1:16" x14ac:dyDescent="0.25">
      <c r="A34" s="46"/>
      <c r="B34" s="50"/>
      <c r="C34" s="16" t="s">
        <v>99</v>
      </c>
      <c r="D34" s="16">
        <v>30</v>
      </c>
      <c r="E34" s="16">
        <v>32</v>
      </c>
      <c r="F34" s="16">
        <v>33</v>
      </c>
      <c r="G34" s="16">
        <v>37</v>
      </c>
      <c r="H34" s="16">
        <v>34</v>
      </c>
      <c r="I34" s="16" t="s">
        <v>110</v>
      </c>
      <c r="J34" s="16" t="s">
        <v>110</v>
      </c>
      <c r="K34" s="16" t="s">
        <v>110</v>
      </c>
      <c r="L34" s="16" t="s">
        <v>110</v>
      </c>
      <c r="M34" s="16" t="s">
        <v>110</v>
      </c>
      <c r="N34" s="16" t="s">
        <v>110</v>
      </c>
      <c r="O34" s="16" t="s">
        <v>110</v>
      </c>
    </row>
    <row r="35" spans="1:16" ht="47.25" x14ac:dyDescent="0.25">
      <c r="A35" s="16">
        <v>21</v>
      </c>
      <c r="B35" s="10" t="s">
        <v>125</v>
      </c>
      <c r="C35" s="16" t="s">
        <v>99</v>
      </c>
      <c r="D35" s="16">
        <v>32</v>
      </c>
      <c r="E35" s="16">
        <v>34</v>
      </c>
      <c r="F35" s="16">
        <v>38</v>
      </c>
      <c r="G35" s="16">
        <v>42</v>
      </c>
      <c r="H35" s="16">
        <v>42</v>
      </c>
      <c r="I35" s="16" t="s">
        <v>110</v>
      </c>
      <c r="J35" s="16" t="s">
        <v>110</v>
      </c>
      <c r="K35" s="16" t="s">
        <v>110</v>
      </c>
      <c r="L35" s="16" t="s">
        <v>110</v>
      </c>
      <c r="M35" s="16" t="s">
        <v>110</v>
      </c>
      <c r="N35" s="16" t="s">
        <v>110</v>
      </c>
      <c r="O35" s="16" t="s">
        <v>110</v>
      </c>
    </row>
    <row r="36" spans="1:16" ht="47.25" x14ac:dyDescent="0.25">
      <c r="A36" s="16">
        <v>22</v>
      </c>
      <c r="B36" s="10" t="s">
        <v>102</v>
      </c>
      <c r="C36" s="16" t="s">
        <v>103</v>
      </c>
      <c r="D36" s="16" t="s">
        <v>110</v>
      </c>
      <c r="E36" s="16" t="s">
        <v>110</v>
      </c>
      <c r="F36" s="16">
        <v>2</v>
      </c>
      <c r="G36" s="16">
        <v>3</v>
      </c>
      <c r="H36" s="16">
        <v>0</v>
      </c>
      <c r="I36" s="16" t="s">
        <v>110</v>
      </c>
      <c r="J36" s="16" t="s">
        <v>110</v>
      </c>
      <c r="K36" s="16" t="s">
        <v>110</v>
      </c>
      <c r="L36" s="16" t="s">
        <v>110</v>
      </c>
      <c r="M36" s="16" t="s">
        <v>110</v>
      </c>
      <c r="N36" s="16" t="s">
        <v>110</v>
      </c>
      <c r="O36" s="16" t="s">
        <v>110</v>
      </c>
    </row>
    <row r="37" spans="1:16" ht="47.25" x14ac:dyDescent="0.25">
      <c r="A37" s="16">
        <v>23</v>
      </c>
      <c r="B37" s="10" t="s">
        <v>104</v>
      </c>
      <c r="C37" s="16" t="s">
        <v>99</v>
      </c>
      <c r="D37" s="16" t="s">
        <v>110</v>
      </c>
      <c r="E37" s="16" t="s">
        <v>110</v>
      </c>
      <c r="F37" s="16">
        <v>2</v>
      </c>
      <c r="G37" s="16">
        <v>3</v>
      </c>
      <c r="H37" s="16">
        <v>0</v>
      </c>
      <c r="I37" s="16" t="s">
        <v>110</v>
      </c>
      <c r="J37" s="16" t="s">
        <v>110</v>
      </c>
      <c r="K37" s="16" t="s">
        <v>110</v>
      </c>
      <c r="L37" s="16" t="s">
        <v>110</v>
      </c>
      <c r="M37" s="16" t="s">
        <v>110</v>
      </c>
      <c r="N37" s="16" t="s">
        <v>110</v>
      </c>
      <c r="O37" s="16" t="s">
        <v>110</v>
      </c>
    </row>
    <row r="38" spans="1:16" x14ac:dyDescent="0.25">
      <c r="A38" s="16"/>
      <c r="B38" s="32" t="s">
        <v>115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6" ht="31.5" x14ac:dyDescent="0.25">
      <c r="A39" s="16">
        <v>24</v>
      </c>
      <c r="B39" s="51" t="s">
        <v>116</v>
      </c>
      <c r="C39" s="16" t="s">
        <v>103</v>
      </c>
      <c r="D39" s="16" t="s">
        <v>110</v>
      </c>
      <c r="E39" s="16" t="s">
        <v>110</v>
      </c>
      <c r="F39" s="16" t="s">
        <v>110</v>
      </c>
      <c r="G39" s="16" t="s">
        <v>110</v>
      </c>
      <c r="H39" s="16">
        <v>1</v>
      </c>
      <c r="I39" s="16" t="s">
        <v>110</v>
      </c>
      <c r="J39" s="16" t="s">
        <v>110</v>
      </c>
      <c r="K39" s="16" t="s">
        <v>110</v>
      </c>
      <c r="L39" s="16" t="s">
        <v>110</v>
      </c>
      <c r="M39" s="16" t="s">
        <v>110</v>
      </c>
      <c r="N39" s="16" t="s">
        <v>110</v>
      </c>
      <c r="O39" s="16">
        <v>1</v>
      </c>
    </row>
    <row r="40" spans="1:16" ht="24" customHeight="1" x14ac:dyDescent="0.25">
      <c r="A40" s="52"/>
      <c r="B40" s="53" t="s">
        <v>300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4"/>
    </row>
    <row r="41" spans="1:16" ht="78" customHeight="1" x14ac:dyDescent="0.3">
      <c r="A41" s="16">
        <v>25</v>
      </c>
      <c r="B41" s="51" t="s">
        <v>301</v>
      </c>
      <c r="C41" s="16" t="s">
        <v>105</v>
      </c>
      <c r="D41" s="16" t="s">
        <v>110</v>
      </c>
      <c r="E41" s="16" t="s">
        <v>110</v>
      </c>
      <c r="F41" s="16" t="s">
        <v>110</v>
      </c>
      <c r="G41" s="16" t="s">
        <v>110</v>
      </c>
      <c r="H41" s="16" t="s">
        <v>110</v>
      </c>
      <c r="I41" s="16" t="s">
        <v>110</v>
      </c>
      <c r="J41" s="16" t="s">
        <v>110</v>
      </c>
      <c r="K41" s="16" t="s">
        <v>110</v>
      </c>
      <c r="L41" s="16" t="s">
        <v>110</v>
      </c>
      <c r="M41" s="16" t="s">
        <v>110</v>
      </c>
      <c r="N41" s="16" t="s">
        <v>110</v>
      </c>
      <c r="O41" s="16" t="s">
        <v>110</v>
      </c>
      <c r="P41" s="55" t="s">
        <v>314</v>
      </c>
    </row>
    <row r="43" spans="1:16" x14ac:dyDescent="0.25">
      <c r="A43" s="56" t="s">
        <v>336</v>
      </c>
    </row>
    <row r="46" spans="1:16" x14ac:dyDescent="0.25">
      <c r="K46" s="43"/>
      <c r="L46" s="43"/>
      <c r="M46" s="43"/>
      <c r="N46" s="43"/>
    </row>
    <row r="47" spans="1:16" x14ac:dyDescent="0.25">
      <c r="K47" s="43"/>
      <c r="L47" s="43"/>
      <c r="M47" s="43"/>
      <c r="N47" s="43"/>
    </row>
    <row r="48" spans="1:16" x14ac:dyDescent="0.25">
      <c r="K48" s="43"/>
      <c r="L48" s="43"/>
      <c r="M48" s="43"/>
      <c r="N48" s="43"/>
    </row>
    <row r="49" spans="11:14" x14ac:dyDescent="0.25">
      <c r="K49" s="43"/>
      <c r="L49" s="43"/>
      <c r="M49" s="43"/>
      <c r="N49" s="43"/>
    </row>
    <row r="50" spans="11:14" x14ac:dyDescent="0.25">
      <c r="K50" s="43"/>
      <c r="L50" s="43"/>
      <c r="M50" s="43"/>
      <c r="N50" s="43"/>
    </row>
    <row r="51" spans="11:14" x14ac:dyDescent="0.25">
      <c r="K51" s="43"/>
      <c r="L51" s="43"/>
      <c r="M51" s="43"/>
      <c r="N51" s="43"/>
    </row>
    <row r="52" spans="11:14" x14ac:dyDescent="0.25">
      <c r="K52" s="43"/>
      <c r="L52" s="43"/>
      <c r="M52" s="43"/>
      <c r="N52" s="43"/>
    </row>
    <row r="53" spans="11:14" x14ac:dyDescent="0.25">
      <c r="K53" s="43"/>
      <c r="L53" s="43"/>
      <c r="M53" s="43"/>
      <c r="N53" s="43"/>
    </row>
    <row r="54" spans="11:14" x14ac:dyDescent="0.25">
      <c r="K54" s="43"/>
      <c r="L54" s="43"/>
      <c r="M54" s="43"/>
      <c r="N54" s="43"/>
    </row>
    <row r="55" spans="11:14" x14ac:dyDescent="0.25">
      <c r="K55" s="43"/>
      <c r="L55" s="43"/>
      <c r="M55" s="43"/>
      <c r="N55" s="43"/>
    </row>
    <row r="56" spans="11:14" x14ac:dyDescent="0.25">
      <c r="K56" s="43"/>
      <c r="L56" s="43"/>
      <c r="M56" s="43"/>
      <c r="N56" s="43"/>
    </row>
    <row r="57" spans="11:14" x14ac:dyDescent="0.25">
      <c r="K57" s="43"/>
      <c r="L57" s="43"/>
      <c r="M57" s="43"/>
      <c r="N57" s="43"/>
    </row>
    <row r="58" spans="11:14" x14ac:dyDescent="0.25">
      <c r="K58" s="43"/>
      <c r="L58" s="43"/>
      <c r="M58" s="43"/>
      <c r="N58" s="43"/>
    </row>
  </sheetData>
  <mergeCells count="20">
    <mergeCell ref="I1:O1"/>
    <mergeCell ref="A33:A34"/>
    <mergeCell ref="B33:B34"/>
    <mergeCell ref="B38:O38"/>
    <mergeCell ref="B24:O24"/>
    <mergeCell ref="B26:O26"/>
    <mergeCell ref="B32:O32"/>
    <mergeCell ref="A2:O2"/>
    <mergeCell ref="E4:O4"/>
    <mergeCell ref="C4:C5"/>
    <mergeCell ref="B4:B5"/>
    <mergeCell ref="A4:A5"/>
    <mergeCell ref="A3:O3"/>
    <mergeCell ref="D4:D5"/>
    <mergeCell ref="K46:N58"/>
    <mergeCell ref="B40:O40"/>
    <mergeCell ref="B7:O7"/>
    <mergeCell ref="B12:O12"/>
    <mergeCell ref="B19:O19"/>
    <mergeCell ref="B22:O22"/>
  </mergeCells>
  <pageMargins left="0.39370078740157483" right="0.39370078740157483" top="1.1811023622047245" bottom="0.39370078740157483" header="0.31496062992125984" footer="0.31496062992125984"/>
  <pageSetup paperSize="9" scale="8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3"/>
  <sheetViews>
    <sheetView zoomScaleNormal="100" workbookViewId="0">
      <pane ySplit="5" topLeftCell="A212" activePane="bottomLeft" state="frozen"/>
      <selection pane="bottomLeft" activeCell="O222" sqref="O222"/>
    </sheetView>
  </sheetViews>
  <sheetFormatPr defaultColWidth="9.140625" defaultRowHeight="15.75" x14ac:dyDescent="0.25"/>
  <cols>
    <col min="1" max="1" width="9.140625" style="8"/>
    <col min="2" max="2" width="48.85546875" style="9" customWidth="1"/>
    <col min="3" max="3" width="22.42578125" style="1" customWidth="1"/>
    <col min="4" max="4" width="13.85546875" style="1" customWidth="1"/>
    <col min="5" max="5" width="13.42578125" style="1" customWidth="1"/>
    <col min="6" max="6" width="37.42578125" style="1" customWidth="1"/>
    <col min="7" max="16384" width="9.140625" style="1"/>
  </cols>
  <sheetData>
    <row r="1" spans="1:6" ht="141" customHeight="1" x14ac:dyDescent="0.25">
      <c r="A1" s="26" t="s">
        <v>302</v>
      </c>
      <c r="B1" s="26"/>
      <c r="C1" s="26"/>
      <c r="D1" s="26"/>
      <c r="E1" s="26"/>
      <c r="F1" s="26"/>
    </row>
    <row r="2" spans="1:6" x14ac:dyDescent="0.25">
      <c r="A2" s="27" t="s">
        <v>22</v>
      </c>
      <c r="B2" s="27"/>
      <c r="C2" s="27"/>
      <c r="D2" s="27"/>
      <c r="E2" s="27"/>
      <c r="F2" s="27"/>
    </row>
    <row r="4" spans="1:6" x14ac:dyDescent="0.25">
      <c r="A4" s="28" t="s">
        <v>0</v>
      </c>
      <c r="B4" s="29" t="s">
        <v>16</v>
      </c>
      <c r="C4" s="31" t="s">
        <v>17</v>
      </c>
      <c r="D4" s="31" t="s">
        <v>21</v>
      </c>
      <c r="E4" s="31"/>
      <c r="F4" s="31" t="s">
        <v>20</v>
      </c>
    </row>
    <row r="5" spans="1:6" ht="31.5" x14ac:dyDescent="0.25">
      <c r="A5" s="28"/>
      <c r="B5" s="30"/>
      <c r="C5" s="31"/>
      <c r="D5" s="2" t="s">
        <v>18</v>
      </c>
      <c r="E5" s="2" t="s">
        <v>19</v>
      </c>
      <c r="F5" s="31"/>
    </row>
    <row r="6" spans="1:6" s="7" customFormat="1" ht="32.25" customHeight="1" x14ac:dyDescent="0.25">
      <c r="A6" s="3">
        <v>1</v>
      </c>
      <c r="B6" s="4" t="s">
        <v>126</v>
      </c>
      <c r="C6" s="5"/>
      <c r="D6" s="6"/>
      <c r="E6" s="6"/>
      <c r="F6" s="6"/>
    </row>
    <row r="7" spans="1:6" s="7" customFormat="1" ht="30" x14ac:dyDescent="0.25">
      <c r="A7" s="3" t="s">
        <v>28</v>
      </c>
      <c r="B7" s="4" t="s">
        <v>131</v>
      </c>
      <c r="C7" s="5" t="s">
        <v>132</v>
      </c>
      <c r="D7" s="5">
        <v>2015</v>
      </c>
      <c r="E7" s="5">
        <v>2025</v>
      </c>
      <c r="F7" s="5"/>
    </row>
    <row r="8" spans="1:6" s="7" customFormat="1" hidden="1" x14ac:dyDescent="0.25">
      <c r="A8" s="17" t="s">
        <v>31</v>
      </c>
      <c r="B8" s="20" t="s">
        <v>133</v>
      </c>
      <c r="C8" s="23" t="s">
        <v>132</v>
      </c>
      <c r="D8" s="23">
        <v>2015</v>
      </c>
      <c r="E8" s="23">
        <v>2016</v>
      </c>
      <c r="F8" s="23" t="s">
        <v>284</v>
      </c>
    </row>
    <row r="9" spans="1:6" s="7" customFormat="1" hidden="1" x14ac:dyDescent="0.25">
      <c r="A9" s="18"/>
      <c r="B9" s="21"/>
      <c r="C9" s="24"/>
      <c r="D9" s="24"/>
      <c r="E9" s="24"/>
      <c r="F9" s="24"/>
    </row>
    <row r="10" spans="1:6" s="7" customFormat="1" hidden="1" x14ac:dyDescent="0.25">
      <c r="A10" s="18"/>
      <c r="B10" s="21"/>
      <c r="C10" s="24"/>
      <c r="D10" s="24"/>
      <c r="E10" s="24"/>
      <c r="F10" s="24"/>
    </row>
    <row r="11" spans="1:6" s="7" customFormat="1" hidden="1" x14ac:dyDescent="0.25">
      <c r="A11" s="19"/>
      <c r="B11" s="22"/>
      <c r="C11" s="25"/>
      <c r="D11" s="25"/>
      <c r="E11" s="25"/>
      <c r="F11" s="25"/>
    </row>
    <row r="12" spans="1:6" s="7" customFormat="1" hidden="1" x14ac:dyDescent="0.25">
      <c r="A12" s="17" t="s">
        <v>32</v>
      </c>
      <c r="B12" s="20" t="s">
        <v>134</v>
      </c>
      <c r="C12" s="23" t="s">
        <v>132</v>
      </c>
      <c r="D12" s="23">
        <v>2015</v>
      </c>
      <c r="E12" s="23">
        <v>2015</v>
      </c>
      <c r="F12" s="23" t="s">
        <v>284</v>
      </c>
    </row>
    <row r="13" spans="1:6" s="7" customFormat="1" hidden="1" x14ac:dyDescent="0.25">
      <c r="A13" s="18"/>
      <c r="B13" s="21"/>
      <c r="C13" s="24"/>
      <c r="D13" s="24"/>
      <c r="E13" s="24"/>
      <c r="F13" s="24"/>
    </row>
    <row r="14" spans="1:6" s="7" customFormat="1" hidden="1" x14ac:dyDescent="0.25">
      <c r="A14" s="18"/>
      <c r="B14" s="21"/>
      <c r="C14" s="24"/>
      <c r="D14" s="24"/>
      <c r="E14" s="24"/>
      <c r="F14" s="24"/>
    </row>
    <row r="15" spans="1:6" s="7" customFormat="1" hidden="1" x14ac:dyDescent="0.25">
      <c r="A15" s="19"/>
      <c r="B15" s="22"/>
      <c r="C15" s="25"/>
      <c r="D15" s="25"/>
      <c r="E15" s="25"/>
      <c r="F15" s="25"/>
    </row>
    <row r="16" spans="1:6" s="7" customFormat="1" hidden="1" x14ac:dyDescent="0.25">
      <c r="A16" s="17" t="s">
        <v>33</v>
      </c>
      <c r="B16" s="20" t="s">
        <v>135</v>
      </c>
      <c r="C16" s="23" t="s">
        <v>132</v>
      </c>
      <c r="D16" s="23">
        <v>2017</v>
      </c>
      <c r="E16" s="23">
        <v>2025</v>
      </c>
      <c r="F16" s="23" t="s">
        <v>284</v>
      </c>
    </row>
    <row r="17" spans="1:6" s="7" customFormat="1" hidden="1" x14ac:dyDescent="0.25">
      <c r="A17" s="18"/>
      <c r="B17" s="21"/>
      <c r="C17" s="24"/>
      <c r="D17" s="24"/>
      <c r="E17" s="24"/>
      <c r="F17" s="24"/>
    </row>
    <row r="18" spans="1:6" s="7" customFormat="1" hidden="1" x14ac:dyDescent="0.25">
      <c r="A18" s="18"/>
      <c r="B18" s="21"/>
      <c r="C18" s="24"/>
      <c r="D18" s="24"/>
      <c r="E18" s="24"/>
      <c r="F18" s="24"/>
    </row>
    <row r="19" spans="1:6" s="7" customFormat="1" hidden="1" x14ac:dyDescent="0.25">
      <c r="A19" s="19"/>
      <c r="B19" s="22"/>
      <c r="C19" s="25"/>
      <c r="D19" s="25"/>
      <c r="E19" s="25"/>
      <c r="F19" s="25"/>
    </row>
    <row r="20" spans="1:6" s="7" customFormat="1" hidden="1" x14ac:dyDescent="0.25">
      <c r="A20" s="17" t="s">
        <v>35</v>
      </c>
      <c r="B20" s="20" t="s">
        <v>139</v>
      </c>
      <c r="C20" s="23" t="s">
        <v>132</v>
      </c>
      <c r="D20" s="23">
        <v>2015</v>
      </c>
      <c r="E20" s="23">
        <v>2016</v>
      </c>
      <c r="F20" s="23" t="s">
        <v>284</v>
      </c>
    </row>
    <row r="21" spans="1:6" s="7" customFormat="1" hidden="1" x14ac:dyDescent="0.25">
      <c r="A21" s="18"/>
      <c r="B21" s="21"/>
      <c r="C21" s="24"/>
      <c r="D21" s="24"/>
      <c r="E21" s="24"/>
      <c r="F21" s="24"/>
    </row>
    <row r="22" spans="1:6" s="7" customFormat="1" hidden="1" x14ac:dyDescent="0.25">
      <c r="A22" s="18"/>
      <c r="B22" s="21"/>
      <c r="C22" s="24"/>
      <c r="D22" s="24"/>
      <c r="E22" s="24"/>
      <c r="F22" s="24"/>
    </row>
    <row r="23" spans="1:6" s="7" customFormat="1" hidden="1" x14ac:dyDescent="0.25">
      <c r="A23" s="19"/>
      <c r="B23" s="22"/>
      <c r="C23" s="25"/>
      <c r="D23" s="25"/>
      <c r="E23" s="25"/>
      <c r="F23" s="25"/>
    </row>
    <row r="24" spans="1:6" s="7" customFormat="1" x14ac:dyDescent="0.25">
      <c r="A24" s="17" t="s">
        <v>29</v>
      </c>
      <c r="B24" s="20" t="s">
        <v>140</v>
      </c>
      <c r="C24" s="23" t="s">
        <v>132</v>
      </c>
      <c r="D24" s="23">
        <v>2015</v>
      </c>
      <c r="E24" s="23">
        <v>2025</v>
      </c>
      <c r="F24" s="23" t="s">
        <v>285</v>
      </c>
    </row>
    <row r="25" spans="1:6" s="7" customFormat="1" x14ac:dyDescent="0.25">
      <c r="A25" s="18"/>
      <c r="B25" s="21"/>
      <c r="C25" s="24"/>
      <c r="D25" s="24"/>
      <c r="E25" s="24"/>
      <c r="F25" s="24"/>
    </row>
    <row r="26" spans="1:6" s="7" customFormat="1" hidden="1" x14ac:dyDescent="0.25">
      <c r="A26" s="17" t="s">
        <v>36</v>
      </c>
      <c r="B26" s="20" t="s">
        <v>141</v>
      </c>
      <c r="C26" s="23" t="s">
        <v>132</v>
      </c>
      <c r="D26" s="23">
        <v>2015</v>
      </c>
      <c r="E26" s="23">
        <v>2016</v>
      </c>
      <c r="F26" s="23"/>
    </row>
    <row r="27" spans="1:6" s="7" customFormat="1" hidden="1" x14ac:dyDescent="0.25">
      <c r="A27" s="18"/>
      <c r="B27" s="21"/>
      <c r="C27" s="24"/>
      <c r="D27" s="24"/>
      <c r="E27" s="24"/>
      <c r="F27" s="24"/>
    </row>
    <row r="28" spans="1:6" s="7" customFormat="1" hidden="1" x14ac:dyDescent="0.25">
      <c r="A28" s="18"/>
      <c r="B28" s="21"/>
      <c r="C28" s="24"/>
      <c r="D28" s="24"/>
      <c r="E28" s="24"/>
      <c r="F28" s="24"/>
    </row>
    <row r="29" spans="1:6" s="7" customFormat="1" hidden="1" x14ac:dyDescent="0.25">
      <c r="A29" s="19"/>
      <c r="B29" s="22"/>
      <c r="C29" s="25"/>
      <c r="D29" s="25"/>
      <c r="E29" s="25"/>
      <c r="F29" s="25"/>
    </row>
    <row r="30" spans="1:6" s="7" customFormat="1" hidden="1" x14ac:dyDescent="0.25">
      <c r="A30" s="17" t="s">
        <v>38</v>
      </c>
      <c r="B30" s="20" t="s">
        <v>145</v>
      </c>
      <c r="C30" s="23" t="s">
        <v>132</v>
      </c>
      <c r="D30" s="23"/>
      <c r="E30" s="23"/>
      <c r="F30" s="23"/>
    </row>
    <row r="31" spans="1:6" s="7" customFormat="1" hidden="1" x14ac:dyDescent="0.25">
      <c r="A31" s="18"/>
      <c r="B31" s="21"/>
      <c r="C31" s="24"/>
      <c r="D31" s="24"/>
      <c r="E31" s="24"/>
      <c r="F31" s="24"/>
    </row>
    <row r="32" spans="1:6" s="7" customFormat="1" hidden="1" x14ac:dyDescent="0.25">
      <c r="A32" s="18"/>
      <c r="B32" s="21"/>
      <c r="C32" s="24"/>
      <c r="D32" s="24"/>
      <c r="E32" s="24"/>
      <c r="F32" s="24"/>
    </row>
    <row r="33" spans="1:6" s="7" customFormat="1" hidden="1" x14ac:dyDescent="0.25">
      <c r="A33" s="19"/>
      <c r="B33" s="22"/>
      <c r="C33" s="25"/>
      <c r="D33" s="25"/>
      <c r="E33" s="25"/>
      <c r="F33" s="25"/>
    </row>
    <row r="34" spans="1:6" s="7" customFormat="1" hidden="1" x14ac:dyDescent="0.25">
      <c r="A34" s="17" t="s">
        <v>40</v>
      </c>
      <c r="B34" s="20" t="s">
        <v>168</v>
      </c>
      <c r="C34" s="23" t="s">
        <v>132</v>
      </c>
      <c r="D34" s="23"/>
      <c r="E34" s="23"/>
      <c r="F34" s="23"/>
    </row>
    <row r="35" spans="1:6" s="7" customFormat="1" hidden="1" x14ac:dyDescent="0.25">
      <c r="A35" s="18"/>
      <c r="B35" s="21"/>
      <c r="C35" s="24"/>
      <c r="D35" s="24"/>
      <c r="E35" s="24"/>
      <c r="F35" s="24"/>
    </row>
    <row r="36" spans="1:6" s="7" customFormat="1" hidden="1" x14ac:dyDescent="0.25">
      <c r="A36" s="18"/>
      <c r="B36" s="21"/>
      <c r="C36" s="24"/>
      <c r="D36" s="24"/>
      <c r="E36" s="24"/>
      <c r="F36" s="24"/>
    </row>
    <row r="37" spans="1:6" s="7" customFormat="1" hidden="1" x14ac:dyDescent="0.25">
      <c r="A37" s="19"/>
      <c r="B37" s="22"/>
      <c r="C37" s="25"/>
      <c r="D37" s="25"/>
      <c r="E37" s="25"/>
      <c r="F37" s="25"/>
    </row>
    <row r="38" spans="1:6" s="7" customFormat="1" hidden="1" x14ac:dyDescent="0.25">
      <c r="A38" s="17" t="s">
        <v>41</v>
      </c>
      <c r="B38" s="20" t="s">
        <v>177</v>
      </c>
      <c r="C38" s="23" t="s">
        <v>132</v>
      </c>
      <c r="D38" s="23"/>
      <c r="E38" s="23"/>
      <c r="F38" s="23"/>
    </row>
    <row r="39" spans="1:6" s="7" customFormat="1" hidden="1" x14ac:dyDescent="0.25">
      <c r="A39" s="18"/>
      <c r="B39" s="21"/>
      <c r="C39" s="24"/>
      <c r="D39" s="24"/>
      <c r="E39" s="24"/>
      <c r="F39" s="24"/>
    </row>
    <row r="40" spans="1:6" s="7" customFormat="1" hidden="1" x14ac:dyDescent="0.25">
      <c r="A40" s="18"/>
      <c r="B40" s="21"/>
      <c r="C40" s="24"/>
      <c r="D40" s="24"/>
      <c r="E40" s="24"/>
      <c r="F40" s="24"/>
    </row>
    <row r="41" spans="1:6" s="7" customFormat="1" hidden="1" x14ac:dyDescent="0.25">
      <c r="A41" s="19"/>
      <c r="B41" s="22"/>
      <c r="C41" s="25"/>
      <c r="D41" s="25"/>
      <c r="E41" s="25"/>
      <c r="F41" s="25"/>
    </row>
    <row r="42" spans="1:6" s="7" customFormat="1" x14ac:dyDescent="0.25">
      <c r="A42" s="17" t="s">
        <v>30</v>
      </c>
      <c r="B42" s="20" t="s">
        <v>187</v>
      </c>
      <c r="C42" s="23" t="s">
        <v>132</v>
      </c>
      <c r="D42" s="23">
        <v>2015</v>
      </c>
      <c r="E42" s="23">
        <v>2025</v>
      </c>
      <c r="F42" s="23" t="s">
        <v>285</v>
      </c>
    </row>
    <row r="43" spans="1:6" s="7" customFormat="1" ht="20.100000000000001" customHeight="1" x14ac:dyDescent="0.25">
      <c r="A43" s="18"/>
      <c r="B43" s="21"/>
      <c r="C43" s="24"/>
      <c r="D43" s="24"/>
      <c r="E43" s="24"/>
      <c r="F43" s="24"/>
    </row>
    <row r="44" spans="1:6" s="7" customFormat="1" ht="18.75" customHeight="1" x14ac:dyDescent="0.25">
      <c r="A44" s="18"/>
      <c r="B44" s="21"/>
      <c r="C44" s="24"/>
      <c r="D44" s="24"/>
      <c r="E44" s="24"/>
      <c r="F44" s="24"/>
    </row>
    <row r="45" spans="1:6" s="7" customFormat="1" ht="19.5" hidden="1" customHeight="1" x14ac:dyDescent="0.25">
      <c r="A45" s="19"/>
      <c r="B45" s="22"/>
      <c r="C45" s="25"/>
      <c r="D45" s="25"/>
      <c r="E45" s="25"/>
      <c r="F45" s="25"/>
    </row>
    <row r="46" spans="1:6" s="7" customFormat="1" ht="20.100000000000001" hidden="1" customHeight="1" x14ac:dyDescent="0.25">
      <c r="A46" s="17" t="s">
        <v>39</v>
      </c>
      <c r="B46" s="20" t="s">
        <v>188</v>
      </c>
      <c r="C46" s="23" t="s">
        <v>132</v>
      </c>
      <c r="D46" s="23"/>
      <c r="E46" s="23"/>
      <c r="F46" s="23"/>
    </row>
    <row r="47" spans="1:6" s="7" customFormat="1" ht="20.100000000000001" hidden="1" customHeight="1" x14ac:dyDescent="0.25">
      <c r="A47" s="18"/>
      <c r="B47" s="21"/>
      <c r="C47" s="24"/>
      <c r="D47" s="24"/>
      <c r="E47" s="24"/>
      <c r="F47" s="24"/>
    </row>
    <row r="48" spans="1:6" s="7" customFormat="1" ht="20.100000000000001" hidden="1" customHeight="1" x14ac:dyDescent="0.25">
      <c r="A48" s="18"/>
      <c r="B48" s="21"/>
      <c r="C48" s="24"/>
      <c r="D48" s="24"/>
      <c r="E48" s="24"/>
      <c r="F48" s="24"/>
    </row>
    <row r="49" spans="1:6" s="7" customFormat="1" ht="20.100000000000001" hidden="1" customHeight="1" x14ac:dyDescent="0.25">
      <c r="A49" s="19"/>
      <c r="B49" s="22"/>
      <c r="C49" s="25"/>
      <c r="D49" s="25"/>
      <c r="E49" s="25"/>
      <c r="F49" s="25"/>
    </row>
    <row r="50" spans="1:6" s="7" customFormat="1" ht="20.100000000000001" hidden="1" customHeight="1" x14ac:dyDescent="0.25">
      <c r="A50" s="17" t="s">
        <v>45</v>
      </c>
      <c r="B50" s="20" t="s">
        <v>189</v>
      </c>
      <c r="C50" s="23" t="s">
        <v>132</v>
      </c>
      <c r="D50" s="23"/>
      <c r="E50" s="23"/>
      <c r="F50" s="23"/>
    </row>
    <row r="51" spans="1:6" s="7" customFormat="1" ht="20.100000000000001" hidden="1" customHeight="1" x14ac:dyDescent="0.25">
      <c r="A51" s="18"/>
      <c r="B51" s="21"/>
      <c r="C51" s="24"/>
      <c r="D51" s="24"/>
      <c r="E51" s="24"/>
      <c r="F51" s="24"/>
    </row>
    <row r="52" spans="1:6" s="7" customFormat="1" ht="20.100000000000001" hidden="1" customHeight="1" x14ac:dyDescent="0.25">
      <c r="A52" s="18"/>
      <c r="B52" s="21"/>
      <c r="C52" s="24"/>
      <c r="D52" s="24"/>
      <c r="E52" s="24"/>
      <c r="F52" s="24"/>
    </row>
    <row r="53" spans="1:6" s="7" customFormat="1" ht="20.100000000000001" hidden="1" customHeight="1" x14ac:dyDescent="0.25">
      <c r="A53" s="19"/>
      <c r="B53" s="22"/>
      <c r="C53" s="25"/>
      <c r="D53" s="25"/>
      <c r="E53" s="25"/>
      <c r="F53" s="25"/>
    </row>
    <row r="54" spans="1:6" s="7" customFormat="1" ht="20.100000000000001" hidden="1" customHeight="1" x14ac:dyDescent="0.25">
      <c r="A54" s="17" t="s">
        <v>54</v>
      </c>
      <c r="B54" s="20" t="s">
        <v>198</v>
      </c>
      <c r="C54" s="23" t="s">
        <v>132</v>
      </c>
      <c r="D54" s="23"/>
      <c r="E54" s="23"/>
      <c r="F54" s="23"/>
    </row>
    <row r="55" spans="1:6" s="7" customFormat="1" ht="20.100000000000001" hidden="1" customHeight="1" x14ac:dyDescent="0.25">
      <c r="A55" s="18"/>
      <c r="B55" s="21"/>
      <c r="C55" s="24"/>
      <c r="D55" s="24"/>
      <c r="E55" s="24"/>
      <c r="F55" s="24"/>
    </row>
    <row r="56" spans="1:6" s="7" customFormat="1" ht="20.100000000000001" hidden="1" customHeight="1" x14ac:dyDescent="0.25">
      <c r="A56" s="18"/>
      <c r="B56" s="21"/>
      <c r="C56" s="24"/>
      <c r="D56" s="24"/>
      <c r="E56" s="24"/>
      <c r="F56" s="24"/>
    </row>
    <row r="57" spans="1:6" s="7" customFormat="1" ht="20.100000000000001" hidden="1" customHeight="1" x14ac:dyDescent="0.25">
      <c r="A57" s="19"/>
      <c r="B57" s="22"/>
      <c r="C57" s="25"/>
      <c r="D57" s="25"/>
      <c r="E57" s="25"/>
      <c r="F57" s="25"/>
    </row>
    <row r="58" spans="1:6" s="7" customFormat="1" ht="20.100000000000001" hidden="1" customHeight="1" x14ac:dyDescent="0.25">
      <c r="A58" s="17" t="s">
        <v>200</v>
      </c>
      <c r="B58" s="20" t="s">
        <v>201</v>
      </c>
      <c r="C58" s="23" t="s">
        <v>132</v>
      </c>
      <c r="D58" s="23"/>
      <c r="E58" s="23"/>
      <c r="F58" s="23"/>
    </row>
    <row r="59" spans="1:6" s="7" customFormat="1" ht="20.100000000000001" hidden="1" customHeight="1" x14ac:dyDescent="0.25">
      <c r="A59" s="18"/>
      <c r="B59" s="21"/>
      <c r="C59" s="24"/>
      <c r="D59" s="24"/>
      <c r="E59" s="24"/>
      <c r="F59" s="24"/>
    </row>
    <row r="60" spans="1:6" s="7" customFormat="1" ht="20.100000000000001" hidden="1" customHeight="1" x14ac:dyDescent="0.25">
      <c r="A60" s="18"/>
      <c r="B60" s="21"/>
      <c r="C60" s="24"/>
      <c r="D60" s="24"/>
      <c r="E60" s="24"/>
      <c r="F60" s="24"/>
    </row>
    <row r="61" spans="1:6" s="7" customFormat="1" ht="20.100000000000001" hidden="1" customHeight="1" x14ac:dyDescent="0.25">
      <c r="A61" s="19"/>
      <c r="B61" s="22"/>
      <c r="C61" s="25"/>
      <c r="D61" s="25"/>
      <c r="E61" s="25"/>
      <c r="F61" s="25"/>
    </row>
    <row r="62" spans="1:6" s="7" customFormat="1" ht="29.25" customHeight="1" x14ac:dyDescent="0.25">
      <c r="A62" s="17">
        <v>2</v>
      </c>
      <c r="B62" s="20" t="s">
        <v>202</v>
      </c>
      <c r="C62" s="23" t="s">
        <v>132</v>
      </c>
      <c r="D62" s="23">
        <v>2015</v>
      </c>
      <c r="E62" s="23">
        <v>2025</v>
      </c>
      <c r="F62" s="23"/>
    </row>
    <row r="63" spans="1:6" s="7" customFormat="1" ht="19.5" hidden="1" customHeight="1" x14ac:dyDescent="0.25">
      <c r="A63" s="19"/>
      <c r="B63" s="22"/>
      <c r="C63" s="25"/>
      <c r="D63" s="25"/>
      <c r="E63" s="25"/>
      <c r="F63" s="25"/>
    </row>
    <row r="64" spans="1:6" s="7" customFormat="1" ht="24.95" customHeight="1" x14ac:dyDescent="0.25">
      <c r="A64" s="17" t="s">
        <v>55</v>
      </c>
      <c r="B64" s="20" t="s">
        <v>203</v>
      </c>
      <c r="C64" s="23" t="s">
        <v>132</v>
      </c>
      <c r="D64" s="23">
        <v>2015</v>
      </c>
      <c r="E64" s="23">
        <v>2025</v>
      </c>
      <c r="F64" s="23" t="s">
        <v>285</v>
      </c>
    </row>
    <row r="65" spans="1:6" s="7" customFormat="1" ht="24.95" customHeight="1" x14ac:dyDescent="0.25">
      <c r="A65" s="18"/>
      <c r="B65" s="21"/>
      <c r="C65" s="24"/>
      <c r="D65" s="24"/>
      <c r="E65" s="24"/>
      <c r="F65" s="24"/>
    </row>
    <row r="66" spans="1:6" s="7" customFormat="1" ht="8.25" customHeight="1" x14ac:dyDescent="0.25">
      <c r="A66" s="18"/>
      <c r="B66" s="21"/>
      <c r="C66" s="24"/>
      <c r="D66" s="24"/>
      <c r="E66" s="24"/>
      <c r="F66" s="24"/>
    </row>
    <row r="67" spans="1:6" s="7" customFormat="1" ht="24.95" customHeight="1" x14ac:dyDescent="0.25">
      <c r="A67" s="19"/>
      <c r="B67" s="22"/>
      <c r="C67" s="25"/>
      <c r="D67" s="25"/>
      <c r="E67" s="25"/>
      <c r="F67" s="25"/>
    </row>
    <row r="68" spans="1:6" s="7" customFormat="1" hidden="1" x14ac:dyDescent="0.25">
      <c r="A68" s="17" t="s">
        <v>56</v>
      </c>
      <c r="B68" s="20" t="s">
        <v>190</v>
      </c>
      <c r="C68" s="23" t="s">
        <v>132</v>
      </c>
      <c r="D68" s="23"/>
      <c r="E68" s="23"/>
      <c r="F68" s="23"/>
    </row>
    <row r="69" spans="1:6" s="7" customFormat="1" hidden="1" x14ac:dyDescent="0.25">
      <c r="A69" s="18"/>
      <c r="B69" s="21"/>
      <c r="C69" s="24"/>
      <c r="D69" s="24"/>
      <c r="E69" s="24"/>
      <c r="F69" s="24"/>
    </row>
    <row r="70" spans="1:6" s="7" customFormat="1" hidden="1" x14ac:dyDescent="0.25">
      <c r="A70" s="18"/>
      <c r="B70" s="21"/>
      <c r="C70" s="24"/>
      <c r="D70" s="24"/>
      <c r="E70" s="24"/>
      <c r="F70" s="24"/>
    </row>
    <row r="71" spans="1:6" s="7" customFormat="1" hidden="1" x14ac:dyDescent="0.25">
      <c r="A71" s="19"/>
      <c r="B71" s="22"/>
      <c r="C71" s="25"/>
      <c r="D71" s="25"/>
      <c r="E71" s="25"/>
      <c r="F71" s="25"/>
    </row>
    <row r="72" spans="1:6" s="7" customFormat="1" hidden="1" x14ac:dyDescent="0.25">
      <c r="A72" s="17" t="s">
        <v>204</v>
      </c>
      <c r="B72" s="20" t="s">
        <v>205</v>
      </c>
      <c r="C72" s="23" t="s">
        <v>132</v>
      </c>
      <c r="D72" s="23"/>
      <c r="E72" s="23"/>
      <c r="F72" s="23"/>
    </row>
    <row r="73" spans="1:6" s="7" customFormat="1" hidden="1" x14ac:dyDescent="0.25">
      <c r="A73" s="18"/>
      <c r="B73" s="21"/>
      <c r="C73" s="24"/>
      <c r="D73" s="24"/>
      <c r="E73" s="24"/>
      <c r="F73" s="24"/>
    </row>
    <row r="74" spans="1:6" s="7" customFormat="1" hidden="1" x14ac:dyDescent="0.25">
      <c r="A74" s="18"/>
      <c r="B74" s="21"/>
      <c r="C74" s="24"/>
      <c r="D74" s="24"/>
      <c r="E74" s="24"/>
      <c r="F74" s="24"/>
    </row>
    <row r="75" spans="1:6" s="7" customFormat="1" hidden="1" x14ac:dyDescent="0.25">
      <c r="A75" s="19"/>
      <c r="B75" s="22"/>
      <c r="C75" s="25"/>
      <c r="D75" s="25"/>
      <c r="E75" s="25"/>
      <c r="F75" s="25"/>
    </row>
    <row r="76" spans="1:6" s="7" customFormat="1" hidden="1" x14ac:dyDescent="0.25">
      <c r="A76" s="17" t="s">
        <v>68</v>
      </c>
      <c r="B76" s="20" t="s">
        <v>214</v>
      </c>
      <c r="C76" s="23" t="s">
        <v>132</v>
      </c>
      <c r="D76" s="23"/>
      <c r="E76" s="23"/>
      <c r="F76" s="23"/>
    </row>
    <row r="77" spans="1:6" s="7" customFormat="1" hidden="1" x14ac:dyDescent="0.25">
      <c r="A77" s="18"/>
      <c r="B77" s="21"/>
      <c r="C77" s="24"/>
      <c r="D77" s="24"/>
      <c r="E77" s="24"/>
      <c r="F77" s="24"/>
    </row>
    <row r="78" spans="1:6" s="7" customFormat="1" hidden="1" x14ac:dyDescent="0.25">
      <c r="A78" s="18"/>
      <c r="B78" s="21"/>
      <c r="C78" s="24"/>
      <c r="D78" s="24"/>
      <c r="E78" s="24"/>
      <c r="F78" s="24"/>
    </row>
    <row r="79" spans="1:6" s="7" customFormat="1" hidden="1" x14ac:dyDescent="0.25">
      <c r="A79" s="19"/>
      <c r="B79" s="22"/>
      <c r="C79" s="25"/>
      <c r="D79" s="25"/>
      <c r="E79" s="25"/>
      <c r="F79" s="25"/>
    </row>
    <row r="80" spans="1:6" s="7" customFormat="1" hidden="1" x14ac:dyDescent="0.25">
      <c r="A80" s="17" t="s">
        <v>69</v>
      </c>
      <c r="B80" s="20" t="s">
        <v>216</v>
      </c>
      <c r="C80" s="23" t="s">
        <v>132</v>
      </c>
      <c r="D80" s="23"/>
      <c r="E80" s="23"/>
      <c r="F80" s="23"/>
    </row>
    <row r="81" spans="1:6" s="7" customFormat="1" hidden="1" x14ac:dyDescent="0.25">
      <c r="A81" s="18"/>
      <c r="B81" s="21"/>
      <c r="C81" s="24"/>
      <c r="D81" s="24"/>
      <c r="E81" s="24"/>
      <c r="F81" s="24"/>
    </row>
    <row r="82" spans="1:6" s="7" customFormat="1" hidden="1" x14ac:dyDescent="0.25">
      <c r="A82" s="18"/>
      <c r="B82" s="21"/>
      <c r="C82" s="24"/>
      <c r="D82" s="24"/>
      <c r="E82" s="24"/>
      <c r="F82" s="24"/>
    </row>
    <row r="83" spans="1:6" s="7" customFormat="1" hidden="1" x14ac:dyDescent="0.25">
      <c r="A83" s="19"/>
      <c r="B83" s="22"/>
      <c r="C83" s="25"/>
      <c r="D83" s="25"/>
      <c r="E83" s="25"/>
      <c r="F83" s="25"/>
    </row>
    <row r="84" spans="1:6" s="7" customFormat="1" ht="14.25" customHeight="1" x14ac:dyDescent="0.25">
      <c r="A84" s="17" t="s">
        <v>293</v>
      </c>
      <c r="B84" s="20" t="s">
        <v>290</v>
      </c>
      <c r="C84" s="23" t="s">
        <v>132</v>
      </c>
      <c r="D84" s="23">
        <v>2019</v>
      </c>
      <c r="E84" s="23">
        <v>2025</v>
      </c>
      <c r="F84" s="23" t="s">
        <v>285</v>
      </c>
    </row>
    <row r="85" spans="1:6" s="7" customFormat="1" ht="12" customHeight="1" x14ac:dyDescent="0.25">
      <c r="A85" s="18"/>
      <c r="B85" s="21"/>
      <c r="C85" s="24"/>
      <c r="D85" s="24"/>
      <c r="E85" s="24"/>
      <c r="F85" s="24"/>
    </row>
    <row r="86" spans="1:6" s="7" customFormat="1" ht="9" customHeight="1" x14ac:dyDescent="0.25">
      <c r="A86" s="18"/>
      <c r="B86" s="21"/>
      <c r="C86" s="24"/>
      <c r="D86" s="24"/>
      <c r="E86" s="24"/>
      <c r="F86" s="24"/>
    </row>
    <row r="87" spans="1:6" s="7" customFormat="1" x14ac:dyDescent="0.25">
      <c r="A87" s="19"/>
      <c r="B87" s="22"/>
      <c r="C87" s="25"/>
      <c r="D87" s="25"/>
      <c r="E87" s="25"/>
      <c r="F87" s="25"/>
    </row>
    <row r="88" spans="1:6" s="7" customFormat="1" ht="29.25" customHeight="1" x14ac:dyDescent="0.25">
      <c r="A88" s="17" t="s">
        <v>299</v>
      </c>
      <c r="B88" s="20" t="s">
        <v>215</v>
      </c>
      <c r="C88" s="23" t="s">
        <v>132</v>
      </c>
      <c r="D88" s="23">
        <v>2017</v>
      </c>
      <c r="E88" s="23">
        <v>2017</v>
      </c>
      <c r="F88" s="23" t="s">
        <v>285</v>
      </c>
    </row>
    <row r="89" spans="1:6" s="7" customFormat="1" x14ac:dyDescent="0.25">
      <c r="A89" s="18"/>
      <c r="B89" s="21"/>
      <c r="C89" s="24"/>
      <c r="D89" s="24"/>
      <c r="E89" s="24"/>
      <c r="F89" s="24"/>
    </row>
    <row r="90" spans="1:6" s="7" customFormat="1" x14ac:dyDescent="0.25">
      <c r="A90" s="18"/>
      <c r="B90" s="21"/>
      <c r="C90" s="24"/>
      <c r="D90" s="24"/>
      <c r="E90" s="24"/>
      <c r="F90" s="24"/>
    </row>
    <row r="91" spans="1:6" s="7" customFormat="1" ht="121.5" customHeight="1" x14ac:dyDescent="0.25">
      <c r="A91" s="19"/>
      <c r="B91" s="22"/>
      <c r="C91" s="25"/>
      <c r="D91" s="25"/>
      <c r="E91" s="25"/>
      <c r="F91" s="25"/>
    </row>
    <row r="92" spans="1:6" s="7" customFormat="1" x14ac:dyDescent="0.25">
      <c r="A92" s="17" t="s">
        <v>297</v>
      </c>
      <c r="B92" s="20" t="s">
        <v>289</v>
      </c>
      <c r="C92" s="23" t="s">
        <v>132</v>
      </c>
      <c r="D92" s="23">
        <v>2019</v>
      </c>
      <c r="E92" s="23">
        <v>2025</v>
      </c>
      <c r="F92" s="23" t="s">
        <v>285</v>
      </c>
    </row>
    <row r="93" spans="1:6" s="7" customFormat="1" ht="20.100000000000001" customHeight="1" x14ac:dyDescent="0.25">
      <c r="A93" s="18"/>
      <c r="B93" s="21"/>
      <c r="C93" s="24"/>
      <c r="D93" s="24"/>
      <c r="E93" s="24"/>
      <c r="F93" s="24"/>
    </row>
    <row r="94" spans="1:6" s="7" customFormat="1" ht="20.100000000000001" customHeight="1" x14ac:dyDescent="0.25">
      <c r="A94" s="18"/>
      <c r="B94" s="21"/>
      <c r="C94" s="24"/>
      <c r="D94" s="24"/>
      <c r="E94" s="24"/>
      <c r="F94" s="24"/>
    </row>
    <row r="95" spans="1:6" s="7" customFormat="1" ht="20.100000000000001" customHeight="1" x14ac:dyDescent="0.25">
      <c r="A95" s="19"/>
      <c r="B95" s="22"/>
      <c r="C95" s="25"/>
      <c r="D95" s="25"/>
      <c r="E95" s="25"/>
      <c r="F95" s="25"/>
    </row>
    <row r="96" spans="1:6" s="7" customFormat="1" x14ac:dyDescent="0.25">
      <c r="A96" s="17">
        <v>3</v>
      </c>
      <c r="B96" s="20" t="s">
        <v>286</v>
      </c>
      <c r="C96" s="23" t="s">
        <v>132</v>
      </c>
      <c r="D96" s="23">
        <v>2015</v>
      </c>
      <c r="E96" s="23">
        <v>2025</v>
      </c>
      <c r="F96" s="23"/>
    </row>
    <row r="97" spans="1:6" s="7" customFormat="1" ht="20.100000000000001" customHeight="1" x14ac:dyDescent="0.25">
      <c r="A97" s="18"/>
      <c r="B97" s="21"/>
      <c r="C97" s="24"/>
      <c r="D97" s="24"/>
      <c r="E97" s="24"/>
      <c r="F97" s="24"/>
    </row>
    <row r="98" spans="1:6" s="7" customFormat="1" ht="0.75" customHeight="1" x14ac:dyDescent="0.25">
      <c r="A98" s="18"/>
      <c r="B98" s="21"/>
      <c r="C98" s="24"/>
      <c r="D98" s="24"/>
      <c r="E98" s="24"/>
      <c r="F98" s="24"/>
    </row>
    <row r="99" spans="1:6" s="7" customFormat="1" ht="20.100000000000001" customHeight="1" x14ac:dyDescent="0.25">
      <c r="A99" s="19"/>
      <c r="B99" s="22"/>
      <c r="C99" s="25"/>
      <c r="D99" s="25"/>
      <c r="E99" s="25"/>
      <c r="F99" s="25"/>
    </row>
    <row r="100" spans="1:6" s="7" customFormat="1" ht="20.100000000000001" customHeight="1" x14ac:dyDescent="0.25">
      <c r="A100" s="17" t="s">
        <v>70</v>
      </c>
      <c r="B100" s="20" t="s">
        <v>218</v>
      </c>
      <c r="C100" s="23" t="s">
        <v>132</v>
      </c>
      <c r="D100" s="23">
        <v>2015</v>
      </c>
      <c r="E100" s="23">
        <v>2025</v>
      </c>
      <c r="F100" s="23" t="s">
        <v>285</v>
      </c>
    </row>
    <row r="101" spans="1:6" s="7" customFormat="1" ht="20.100000000000001" customHeight="1" x14ac:dyDescent="0.25">
      <c r="A101" s="18"/>
      <c r="B101" s="21"/>
      <c r="C101" s="24"/>
      <c r="D101" s="24"/>
      <c r="E101" s="24"/>
      <c r="F101" s="24"/>
    </row>
    <row r="102" spans="1:6" s="7" customFormat="1" ht="7.5" customHeight="1" x14ac:dyDescent="0.25">
      <c r="A102" s="18"/>
      <c r="B102" s="21"/>
      <c r="C102" s="24"/>
      <c r="D102" s="24"/>
      <c r="E102" s="24"/>
      <c r="F102" s="24"/>
    </row>
    <row r="103" spans="1:6" s="7" customFormat="1" ht="20.100000000000001" customHeight="1" x14ac:dyDescent="0.25">
      <c r="A103" s="19"/>
      <c r="B103" s="22"/>
      <c r="C103" s="25"/>
      <c r="D103" s="25"/>
      <c r="E103" s="25"/>
      <c r="F103" s="25"/>
    </row>
    <row r="104" spans="1:6" s="7" customFormat="1" ht="20.100000000000001" hidden="1" customHeight="1" x14ac:dyDescent="0.25">
      <c r="A104" s="17" t="s">
        <v>72</v>
      </c>
      <c r="B104" s="20" t="s">
        <v>219</v>
      </c>
      <c r="C104" s="23" t="s">
        <v>132</v>
      </c>
      <c r="D104" s="23"/>
      <c r="E104" s="23"/>
      <c r="F104" s="23"/>
    </row>
    <row r="105" spans="1:6" s="7" customFormat="1" ht="20.100000000000001" hidden="1" customHeight="1" x14ac:dyDescent="0.25">
      <c r="A105" s="18"/>
      <c r="B105" s="21"/>
      <c r="C105" s="24"/>
      <c r="D105" s="24"/>
      <c r="E105" s="24"/>
      <c r="F105" s="24"/>
    </row>
    <row r="106" spans="1:6" s="7" customFormat="1" ht="20.100000000000001" hidden="1" customHeight="1" x14ac:dyDescent="0.25">
      <c r="A106" s="18"/>
      <c r="B106" s="21"/>
      <c r="C106" s="24"/>
      <c r="D106" s="24"/>
      <c r="E106" s="24"/>
      <c r="F106" s="24"/>
    </row>
    <row r="107" spans="1:6" s="7" customFormat="1" ht="20.100000000000001" hidden="1" customHeight="1" x14ac:dyDescent="0.25">
      <c r="A107" s="19"/>
      <c r="B107" s="22"/>
      <c r="C107" s="25"/>
      <c r="D107" s="25"/>
      <c r="E107" s="25"/>
      <c r="F107" s="25"/>
    </row>
    <row r="108" spans="1:6" s="7" customFormat="1" ht="20.100000000000001" hidden="1" customHeight="1" x14ac:dyDescent="0.25">
      <c r="A108" s="17" t="s">
        <v>73</v>
      </c>
      <c r="B108" s="20" t="s">
        <v>220</v>
      </c>
      <c r="C108" s="23" t="s">
        <v>132</v>
      </c>
      <c r="D108" s="23"/>
      <c r="E108" s="23"/>
      <c r="F108" s="23"/>
    </row>
    <row r="109" spans="1:6" s="7" customFormat="1" ht="20.100000000000001" hidden="1" customHeight="1" x14ac:dyDescent="0.25">
      <c r="A109" s="18"/>
      <c r="B109" s="21"/>
      <c r="C109" s="24"/>
      <c r="D109" s="24"/>
      <c r="E109" s="24"/>
      <c r="F109" s="24"/>
    </row>
    <row r="110" spans="1:6" s="7" customFormat="1" ht="20.100000000000001" hidden="1" customHeight="1" x14ac:dyDescent="0.25">
      <c r="A110" s="18"/>
      <c r="B110" s="21"/>
      <c r="C110" s="24"/>
      <c r="D110" s="24"/>
      <c r="E110" s="24"/>
      <c r="F110" s="24"/>
    </row>
    <row r="111" spans="1:6" s="7" customFormat="1" ht="20.100000000000001" hidden="1" customHeight="1" x14ac:dyDescent="0.25">
      <c r="A111" s="19"/>
      <c r="B111" s="22"/>
      <c r="C111" s="25"/>
      <c r="D111" s="25"/>
      <c r="E111" s="25"/>
      <c r="F111" s="25"/>
    </row>
    <row r="112" spans="1:6" s="7" customFormat="1" ht="20.100000000000001" hidden="1" customHeight="1" x14ac:dyDescent="0.25">
      <c r="A112" s="17" t="s">
        <v>74</v>
      </c>
      <c r="B112" s="20" t="s">
        <v>221</v>
      </c>
      <c r="C112" s="23" t="s">
        <v>132</v>
      </c>
      <c r="D112" s="23"/>
      <c r="E112" s="23"/>
      <c r="F112" s="23"/>
    </row>
    <row r="113" spans="1:6" s="7" customFormat="1" ht="20.100000000000001" hidden="1" customHeight="1" x14ac:dyDescent="0.25">
      <c r="A113" s="18"/>
      <c r="B113" s="21"/>
      <c r="C113" s="24"/>
      <c r="D113" s="24"/>
      <c r="E113" s="24"/>
      <c r="F113" s="24"/>
    </row>
    <row r="114" spans="1:6" s="7" customFormat="1" ht="20.100000000000001" hidden="1" customHeight="1" x14ac:dyDescent="0.25">
      <c r="A114" s="18"/>
      <c r="B114" s="21"/>
      <c r="C114" s="24"/>
      <c r="D114" s="24"/>
      <c r="E114" s="24"/>
      <c r="F114" s="24"/>
    </row>
    <row r="115" spans="1:6" s="7" customFormat="1" ht="20.100000000000001" hidden="1" customHeight="1" x14ac:dyDescent="0.25">
      <c r="A115" s="19"/>
      <c r="B115" s="22"/>
      <c r="C115" s="25"/>
      <c r="D115" s="25"/>
      <c r="E115" s="25"/>
      <c r="F115" s="25"/>
    </row>
    <row r="116" spans="1:6" s="7" customFormat="1" ht="20.100000000000001" customHeight="1" x14ac:dyDescent="0.25">
      <c r="A116" s="17" t="s">
        <v>222</v>
      </c>
      <c r="B116" s="20" t="s">
        <v>223</v>
      </c>
      <c r="C116" s="23" t="s">
        <v>132</v>
      </c>
      <c r="D116" s="23">
        <v>2015</v>
      </c>
      <c r="E116" s="23">
        <v>2025</v>
      </c>
      <c r="F116" s="23" t="s">
        <v>285</v>
      </c>
    </row>
    <row r="117" spans="1:6" s="7" customFormat="1" ht="20.100000000000001" customHeight="1" x14ac:dyDescent="0.25">
      <c r="A117" s="18"/>
      <c r="B117" s="21"/>
      <c r="C117" s="24"/>
      <c r="D117" s="24"/>
      <c r="E117" s="24"/>
      <c r="F117" s="24"/>
    </row>
    <row r="118" spans="1:6" s="7" customFormat="1" ht="20.100000000000001" customHeight="1" x14ac:dyDescent="0.25">
      <c r="A118" s="18"/>
      <c r="B118" s="21"/>
      <c r="C118" s="24"/>
      <c r="D118" s="24"/>
      <c r="E118" s="24"/>
      <c r="F118" s="24"/>
    </row>
    <row r="119" spans="1:6" s="7" customFormat="1" ht="20.100000000000001" customHeight="1" x14ac:dyDescent="0.25">
      <c r="A119" s="19"/>
      <c r="B119" s="22"/>
      <c r="C119" s="25"/>
      <c r="D119" s="25"/>
      <c r="E119" s="25"/>
      <c r="F119" s="25"/>
    </row>
    <row r="120" spans="1:6" s="7" customFormat="1" ht="20.100000000000001" hidden="1" customHeight="1" x14ac:dyDescent="0.25">
      <c r="A120" s="17" t="s">
        <v>75</v>
      </c>
      <c r="B120" s="20" t="s">
        <v>143</v>
      </c>
      <c r="C120" s="23" t="s">
        <v>132</v>
      </c>
      <c r="D120" s="23"/>
      <c r="E120" s="23"/>
      <c r="F120" s="23"/>
    </row>
    <row r="121" spans="1:6" s="7" customFormat="1" ht="20.100000000000001" hidden="1" customHeight="1" x14ac:dyDescent="0.25">
      <c r="A121" s="18"/>
      <c r="B121" s="21"/>
      <c r="C121" s="24"/>
      <c r="D121" s="24"/>
      <c r="E121" s="24"/>
      <c r="F121" s="24"/>
    </row>
    <row r="122" spans="1:6" s="7" customFormat="1" ht="20.100000000000001" hidden="1" customHeight="1" x14ac:dyDescent="0.25">
      <c r="A122" s="18"/>
      <c r="B122" s="21"/>
      <c r="C122" s="24"/>
      <c r="D122" s="24"/>
      <c r="E122" s="24"/>
      <c r="F122" s="24"/>
    </row>
    <row r="123" spans="1:6" s="7" customFormat="1" ht="20.100000000000001" hidden="1" customHeight="1" x14ac:dyDescent="0.25">
      <c r="A123" s="19"/>
      <c r="B123" s="22"/>
      <c r="C123" s="25"/>
      <c r="D123" s="25"/>
      <c r="E123" s="25"/>
      <c r="F123" s="25"/>
    </row>
    <row r="124" spans="1:6" s="7" customFormat="1" ht="20.100000000000001" hidden="1" customHeight="1" x14ac:dyDescent="0.25">
      <c r="A124" s="17" t="s">
        <v>76</v>
      </c>
      <c r="B124" s="20" t="s">
        <v>224</v>
      </c>
      <c r="C124" s="23" t="s">
        <v>132</v>
      </c>
      <c r="D124" s="23"/>
      <c r="E124" s="23"/>
      <c r="F124" s="23"/>
    </row>
    <row r="125" spans="1:6" s="7" customFormat="1" ht="20.100000000000001" hidden="1" customHeight="1" x14ac:dyDescent="0.25">
      <c r="A125" s="18"/>
      <c r="B125" s="21"/>
      <c r="C125" s="24"/>
      <c r="D125" s="24"/>
      <c r="E125" s="24"/>
      <c r="F125" s="24"/>
    </row>
    <row r="126" spans="1:6" s="7" customFormat="1" ht="20.100000000000001" hidden="1" customHeight="1" x14ac:dyDescent="0.25">
      <c r="A126" s="18"/>
      <c r="B126" s="21"/>
      <c r="C126" s="24"/>
      <c r="D126" s="24"/>
      <c r="E126" s="24"/>
      <c r="F126" s="24"/>
    </row>
    <row r="127" spans="1:6" s="7" customFormat="1" ht="20.100000000000001" hidden="1" customHeight="1" x14ac:dyDescent="0.25">
      <c r="A127" s="19"/>
      <c r="B127" s="22"/>
      <c r="C127" s="25"/>
      <c r="D127" s="25"/>
      <c r="E127" s="25"/>
      <c r="F127" s="25"/>
    </row>
    <row r="128" spans="1:6" s="7" customFormat="1" ht="20.100000000000001" hidden="1" customHeight="1" x14ac:dyDescent="0.25">
      <c r="A128" s="17" t="s">
        <v>77</v>
      </c>
      <c r="B128" s="20" t="s">
        <v>225</v>
      </c>
      <c r="C128" s="23" t="s">
        <v>132</v>
      </c>
      <c r="D128" s="23"/>
      <c r="E128" s="23"/>
      <c r="F128" s="23"/>
    </row>
    <row r="129" spans="1:6" s="7" customFormat="1" ht="20.100000000000001" hidden="1" customHeight="1" x14ac:dyDescent="0.25">
      <c r="A129" s="18"/>
      <c r="B129" s="21"/>
      <c r="C129" s="24"/>
      <c r="D129" s="24"/>
      <c r="E129" s="24"/>
      <c r="F129" s="24"/>
    </row>
    <row r="130" spans="1:6" s="7" customFormat="1" ht="20.100000000000001" hidden="1" customHeight="1" x14ac:dyDescent="0.25">
      <c r="A130" s="18"/>
      <c r="B130" s="21"/>
      <c r="C130" s="24"/>
      <c r="D130" s="24"/>
      <c r="E130" s="24"/>
      <c r="F130" s="24"/>
    </row>
    <row r="131" spans="1:6" s="7" customFormat="1" ht="20.100000000000001" hidden="1" customHeight="1" x14ac:dyDescent="0.25">
      <c r="A131" s="19"/>
      <c r="B131" s="22"/>
      <c r="C131" s="25"/>
      <c r="D131" s="25"/>
      <c r="E131" s="25"/>
      <c r="F131" s="25"/>
    </row>
    <row r="132" spans="1:6" s="7" customFormat="1" ht="20.100000000000001" hidden="1" customHeight="1" x14ac:dyDescent="0.25">
      <c r="A132" s="17" t="s">
        <v>78</v>
      </c>
      <c r="B132" s="20" t="s">
        <v>226</v>
      </c>
      <c r="C132" s="23" t="s">
        <v>132</v>
      </c>
      <c r="D132" s="23"/>
      <c r="E132" s="23"/>
      <c r="F132" s="23"/>
    </row>
    <row r="133" spans="1:6" s="7" customFormat="1" ht="20.100000000000001" hidden="1" customHeight="1" x14ac:dyDescent="0.25">
      <c r="A133" s="18"/>
      <c r="B133" s="21"/>
      <c r="C133" s="24"/>
      <c r="D133" s="24"/>
      <c r="E133" s="24"/>
      <c r="F133" s="24"/>
    </row>
    <row r="134" spans="1:6" s="7" customFormat="1" ht="20.100000000000001" hidden="1" customHeight="1" x14ac:dyDescent="0.25">
      <c r="A134" s="18"/>
      <c r="B134" s="21"/>
      <c r="C134" s="24"/>
      <c r="D134" s="24"/>
      <c r="E134" s="24"/>
      <c r="F134" s="24"/>
    </row>
    <row r="135" spans="1:6" s="7" customFormat="1" ht="20.100000000000001" hidden="1" customHeight="1" x14ac:dyDescent="0.25">
      <c r="A135" s="19"/>
      <c r="B135" s="22"/>
      <c r="C135" s="25"/>
      <c r="D135" s="25"/>
      <c r="E135" s="25"/>
      <c r="F135" s="25"/>
    </row>
    <row r="136" spans="1:6" s="7" customFormat="1" ht="20.100000000000001" hidden="1" customHeight="1" x14ac:dyDescent="0.25">
      <c r="A136" s="17" t="s">
        <v>79</v>
      </c>
      <c r="B136" s="20" t="s">
        <v>227</v>
      </c>
      <c r="C136" s="23" t="s">
        <v>132</v>
      </c>
      <c r="D136" s="23"/>
      <c r="E136" s="23"/>
      <c r="F136" s="23"/>
    </row>
    <row r="137" spans="1:6" s="7" customFormat="1" ht="20.100000000000001" hidden="1" customHeight="1" x14ac:dyDescent="0.25">
      <c r="A137" s="18"/>
      <c r="B137" s="21"/>
      <c r="C137" s="24"/>
      <c r="D137" s="24"/>
      <c r="E137" s="24"/>
      <c r="F137" s="24"/>
    </row>
    <row r="138" spans="1:6" s="7" customFormat="1" ht="20.100000000000001" hidden="1" customHeight="1" x14ac:dyDescent="0.25">
      <c r="A138" s="18"/>
      <c r="B138" s="21"/>
      <c r="C138" s="24"/>
      <c r="D138" s="24"/>
      <c r="E138" s="24"/>
      <c r="F138" s="24"/>
    </row>
    <row r="139" spans="1:6" s="7" customFormat="1" ht="20.100000000000001" hidden="1" customHeight="1" x14ac:dyDescent="0.25">
      <c r="A139" s="19"/>
      <c r="B139" s="22"/>
      <c r="C139" s="25"/>
      <c r="D139" s="25"/>
      <c r="E139" s="25"/>
      <c r="F139" s="25"/>
    </row>
    <row r="140" spans="1:6" s="7" customFormat="1" ht="20.100000000000001" hidden="1" customHeight="1" x14ac:dyDescent="0.25">
      <c r="A140" s="17" t="s">
        <v>80</v>
      </c>
      <c r="B140" s="20" t="s">
        <v>228</v>
      </c>
      <c r="C140" s="23" t="s">
        <v>132</v>
      </c>
      <c r="D140" s="23"/>
      <c r="E140" s="23"/>
      <c r="F140" s="23"/>
    </row>
    <row r="141" spans="1:6" s="7" customFormat="1" ht="20.100000000000001" hidden="1" customHeight="1" x14ac:dyDescent="0.25">
      <c r="A141" s="18"/>
      <c r="B141" s="21"/>
      <c r="C141" s="24"/>
      <c r="D141" s="24"/>
      <c r="E141" s="24"/>
      <c r="F141" s="24"/>
    </row>
    <row r="142" spans="1:6" s="7" customFormat="1" ht="20.100000000000001" hidden="1" customHeight="1" x14ac:dyDescent="0.25">
      <c r="A142" s="18"/>
      <c r="B142" s="21"/>
      <c r="C142" s="24"/>
      <c r="D142" s="24"/>
      <c r="E142" s="24"/>
      <c r="F142" s="24"/>
    </row>
    <row r="143" spans="1:6" s="7" customFormat="1" ht="20.100000000000001" hidden="1" customHeight="1" x14ac:dyDescent="0.25">
      <c r="A143" s="19"/>
      <c r="B143" s="22"/>
      <c r="C143" s="25"/>
      <c r="D143" s="25"/>
      <c r="E143" s="25"/>
      <c r="F143" s="25"/>
    </row>
    <row r="144" spans="1:6" s="7" customFormat="1" ht="20.100000000000001" hidden="1" customHeight="1" x14ac:dyDescent="0.25">
      <c r="A144" s="17" t="s">
        <v>81</v>
      </c>
      <c r="B144" s="20" t="s">
        <v>229</v>
      </c>
      <c r="C144" s="23" t="s">
        <v>132</v>
      </c>
      <c r="D144" s="23"/>
      <c r="E144" s="23"/>
      <c r="F144" s="23"/>
    </row>
    <row r="145" spans="1:6" s="7" customFormat="1" ht="20.100000000000001" hidden="1" customHeight="1" x14ac:dyDescent="0.25">
      <c r="A145" s="18"/>
      <c r="B145" s="21"/>
      <c r="C145" s="24"/>
      <c r="D145" s="24"/>
      <c r="E145" s="24"/>
      <c r="F145" s="24"/>
    </row>
    <row r="146" spans="1:6" s="7" customFormat="1" ht="20.100000000000001" hidden="1" customHeight="1" x14ac:dyDescent="0.25">
      <c r="A146" s="18"/>
      <c r="B146" s="21"/>
      <c r="C146" s="24"/>
      <c r="D146" s="24"/>
      <c r="E146" s="24"/>
      <c r="F146" s="24"/>
    </row>
    <row r="147" spans="1:6" s="7" customFormat="1" ht="20.100000000000001" hidden="1" customHeight="1" x14ac:dyDescent="0.25">
      <c r="A147" s="19"/>
      <c r="B147" s="22"/>
      <c r="C147" s="25"/>
      <c r="D147" s="25"/>
      <c r="E147" s="25"/>
      <c r="F147" s="25"/>
    </row>
    <row r="148" spans="1:6" s="7" customFormat="1" ht="24.95" customHeight="1" x14ac:dyDescent="0.25">
      <c r="A148" s="17" t="s">
        <v>230</v>
      </c>
      <c r="B148" s="20" t="s">
        <v>231</v>
      </c>
      <c r="C148" s="23" t="s">
        <v>132</v>
      </c>
      <c r="D148" s="23">
        <v>2017</v>
      </c>
      <c r="E148" s="23">
        <v>2025</v>
      </c>
      <c r="F148" s="23" t="s">
        <v>285</v>
      </c>
    </row>
    <row r="149" spans="1:6" s="7" customFormat="1" ht="24.95" customHeight="1" x14ac:dyDescent="0.25">
      <c r="A149" s="18"/>
      <c r="B149" s="21"/>
      <c r="C149" s="24"/>
      <c r="D149" s="24"/>
      <c r="E149" s="24"/>
      <c r="F149" s="24"/>
    </row>
    <row r="150" spans="1:6" s="7" customFormat="1" ht="24.95" customHeight="1" x14ac:dyDescent="0.25">
      <c r="A150" s="18"/>
      <c r="B150" s="21"/>
      <c r="C150" s="24"/>
      <c r="D150" s="24"/>
      <c r="E150" s="24"/>
      <c r="F150" s="24"/>
    </row>
    <row r="151" spans="1:6" s="7" customFormat="1" ht="24.95" customHeight="1" x14ac:dyDescent="0.25">
      <c r="A151" s="19"/>
      <c r="B151" s="22"/>
      <c r="C151" s="25"/>
      <c r="D151" s="25"/>
      <c r="E151" s="25"/>
      <c r="F151" s="25"/>
    </row>
    <row r="152" spans="1:6" s="7" customFormat="1" ht="20.100000000000001" hidden="1" customHeight="1" x14ac:dyDescent="0.25">
      <c r="A152" s="17" t="s">
        <v>82</v>
      </c>
      <c r="B152" s="20" t="s">
        <v>232</v>
      </c>
      <c r="C152" s="23" t="s">
        <v>132</v>
      </c>
      <c r="D152" s="23"/>
      <c r="E152" s="23"/>
      <c r="F152" s="23"/>
    </row>
    <row r="153" spans="1:6" s="7" customFormat="1" ht="20.100000000000001" hidden="1" customHeight="1" x14ac:dyDescent="0.25">
      <c r="A153" s="18"/>
      <c r="B153" s="21"/>
      <c r="C153" s="24"/>
      <c r="D153" s="24"/>
      <c r="E153" s="24"/>
      <c r="F153" s="24"/>
    </row>
    <row r="154" spans="1:6" s="7" customFormat="1" ht="20.100000000000001" hidden="1" customHeight="1" x14ac:dyDescent="0.25">
      <c r="A154" s="18"/>
      <c r="B154" s="21"/>
      <c r="C154" s="24"/>
      <c r="D154" s="24"/>
      <c r="E154" s="24"/>
      <c r="F154" s="24"/>
    </row>
    <row r="155" spans="1:6" s="7" customFormat="1" ht="20.100000000000001" hidden="1" customHeight="1" x14ac:dyDescent="0.25">
      <c r="A155" s="19"/>
      <c r="B155" s="22"/>
      <c r="C155" s="25"/>
      <c r="D155" s="25"/>
      <c r="E155" s="25"/>
      <c r="F155" s="25"/>
    </row>
    <row r="156" spans="1:6" s="7" customFormat="1" ht="20.100000000000001" hidden="1" customHeight="1" x14ac:dyDescent="0.25">
      <c r="A156" s="17" t="s">
        <v>83</v>
      </c>
      <c r="B156" s="20" t="s">
        <v>233</v>
      </c>
      <c r="C156" s="23" t="s">
        <v>132</v>
      </c>
      <c r="D156" s="23"/>
      <c r="E156" s="23"/>
      <c r="F156" s="23"/>
    </row>
    <row r="157" spans="1:6" s="7" customFormat="1" ht="20.100000000000001" hidden="1" customHeight="1" x14ac:dyDescent="0.25">
      <c r="A157" s="18"/>
      <c r="B157" s="21"/>
      <c r="C157" s="24"/>
      <c r="D157" s="24"/>
      <c r="E157" s="24"/>
      <c r="F157" s="24"/>
    </row>
    <row r="158" spans="1:6" s="7" customFormat="1" ht="20.100000000000001" hidden="1" customHeight="1" x14ac:dyDescent="0.25">
      <c r="A158" s="18"/>
      <c r="B158" s="21"/>
      <c r="C158" s="24"/>
      <c r="D158" s="24"/>
      <c r="E158" s="24"/>
      <c r="F158" s="24"/>
    </row>
    <row r="159" spans="1:6" s="7" customFormat="1" ht="20.100000000000001" hidden="1" customHeight="1" x14ac:dyDescent="0.25">
      <c r="A159" s="19"/>
      <c r="B159" s="22"/>
      <c r="C159" s="25"/>
      <c r="D159" s="25"/>
      <c r="E159" s="25"/>
      <c r="F159" s="25"/>
    </row>
    <row r="160" spans="1:6" s="7" customFormat="1" ht="20.100000000000001" hidden="1" customHeight="1" x14ac:dyDescent="0.25">
      <c r="A160" s="17" t="s">
        <v>84</v>
      </c>
      <c r="B160" s="20" t="s">
        <v>234</v>
      </c>
      <c r="C160" s="23" t="s">
        <v>132</v>
      </c>
      <c r="D160" s="23"/>
      <c r="E160" s="23"/>
      <c r="F160" s="23"/>
    </row>
    <row r="161" spans="1:6" s="7" customFormat="1" ht="20.100000000000001" hidden="1" customHeight="1" x14ac:dyDescent="0.25">
      <c r="A161" s="18"/>
      <c r="B161" s="21"/>
      <c r="C161" s="24"/>
      <c r="D161" s="24"/>
      <c r="E161" s="24"/>
      <c r="F161" s="24"/>
    </row>
    <row r="162" spans="1:6" s="7" customFormat="1" ht="20.100000000000001" hidden="1" customHeight="1" x14ac:dyDescent="0.25">
      <c r="A162" s="18"/>
      <c r="B162" s="21"/>
      <c r="C162" s="24"/>
      <c r="D162" s="24"/>
      <c r="E162" s="24"/>
      <c r="F162" s="24"/>
    </row>
    <row r="163" spans="1:6" s="7" customFormat="1" ht="20.100000000000001" hidden="1" customHeight="1" x14ac:dyDescent="0.25">
      <c r="A163" s="19"/>
      <c r="B163" s="22"/>
      <c r="C163" s="25"/>
      <c r="D163" s="25"/>
      <c r="E163" s="25"/>
      <c r="F163" s="25"/>
    </row>
    <row r="164" spans="1:6" s="7" customFormat="1" ht="20.100000000000001" hidden="1" customHeight="1" x14ac:dyDescent="0.25">
      <c r="A164" s="17" t="s">
        <v>85</v>
      </c>
      <c r="B164" s="20" t="s">
        <v>235</v>
      </c>
      <c r="C164" s="23" t="s">
        <v>132</v>
      </c>
      <c r="D164" s="23"/>
      <c r="E164" s="23"/>
      <c r="F164" s="23"/>
    </row>
    <row r="165" spans="1:6" s="7" customFormat="1" ht="20.100000000000001" hidden="1" customHeight="1" x14ac:dyDescent="0.25">
      <c r="A165" s="18"/>
      <c r="B165" s="21"/>
      <c r="C165" s="24"/>
      <c r="D165" s="24"/>
      <c r="E165" s="24"/>
      <c r="F165" s="24"/>
    </row>
    <row r="166" spans="1:6" s="7" customFormat="1" ht="20.100000000000001" hidden="1" customHeight="1" x14ac:dyDescent="0.25">
      <c r="A166" s="18"/>
      <c r="B166" s="21"/>
      <c r="C166" s="24"/>
      <c r="D166" s="24"/>
      <c r="E166" s="24"/>
      <c r="F166" s="24"/>
    </row>
    <row r="167" spans="1:6" s="7" customFormat="1" ht="20.100000000000001" hidden="1" customHeight="1" x14ac:dyDescent="0.25">
      <c r="A167" s="19"/>
      <c r="B167" s="22"/>
      <c r="C167" s="25"/>
      <c r="D167" s="25"/>
      <c r="E167" s="25"/>
      <c r="F167" s="25"/>
    </row>
    <row r="168" spans="1:6" s="7" customFormat="1" ht="20.100000000000001" hidden="1" customHeight="1" x14ac:dyDescent="0.25">
      <c r="A168" s="17" t="s">
        <v>86</v>
      </c>
      <c r="B168" s="20" t="s">
        <v>236</v>
      </c>
      <c r="C168" s="23" t="s">
        <v>132</v>
      </c>
      <c r="D168" s="23"/>
      <c r="E168" s="23"/>
      <c r="F168" s="23"/>
    </row>
    <row r="169" spans="1:6" s="7" customFormat="1" ht="20.100000000000001" hidden="1" customHeight="1" x14ac:dyDescent="0.25">
      <c r="A169" s="18"/>
      <c r="B169" s="21"/>
      <c r="C169" s="24"/>
      <c r="D169" s="24"/>
      <c r="E169" s="24"/>
      <c r="F169" s="24"/>
    </row>
    <row r="170" spans="1:6" s="7" customFormat="1" ht="20.100000000000001" hidden="1" customHeight="1" x14ac:dyDescent="0.25">
      <c r="A170" s="18"/>
      <c r="B170" s="21"/>
      <c r="C170" s="24"/>
      <c r="D170" s="24"/>
      <c r="E170" s="24"/>
      <c r="F170" s="24"/>
    </row>
    <row r="171" spans="1:6" s="7" customFormat="1" ht="20.100000000000001" hidden="1" customHeight="1" x14ac:dyDescent="0.25">
      <c r="A171" s="19"/>
      <c r="B171" s="22"/>
      <c r="C171" s="25"/>
      <c r="D171" s="25"/>
      <c r="E171" s="25"/>
      <c r="F171" s="25"/>
    </row>
    <row r="172" spans="1:6" s="7" customFormat="1" ht="20.100000000000001" hidden="1" customHeight="1" x14ac:dyDescent="0.25">
      <c r="A172" s="17" t="s">
        <v>93</v>
      </c>
      <c r="B172" s="20" t="s">
        <v>237</v>
      </c>
      <c r="C172" s="23" t="s">
        <v>132</v>
      </c>
      <c r="D172" s="23"/>
      <c r="E172" s="23"/>
      <c r="F172" s="23"/>
    </row>
    <row r="173" spans="1:6" s="7" customFormat="1" ht="20.100000000000001" hidden="1" customHeight="1" x14ac:dyDescent="0.25">
      <c r="A173" s="18"/>
      <c r="B173" s="21"/>
      <c r="C173" s="24"/>
      <c r="D173" s="24"/>
      <c r="E173" s="24"/>
      <c r="F173" s="24"/>
    </row>
    <row r="174" spans="1:6" s="7" customFormat="1" ht="20.100000000000001" hidden="1" customHeight="1" x14ac:dyDescent="0.25">
      <c r="A174" s="18"/>
      <c r="B174" s="21"/>
      <c r="C174" s="24"/>
      <c r="D174" s="24"/>
      <c r="E174" s="24"/>
      <c r="F174" s="24"/>
    </row>
    <row r="175" spans="1:6" s="7" customFormat="1" ht="20.100000000000001" hidden="1" customHeight="1" x14ac:dyDescent="0.25">
      <c r="A175" s="19"/>
      <c r="B175" s="22"/>
      <c r="C175" s="25"/>
      <c r="D175" s="25"/>
      <c r="E175" s="25"/>
      <c r="F175" s="25"/>
    </row>
    <row r="176" spans="1:6" s="7" customFormat="1" ht="20.100000000000001" hidden="1" customHeight="1" x14ac:dyDescent="0.25">
      <c r="A176" s="17" t="s">
        <v>238</v>
      </c>
      <c r="B176" s="20" t="s">
        <v>239</v>
      </c>
      <c r="C176" s="23" t="s">
        <v>132</v>
      </c>
      <c r="D176" s="23"/>
      <c r="E176" s="23"/>
      <c r="F176" s="23"/>
    </row>
    <row r="177" spans="1:6" s="7" customFormat="1" ht="20.100000000000001" hidden="1" customHeight="1" x14ac:dyDescent="0.25">
      <c r="A177" s="18"/>
      <c r="B177" s="21"/>
      <c r="C177" s="24"/>
      <c r="D177" s="24"/>
      <c r="E177" s="24"/>
      <c r="F177" s="24"/>
    </row>
    <row r="178" spans="1:6" s="7" customFormat="1" ht="20.100000000000001" hidden="1" customHeight="1" x14ac:dyDescent="0.25">
      <c r="A178" s="18"/>
      <c r="B178" s="21"/>
      <c r="C178" s="24"/>
      <c r="D178" s="24"/>
      <c r="E178" s="24"/>
      <c r="F178" s="24"/>
    </row>
    <row r="179" spans="1:6" s="7" customFormat="1" ht="20.100000000000001" hidden="1" customHeight="1" x14ac:dyDescent="0.25">
      <c r="A179" s="19"/>
      <c r="B179" s="21"/>
      <c r="C179" s="25"/>
      <c r="D179" s="25"/>
      <c r="E179" s="25"/>
      <c r="F179" s="25"/>
    </row>
    <row r="180" spans="1:6" s="7" customFormat="1" ht="20.100000000000001" hidden="1" customHeight="1" x14ac:dyDescent="0.25">
      <c r="A180" s="17" t="s">
        <v>240</v>
      </c>
      <c r="B180" s="20" t="s">
        <v>241</v>
      </c>
      <c r="C180" s="23" t="s">
        <v>132</v>
      </c>
      <c r="D180" s="23"/>
      <c r="E180" s="23"/>
      <c r="F180" s="23"/>
    </row>
    <row r="181" spans="1:6" s="7" customFormat="1" ht="20.100000000000001" hidden="1" customHeight="1" x14ac:dyDescent="0.25">
      <c r="A181" s="18"/>
      <c r="B181" s="21"/>
      <c r="C181" s="24"/>
      <c r="D181" s="24"/>
      <c r="E181" s="24"/>
      <c r="F181" s="24"/>
    </row>
    <row r="182" spans="1:6" s="7" customFormat="1" ht="20.100000000000001" hidden="1" customHeight="1" x14ac:dyDescent="0.25">
      <c r="A182" s="18"/>
      <c r="B182" s="21"/>
      <c r="C182" s="24"/>
      <c r="D182" s="24"/>
      <c r="E182" s="24"/>
      <c r="F182" s="24"/>
    </row>
    <row r="183" spans="1:6" s="7" customFormat="1" ht="20.100000000000001" hidden="1" customHeight="1" x14ac:dyDescent="0.25">
      <c r="A183" s="19"/>
      <c r="B183" s="22"/>
      <c r="C183" s="25"/>
      <c r="D183" s="25"/>
      <c r="E183" s="25"/>
      <c r="F183" s="25"/>
    </row>
    <row r="184" spans="1:6" s="7" customFormat="1" ht="20.100000000000001" hidden="1" customHeight="1" x14ac:dyDescent="0.25">
      <c r="A184" s="17" t="s">
        <v>242</v>
      </c>
      <c r="B184" s="20" t="s">
        <v>243</v>
      </c>
      <c r="C184" s="23" t="s">
        <v>132</v>
      </c>
      <c r="D184" s="23"/>
      <c r="E184" s="23"/>
      <c r="F184" s="23"/>
    </row>
    <row r="185" spans="1:6" s="7" customFormat="1" ht="20.100000000000001" hidden="1" customHeight="1" x14ac:dyDescent="0.25">
      <c r="A185" s="18"/>
      <c r="B185" s="21"/>
      <c r="C185" s="24"/>
      <c r="D185" s="24"/>
      <c r="E185" s="24"/>
      <c r="F185" s="24"/>
    </row>
    <row r="186" spans="1:6" s="7" customFormat="1" ht="20.100000000000001" hidden="1" customHeight="1" x14ac:dyDescent="0.25">
      <c r="A186" s="18"/>
      <c r="B186" s="21"/>
      <c r="C186" s="24"/>
      <c r="D186" s="24"/>
      <c r="E186" s="24"/>
      <c r="F186" s="24"/>
    </row>
    <row r="187" spans="1:6" s="7" customFormat="1" ht="20.100000000000001" hidden="1" customHeight="1" x14ac:dyDescent="0.25">
      <c r="A187" s="19"/>
      <c r="B187" s="22"/>
      <c r="C187" s="25"/>
      <c r="D187" s="25"/>
      <c r="E187" s="25"/>
      <c r="F187" s="25"/>
    </row>
    <row r="188" spans="1:6" s="7" customFormat="1" ht="20.100000000000001" customHeight="1" x14ac:dyDescent="0.25">
      <c r="A188" s="17">
        <v>4</v>
      </c>
      <c r="B188" s="20" t="s">
        <v>244</v>
      </c>
      <c r="C188" s="23" t="s">
        <v>132</v>
      </c>
      <c r="D188" s="23">
        <v>2018</v>
      </c>
      <c r="E188" s="23">
        <v>2019</v>
      </c>
      <c r="F188" s="23" t="s">
        <v>285</v>
      </c>
    </row>
    <row r="189" spans="1:6" s="7" customFormat="1" ht="20.100000000000001" customHeight="1" x14ac:dyDescent="0.25">
      <c r="A189" s="18"/>
      <c r="B189" s="21"/>
      <c r="C189" s="24"/>
      <c r="D189" s="24"/>
      <c r="E189" s="24"/>
      <c r="F189" s="24"/>
    </row>
    <row r="190" spans="1:6" s="7" customFormat="1" ht="20.100000000000001" customHeight="1" x14ac:dyDescent="0.25">
      <c r="A190" s="18"/>
      <c r="B190" s="21"/>
      <c r="C190" s="24"/>
      <c r="D190" s="24"/>
      <c r="E190" s="24"/>
      <c r="F190" s="24"/>
    </row>
    <row r="191" spans="1:6" s="7" customFormat="1" ht="6" customHeight="1" x14ac:dyDescent="0.25">
      <c r="A191" s="19"/>
      <c r="B191" s="22"/>
      <c r="C191" s="25"/>
      <c r="D191" s="25"/>
      <c r="E191" s="25"/>
      <c r="F191" s="25"/>
    </row>
    <row r="192" spans="1:6" s="7" customFormat="1" x14ac:dyDescent="0.25">
      <c r="A192" s="17" t="s">
        <v>87</v>
      </c>
      <c r="B192" s="20" t="s">
        <v>245</v>
      </c>
      <c r="C192" s="23" t="s">
        <v>132</v>
      </c>
      <c r="D192" s="23"/>
      <c r="E192" s="23"/>
      <c r="F192" s="23"/>
    </row>
    <row r="193" spans="1:6" s="7" customFormat="1" x14ac:dyDescent="0.25">
      <c r="A193" s="18"/>
      <c r="B193" s="21"/>
      <c r="C193" s="24"/>
      <c r="D193" s="24"/>
      <c r="E193" s="24"/>
      <c r="F193" s="24"/>
    </row>
    <row r="194" spans="1:6" s="7" customFormat="1" x14ac:dyDescent="0.25">
      <c r="A194" s="18"/>
      <c r="B194" s="21"/>
      <c r="C194" s="24"/>
      <c r="D194" s="24"/>
      <c r="E194" s="24"/>
      <c r="F194" s="24"/>
    </row>
    <row r="195" spans="1:6" s="7" customFormat="1" ht="46.5" customHeight="1" x14ac:dyDescent="0.25">
      <c r="A195" s="19"/>
      <c r="B195" s="22"/>
      <c r="C195" s="25"/>
      <c r="D195" s="25"/>
      <c r="E195" s="25"/>
      <c r="F195" s="25"/>
    </row>
    <row r="196" spans="1:6" s="7" customFormat="1" x14ac:dyDescent="0.25">
      <c r="A196" s="17" t="s">
        <v>246</v>
      </c>
      <c r="B196" s="20" t="s">
        <v>247</v>
      </c>
      <c r="C196" s="23" t="s">
        <v>132</v>
      </c>
      <c r="D196" s="23"/>
      <c r="E196" s="23"/>
      <c r="F196" s="23"/>
    </row>
    <row r="197" spans="1:6" s="7" customFormat="1" ht="13.5" customHeight="1" x14ac:dyDescent="0.25">
      <c r="A197" s="18"/>
      <c r="B197" s="21"/>
      <c r="C197" s="24"/>
      <c r="D197" s="24"/>
      <c r="E197" s="24"/>
      <c r="F197" s="24"/>
    </row>
    <row r="198" spans="1:6" s="7" customFormat="1" hidden="1" x14ac:dyDescent="0.25">
      <c r="A198" s="18"/>
      <c r="B198" s="21"/>
      <c r="C198" s="24"/>
      <c r="D198" s="24"/>
      <c r="E198" s="24"/>
      <c r="F198" s="24"/>
    </row>
    <row r="199" spans="1:6" s="7" customFormat="1" x14ac:dyDescent="0.25">
      <c r="A199" s="19"/>
      <c r="B199" s="22"/>
      <c r="C199" s="25"/>
      <c r="D199" s="25"/>
      <c r="E199" s="25"/>
      <c r="F199" s="25"/>
    </row>
    <row r="200" spans="1:6" s="7" customFormat="1" x14ac:dyDescent="0.25">
      <c r="A200" s="17" t="s">
        <v>88</v>
      </c>
      <c r="B200" s="20" t="s">
        <v>248</v>
      </c>
      <c r="C200" s="23" t="s">
        <v>132</v>
      </c>
      <c r="D200" s="23"/>
      <c r="E200" s="23"/>
      <c r="F200" s="23"/>
    </row>
    <row r="201" spans="1:6" s="7" customFormat="1" x14ac:dyDescent="0.25">
      <c r="A201" s="18"/>
      <c r="B201" s="21"/>
      <c r="C201" s="24"/>
      <c r="D201" s="24"/>
      <c r="E201" s="24"/>
      <c r="F201" s="24"/>
    </row>
    <row r="202" spans="1:6" s="7" customFormat="1" x14ac:dyDescent="0.25">
      <c r="A202" s="18"/>
      <c r="B202" s="21"/>
      <c r="C202" s="24"/>
      <c r="D202" s="24"/>
      <c r="E202" s="24"/>
      <c r="F202" s="24"/>
    </row>
    <row r="203" spans="1:6" s="7" customFormat="1" ht="32.25" customHeight="1" x14ac:dyDescent="0.25">
      <c r="A203" s="19"/>
      <c r="B203" s="22"/>
      <c r="C203" s="25"/>
      <c r="D203" s="25"/>
      <c r="E203" s="25"/>
      <c r="F203" s="25"/>
    </row>
    <row r="204" spans="1:6" s="7" customFormat="1" x14ac:dyDescent="0.25">
      <c r="A204" s="17">
        <v>5</v>
      </c>
      <c r="B204" s="20" t="s">
        <v>249</v>
      </c>
      <c r="C204" s="23" t="s">
        <v>250</v>
      </c>
      <c r="D204" s="23">
        <v>2015</v>
      </c>
      <c r="E204" s="23">
        <v>2025</v>
      </c>
      <c r="F204" s="23" t="s">
        <v>285</v>
      </c>
    </row>
    <row r="205" spans="1:6" s="7" customFormat="1" ht="20.100000000000001" customHeight="1" x14ac:dyDescent="0.25">
      <c r="A205" s="18"/>
      <c r="B205" s="21"/>
      <c r="C205" s="24"/>
      <c r="D205" s="24"/>
      <c r="E205" s="24"/>
      <c r="F205" s="24"/>
    </row>
    <row r="206" spans="1:6" s="7" customFormat="1" ht="2.25" customHeight="1" x14ac:dyDescent="0.25">
      <c r="A206" s="18"/>
      <c r="B206" s="21"/>
      <c r="C206" s="24"/>
      <c r="D206" s="24"/>
      <c r="E206" s="24"/>
      <c r="F206" s="24"/>
    </row>
    <row r="207" spans="1:6" s="7" customFormat="1" ht="20.100000000000001" customHeight="1" x14ac:dyDescent="0.25">
      <c r="A207" s="19"/>
      <c r="B207" s="22"/>
      <c r="C207" s="25"/>
      <c r="D207" s="25"/>
      <c r="E207" s="25"/>
      <c r="F207" s="25"/>
    </row>
    <row r="208" spans="1:6" s="7" customFormat="1" ht="20.100000000000001" customHeight="1" x14ac:dyDescent="0.25">
      <c r="A208" s="17">
        <v>6</v>
      </c>
      <c r="B208" s="20" t="s">
        <v>273</v>
      </c>
      <c r="C208" s="23" t="s">
        <v>274</v>
      </c>
      <c r="D208" s="23">
        <v>2015</v>
      </c>
      <c r="E208" s="23">
        <v>2025</v>
      </c>
      <c r="F208" s="23" t="s">
        <v>285</v>
      </c>
    </row>
    <row r="209" spans="1:6" s="7" customFormat="1" ht="20.100000000000001" customHeight="1" x14ac:dyDescent="0.25">
      <c r="A209" s="18"/>
      <c r="B209" s="21"/>
      <c r="C209" s="24"/>
      <c r="D209" s="24"/>
      <c r="E209" s="24"/>
      <c r="F209" s="24"/>
    </row>
    <row r="210" spans="1:6" s="7" customFormat="1" ht="20.100000000000001" customHeight="1" x14ac:dyDescent="0.25">
      <c r="A210" s="18"/>
      <c r="B210" s="21"/>
      <c r="C210" s="24"/>
      <c r="D210" s="24"/>
      <c r="E210" s="24"/>
      <c r="F210" s="24"/>
    </row>
    <row r="211" spans="1:6" s="7" customFormat="1" ht="20.100000000000001" customHeight="1" x14ac:dyDescent="0.25">
      <c r="A211" s="19"/>
      <c r="B211" s="22"/>
      <c r="C211" s="25"/>
      <c r="D211" s="25"/>
      <c r="E211" s="25"/>
      <c r="F211" s="25"/>
    </row>
    <row r="212" spans="1:6" s="7" customFormat="1" ht="20.100000000000001" customHeight="1" x14ac:dyDescent="0.25">
      <c r="A212" s="17">
        <v>7</v>
      </c>
      <c r="B212" s="20" t="s">
        <v>114</v>
      </c>
      <c r="C212" s="23" t="s">
        <v>275</v>
      </c>
      <c r="D212" s="23">
        <v>2015</v>
      </c>
      <c r="E212" s="23">
        <v>2018</v>
      </c>
      <c r="F212" s="23" t="s">
        <v>285</v>
      </c>
    </row>
    <row r="213" spans="1:6" s="7" customFormat="1" ht="20.100000000000001" customHeight="1" x14ac:dyDescent="0.25">
      <c r="A213" s="18"/>
      <c r="B213" s="21"/>
      <c r="C213" s="24"/>
      <c r="D213" s="24"/>
      <c r="E213" s="24"/>
      <c r="F213" s="24"/>
    </row>
    <row r="214" spans="1:6" s="7" customFormat="1" ht="20.100000000000001" customHeight="1" x14ac:dyDescent="0.25">
      <c r="A214" s="18"/>
      <c r="B214" s="21"/>
      <c r="C214" s="24"/>
      <c r="D214" s="24"/>
      <c r="E214" s="24"/>
      <c r="F214" s="24"/>
    </row>
    <row r="215" spans="1:6" s="7" customFormat="1" ht="20.100000000000001" customHeight="1" x14ac:dyDescent="0.25">
      <c r="A215" s="19"/>
      <c r="B215" s="22"/>
      <c r="C215" s="25"/>
      <c r="D215" s="25"/>
      <c r="E215" s="25"/>
      <c r="F215" s="25"/>
    </row>
    <row r="216" spans="1:6" s="7" customFormat="1" ht="20.100000000000001" customHeight="1" x14ac:dyDescent="0.25">
      <c r="A216" s="17">
        <v>8</v>
      </c>
      <c r="B216" s="20" t="s">
        <v>278</v>
      </c>
      <c r="C216" s="23" t="s">
        <v>275</v>
      </c>
      <c r="D216" s="23">
        <v>2017</v>
      </c>
      <c r="E216" s="23">
        <v>2025</v>
      </c>
      <c r="F216" s="23" t="s">
        <v>285</v>
      </c>
    </row>
    <row r="217" spans="1:6" s="7" customFormat="1" ht="20.100000000000001" customHeight="1" x14ac:dyDescent="0.25">
      <c r="A217" s="18"/>
      <c r="B217" s="21"/>
      <c r="C217" s="24"/>
      <c r="D217" s="24"/>
      <c r="E217" s="24"/>
      <c r="F217" s="24"/>
    </row>
    <row r="218" spans="1:6" s="7" customFormat="1" ht="20.100000000000001" customHeight="1" x14ac:dyDescent="0.25">
      <c r="A218" s="18"/>
      <c r="B218" s="21"/>
      <c r="C218" s="24"/>
      <c r="D218" s="24"/>
      <c r="E218" s="24"/>
      <c r="F218" s="24"/>
    </row>
    <row r="219" spans="1:6" s="7" customFormat="1" ht="20.100000000000001" customHeight="1" x14ac:dyDescent="0.25">
      <c r="A219" s="19"/>
      <c r="B219" s="22"/>
      <c r="C219" s="25"/>
      <c r="D219" s="25"/>
      <c r="E219" s="25"/>
      <c r="F219" s="25"/>
    </row>
    <row r="220" spans="1:6" x14ac:dyDescent="0.25">
      <c r="A220" s="17" t="s">
        <v>303</v>
      </c>
      <c r="B220" s="20" t="s">
        <v>300</v>
      </c>
      <c r="C220" s="23" t="s">
        <v>274</v>
      </c>
      <c r="D220" s="23">
        <v>2021</v>
      </c>
      <c r="E220" s="23">
        <v>2024</v>
      </c>
      <c r="F220" s="23" t="s">
        <v>304</v>
      </c>
    </row>
    <row r="221" spans="1:6" x14ac:dyDescent="0.25">
      <c r="A221" s="18"/>
      <c r="B221" s="21"/>
      <c r="C221" s="24"/>
      <c r="D221" s="24"/>
      <c r="E221" s="24"/>
      <c r="F221" s="24"/>
    </row>
    <row r="222" spans="1:6" x14ac:dyDescent="0.25">
      <c r="A222" s="18"/>
      <c r="B222" s="21"/>
      <c r="C222" s="24"/>
      <c r="D222" s="24"/>
      <c r="E222" s="24"/>
      <c r="F222" s="24"/>
    </row>
    <row r="223" spans="1:6" ht="21.75" customHeight="1" x14ac:dyDescent="0.25">
      <c r="A223" s="19"/>
      <c r="B223" s="22"/>
      <c r="C223" s="25"/>
      <c r="D223" s="25"/>
      <c r="E223" s="25"/>
      <c r="F223" s="25"/>
    </row>
  </sheetData>
  <mergeCells count="337">
    <mergeCell ref="D152:D155"/>
    <mergeCell ref="E152:E155"/>
    <mergeCell ref="F152:F155"/>
    <mergeCell ref="D156:D159"/>
    <mergeCell ref="E156:E159"/>
    <mergeCell ref="E92:E95"/>
    <mergeCell ref="F92:F95"/>
    <mergeCell ref="D196:D199"/>
    <mergeCell ref="E196:E199"/>
    <mergeCell ref="F196:F199"/>
    <mergeCell ref="D184:D187"/>
    <mergeCell ref="E184:E187"/>
    <mergeCell ref="F184:F187"/>
    <mergeCell ref="D192:D195"/>
    <mergeCell ref="E192:E195"/>
    <mergeCell ref="F192:F195"/>
    <mergeCell ref="D176:D179"/>
    <mergeCell ref="E176:E179"/>
    <mergeCell ref="F176:F179"/>
    <mergeCell ref="D180:D183"/>
    <mergeCell ref="E180:E183"/>
    <mergeCell ref="F180:F183"/>
    <mergeCell ref="D168:D171"/>
    <mergeCell ref="E168:E171"/>
    <mergeCell ref="D140:D143"/>
    <mergeCell ref="E140:E143"/>
    <mergeCell ref="F140:F143"/>
    <mergeCell ref="D144:D147"/>
    <mergeCell ref="E144:E147"/>
    <mergeCell ref="F144:F147"/>
    <mergeCell ref="D132:D135"/>
    <mergeCell ref="E132:E135"/>
    <mergeCell ref="F132:F135"/>
    <mergeCell ref="D136:D139"/>
    <mergeCell ref="E136:E139"/>
    <mergeCell ref="F136:F139"/>
    <mergeCell ref="D124:D127"/>
    <mergeCell ref="E124:E127"/>
    <mergeCell ref="F124:F127"/>
    <mergeCell ref="D128:D131"/>
    <mergeCell ref="E128:E131"/>
    <mergeCell ref="F128:F131"/>
    <mergeCell ref="D80:D83"/>
    <mergeCell ref="E80:E83"/>
    <mergeCell ref="F80:F83"/>
    <mergeCell ref="D104:D107"/>
    <mergeCell ref="E104:E107"/>
    <mergeCell ref="F104:F107"/>
    <mergeCell ref="D100:D103"/>
    <mergeCell ref="E100:E103"/>
    <mergeCell ref="F100:F103"/>
    <mergeCell ref="D116:D119"/>
    <mergeCell ref="E116:E119"/>
    <mergeCell ref="D84:D87"/>
    <mergeCell ref="E84:E87"/>
    <mergeCell ref="F84:F87"/>
    <mergeCell ref="F88:F91"/>
    <mergeCell ref="E88:E91"/>
    <mergeCell ref="D88:D91"/>
    <mergeCell ref="D92:D95"/>
    <mergeCell ref="D76:D79"/>
    <mergeCell ref="E76:E79"/>
    <mergeCell ref="F76:F79"/>
    <mergeCell ref="D72:D75"/>
    <mergeCell ref="E72:E75"/>
    <mergeCell ref="F72:F75"/>
    <mergeCell ref="D54:D57"/>
    <mergeCell ref="E54:E57"/>
    <mergeCell ref="F54:F57"/>
    <mergeCell ref="D58:D61"/>
    <mergeCell ref="E58:E61"/>
    <mergeCell ref="F58:F61"/>
    <mergeCell ref="D68:D71"/>
    <mergeCell ref="E68:E71"/>
    <mergeCell ref="F68:F71"/>
    <mergeCell ref="D62:D63"/>
    <mergeCell ref="E62:E63"/>
    <mergeCell ref="F62:F63"/>
    <mergeCell ref="D64:D67"/>
    <mergeCell ref="E64:E67"/>
    <mergeCell ref="F64:F67"/>
    <mergeCell ref="D20:D23"/>
    <mergeCell ref="E20:E23"/>
    <mergeCell ref="F20:F23"/>
    <mergeCell ref="D26:D29"/>
    <mergeCell ref="E26:E29"/>
    <mergeCell ref="F26:F29"/>
    <mergeCell ref="F204:F207"/>
    <mergeCell ref="D188:D191"/>
    <mergeCell ref="E188:E191"/>
    <mergeCell ref="F188:F191"/>
    <mergeCell ref="D96:D99"/>
    <mergeCell ref="E96:E99"/>
    <mergeCell ref="F96:F99"/>
    <mergeCell ref="D108:D111"/>
    <mergeCell ref="E108:E111"/>
    <mergeCell ref="F108:F111"/>
    <mergeCell ref="D112:D115"/>
    <mergeCell ref="E112:E115"/>
    <mergeCell ref="F112:F115"/>
    <mergeCell ref="D120:D123"/>
    <mergeCell ref="E120:E123"/>
    <mergeCell ref="F120:F123"/>
    <mergeCell ref="F116:F119"/>
    <mergeCell ref="D46:D49"/>
    <mergeCell ref="F156:F159"/>
    <mergeCell ref="D216:D219"/>
    <mergeCell ref="E216:E219"/>
    <mergeCell ref="F216:F219"/>
    <mergeCell ref="D212:D215"/>
    <mergeCell ref="E212:E215"/>
    <mergeCell ref="F212:F215"/>
    <mergeCell ref="D208:D211"/>
    <mergeCell ref="E208:E211"/>
    <mergeCell ref="F208:F211"/>
    <mergeCell ref="D204:D207"/>
    <mergeCell ref="E204:E207"/>
    <mergeCell ref="E172:E175"/>
    <mergeCell ref="F172:F175"/>
    <mergeCell ref="E160:E163"/>
    <mergeCell ref="F160:F163"/>
    <mergeCell ref="D164:D167"/>
    <mergeCell ref="E164:E167"/>
    <mergeCell ref="F164:F167"/>
    <mergeCell ref="D200:D203"/>
    <mergeCell ref="E200:E203"/>
    <mergeCell ref="F200:F203"/>
    <mergeCell ref="F168:F171"/>
    <mergeCell ref="D172:D175"/>
    <mergeCell ref="D8:D11"/>
    <mergeCell ref="E8:E11"/>
    <mergeCell ref="F8:F11"/>
    <mergeCell ref="D12:D15"/>
    <mergeCell ref="E12:E15"/>
    <mergeCell ref="F12:F15"/>
    <mergeCell ref="D16:D19"/>
    <mergeCell ref="E16:E19"/>
    <mergeCell ref="F16:F19"/>
    <mergeCell ref="D50:D53"/>
    <mergeCell ref="E50:E53"/>
    <mergeCell ref="F50:F53"/>
    <mergeCell ref="D24:D25"/>
    <mergeCell ref="E24:E25"/>
    <mergeCell ref="F24:F25"/>
    <mergeCell ref="D34:D37"/>
    <mergeCell ref="E34:E37"/>
    <mergeCell ref="F34:F37"/>
    <mergeCell ref="E46:E49"/>
    <mergeCell ref="F46:F49"/>
    <mergeCell ref="D38:D41"/>
    <mergeCell ref="E38:E41"/>
    <mergeCell ref="F38:F41"/>
    <mergeCell ref="D30:D33"/>
    <mergeCell ref="E30:E33"/>
    <mergeCell ref="F30:F33"/>
    <mergeCell ref="F42:F45"/>
    <mergeCell ref="D42:D45"/>
    <mergeCell ref="E42:E45"/>
    <mergeCell ref="D148:D151"/>
    <mergeCell ref="E148:E151"/>
    <mergeCell ref="F148:F151"/>
    <mergeCell ref="D160:D163"/>
    <mergeCell ref="A200:A203"/>
    <mergeCell ref="B200:B203"/>
    <mergeCell ref="C200:C203"/>
    <mergeCell ref="A204:A207"/>
    <mergeCell ref="B204:B207"/>
    <mergeCell ref="C204:C207"/>
    <mergeCell ref="A192:A195"/>
    <mergeCell ref="B192:B195"/>
    <mergeCell ref="C192:C195"/>
    <mergeCell ref="A196:A199"/>
    <mergeCell ref="B196:B199"/>
    <mergeCell ref="C196:C199"/>
    <mergeCell ref="A184:A187"/>
    <mergeCell ref="B184:B187"/>
    <mergeCell ref="C184:C187"/>
    <mergeCell ref="A188:A191"/>
    <mergeCell ref="B188:B191"/>
    <mergeCell ref="C188:C191"/>
    <mergeCell ref="A176:A179"/>
    <mergeCell ref="B176:B179"/>
    <mergeCell ref="A216:A219"/>
    <mergeCell ref="B216:B219"/>
    <mergeCell ref="C216:C219"/>
    <mergeCell ref="A208:A211"/>
    <mergeCell ref="B208:B211"/>
    <mergeCell ref="C208:C211"/>
    <mergeCell ref="A212:A215"/>
    <mergeCell ref="B212:B215"/>
    <mergeCell ref="C212:C215"/>
    <mergeCell ref="C176:C179"/>
    <mergeCell ref="A180:A183"/>
    <mergeCell ref="B180:B183"/>
    <mergeCell ref="C180:C183"/>
    <mergeCell ref="A168:A171"/>
    <mergeCell ref="B168:B171"/>
    <mergeCell ref="C168:C171"/>
    <mergeCell ref="A172:A175"/>
    <mergeCell ref="B172:B175"/>
    <mergeCell ref="C172:C175"/>
    <mergeCell ref="A160:A163"/>
    <mergeCell ref="B160:B163"/>
    <mergeCell ref="C160:C163"/>
    <mergeCell ref="A164:A167"/>
    <mergeCell ref="B164:B167"/>
    <mergeCell ref="C164:C167"/>
    <mergeCell ref="A152:A155"/>
    <mergeCell ref="B152:B155"/>
    <mergeCell ref="C152:C155"/>
    <mergeCell ref="A156:A159"/>
    <mergeCell ref="B156:B159"/>
    <mergeCell ref="C156:C159"/>
    <mergeCell ref="A144:A147"/>
    <mergeCell ref="B144:B147"/>
    <mergeCell ref="C144:C147"/>
    <mergeCell ref="A148:A151"/>
    <mergeCell ref="B148:B151"/>
    <mergeCell ref="C148:C151"/>
    <mergeCell ref="A136:A139"/>
    <mergeCell ref="B136:B139"/>
    <mergeCell ref="C136:C139"/>
    <mergeCell ref="A140:A143"/>
    <mergeCell ref="B140:B143"/>
    <mergeCell ref="C140:C143"/>
    <mergeCell ref="A128:A131"/>
    <mergeCell ref="B128:B131"/>
    <mergeCell ref="C128:C131"/>
    <mergeCell ref="A132:A135"/>
    <mergeCell ref="B132:B135"/>
    <mergeCell ref="C132:C135"/>
    <mergeCell ref="A120:A123"/>
    <mergeCell ref="B120:B123"/>
    <mergeCell ref="C120:C123"/>
    <mergeCell ref="A124:A127"/>
    <mergeCell ref="B124:B127"/>
    <mergeCell ref="C124:C127"/>
    <mergeCell ref="A112:A115"/>
    <mergeCell ref="B112:B115"/>
    <mergeCell ref="C112:C115"/>
    <mergeCell ref="A116:A119"/>
    <mergeCell ref="B116:B119"/>
    <mergeCell ref="C116:C119"/>
    <mergeCell ref="A104:A107"/>
    <mergeCell ref="B104:B107"/>
    <mergeCell ref="C104:C107"/>
    <mergeCell ref="A108:A111"/>
    <mergeCell ref="B108:B111"/>
    <mergeCell ref="C108:C111"/>
    <mergeCell ref="A96:A99"/>
    <mergeCell ref="B96:B99"/>
    <mergeCell ref="C96:C99"/>
    <mergeCell ref="A100:A103"/>
    <mergeCell ref="B100:B103"/>
    <mergeCell ref="C100:C103"/>
    <mergeCell ref="A80:A83"/>
    <mergeCell ref="B80:B83"/>
    <mergeCell ref="C80:C83"/>
    <mergeCell ref="C88:C91"/>
    <mergeCell ref="B88:B91"/>
    <mergeCell ref="A88:A91"/>
    <mergeCell ref="A92:A95"/>
    <mergeCell ref="B92:B95"/>
    <mergeCell ref="C92:C95"/>
    <mergeCell ref="A62:A63"/>
    <mergeCell ref="B62:B63"/>
    <mergeCell ref="C62:C63"/>
    <mergeCell ref="A84:A87"/>
    <mergeCell ref="B84:B87"/>
    <mergeCell ref="C84:C87"/>
    <mergeCell ref="A58:A61"/>
    <mergeCell ref="B58:B61"/>
    <mergeCell ref="C58:C61"/>
    <mergeCell ref="A64:A67"/>
    <mergeCell ref="B64:B67"/>
    <mergeCell ref="C64:C67"/>
    <mergeCell ref="A76:A79"/>
    <mergeCell ref="B76:B79"/>
    <mergeCell ref="C76:C79"/>
    <mergeCell ref="A72:A75"/>
    <mergeCell ref="B72:B75"/>
    <mergeCell ref="C72:C75"/>
    <mergeCell ref="A68:A71"/>
    <mergeCell ref="B68:B71"/>
    <mergeCell ref="C68:C71"/>
    <mergeCell ref="A46:A49"/>
    <mergeCell ref="B46:B49"/>
    <mergeCell ref="C46:C49"/>
    <mergeCell ref="A50:A53"/>
    <mergeCell ref="B50:B53"/>
    <mergeCell ref="C50:C53"/>
    <mergeCell ref="A54:A57"/>
    <mergeCell ref="B54:B57"/>
    <mergeCell ref="C54:C57"/>
    <mergeCell ref="A42:A45"/>
    <mergeCell ref="B42:B45"/>
    <mergeCell ref="C42:C45"/>
    <mergeCell ref="A38:A41"/>
    <mergeCell ref="B38:B41"/>
    <mergeCell ref="C38:C41"/>
    <mergeCell ref="A34:A37"/>
    <mergeCell ref="B34:B37"/>
    <mergeCell ref="C34:C37"/>
    <mergeCell ref="C30:C33"/>
    <mergeCell ref="A26:A29"/>
    <mergeCell ref="B26:B29"/>
    <mergeCell ref="C26:C29"/>
    <mergeCell ref="A20:A23"/>
    <mergeCell ref="B20:B23"/>
    <mergeCell ref="C20:C23"/>
    <mergeCell ref="A24:A25"/>
    <mergeCell ref="B24:B25"/>
    <mergeCell ref="C24:C25"/>
    <mergeCell ref="A220:A223"/>
    <mergeCell ref="B220:B223"/>
    <mergeCell ref="C220:C223"/>
    <mergeCell ref="D220:D223"/>
    <mergeCell ref="E220:E223"/>
    <mergeCell ref="F220:F223"/>
    <mergeCell ref="A1:F1"/>
    <mergeCell ref="A2:F2"/>
    <mergeCell ref="A4:A5"/>
    <mergeCell ref="B4:B5"/>
    <mergeCell ref="C4:C5"/>
    <mergeCell ref="D4:E4"/>
    <mergeCell ref="F4:F5"/>
    <mergeCell ref="A16:A19"/>
    <mergeCell ref="B16:B19"/>
    <mergeCell ref="C16:C19"/>
    <mergeCell ref="A8:A11"/>
    <mergeCell ref="B8:B11"/>
    <mergeCell ref="C8:C11"/>
    <mergeCell ref="A12:A15"/>
    <mergeCell ref="B12:B15"/>
    <mergeCell ref="C12:C15"/>
    <mergeCell ref="A30:A33"/>
    <mergeCell ref="B30:B33"/>
  </mergeCells>
  <pageMargins left="0.39370078740157483" right="0.39370078740157483" top="1.1811023622047245" bottom="0.39370078740157483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3"/>
  <sheetViews>
    <sheetView tabSelected="1" zoomScale="85" zoomScaleNormal="85" zoomScalePageLayoutView="85" workbookViewId="0">
      <pane ySplit="5" topLeftCell="A455" activePane="bottomLeft" state="frozen"/>
      <selection pane="bottomLeft" activeCell="D483" sqref="D483"/>
    </sheetView>
  </sheetViews>
  <sheetFormatPr defaultColWidth="9.140625" defaultRowHeight="15.75" x14ac:dyDescent="0.25"/>
  <cols>
    <col min="1" max="1" width="9.28515625" style="57" customWidth="1"/>
    <col min="2" max="2" width="42.140625" style="7" customWidth="1"/>
    <col min="3" max="3" width="29.42578125" style="7" customWidth="1"/>
    <col min="4" max="4" width="22.42578125" style="7" customWidth="1"/>
    <col min="5" max="5" width="16" style="7" customWidth="1"/>
    <col min="6" max="6" width="13.42578125" style="7" customWidth="1"/>
    <col min="7" max="7" width="12" style="7" customWidth="1"/>
    <col min="8" max="8" width="13" style="7" customWidth="1"/>
    <col min="9" max="9" width="12.5703125" style="7" customWidth="1"/>
    <col min="10" max="10" width="13.28515625" style="7" customWidth="1"/>
    <col min="11" max="11" width="12.28515625" style="7" bestFit="1" customWidth="1"/>
    <col min="12" max="12" width="13.42578125" style="7" customWidth="1"/>
    <col min="13" max="13" width="12" style="7" customWidth="1"/>
    <col min="14" max="14" width="13" style="7" customWidth="1"/>
    <col min="15" max="15" width="12.5703125" style="7" customWidth="1"/>
    <col min="16" max="16" width="13.28515625" style="7" customWidth="1"/>
    <col min="17" max="17" width="2.140625" style="7" customWidth="1"/>
    <col min="18" max="16384" width="9.140625" style="7"/>
  </cols>
  <sheetData>
    <row r="1" spans="1:16" ht="242.25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3" t="s">
        <v>333</v>
      </c>
      <c r="L1" s="43"/>
      <c r="M1" s="43"/>
      <c r="N1" s="43"/>
      <c r="O1" s="43"/>
      <c r="P1" s="43"/>
    </row>
    <row r="2" spans="1:16" ht="15.75" customHeight="1" x14ac:dyDescent="0.25">
      <c r="A2" s="43" t="s">
        <v>23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4" spans="1:16" ht="15.75" customHeight="1" x14ac:dyDescent="0.25">
      <c r="A4" s="37" t="s">
        <v>0</v>
      </c>
      <c r="B4" s="33" t="s">
        <v>16</v>
      </c>
      <c r="C4" s="33" t="s">
        <v>24</v>
      </c>
      <c r="D4" s="33" t="s">
        <v>25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ht="56.25" customHeight="1" x14ac:dyDescent="0.25">
      <c r="A5" s="37"/>
      <c r="B5" s="33"/>
      <c r="C5" s="33"/>
      <c r="D5" s="16" t="s">
        <v>26</v>
      </c>
      <c r="E5" s="16" t="s">
        <v>27</v>
      </c>
      <c r="F5" s="16" t="s">
        <v>3</v>
      </c>
      <c r="G5" s="16" t="s">
        <v>4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</row>
    <row r="6" spans="1:16" ht="20.100000000000001" customHeight="1" x14ac:dyDescent="0.25">
      <c r="A6" s="37">
        <v>1</v>
      </c>
      <c r="B6" s="32" t="s">
        <v>126</v>
      </c>
      <c r="C6" s="33"/>
      <c r="D6" s="10" t="s">
        <v>127</v>
      </c>
      <c r="E6" s="11">
        <f>SUM(F6:P6)</f>
        <v>489884.00000000006</v>
      </c>
      <c r="F6" s="11">
        <f>F7+F8+F9</f>
        <v>207311.4</v>
      </c>
      <c r="G6" s="11">
        <f t="shared" ref="G6:I6" si="0">G7+G8+G9</f>
        <v>121528.3</v>
      </c>
      <c r="H6" s="11">
        <f t="shared" si="0"/>
        <v>92091.6</v>
      </c>
      <c r="I6" s="11">
        <f t="shared" si="0"/>
        <v>4562</v>
      </c>
      <c r="J6" s="11">
        <f>J7+J8+J9</f>
        <v>3680</v>
      </c>
      <c r="K6" s="11">
        <f t="shared" ref="K6:L6" si="1">K7+K8+K9</f>
        <v>1313.9</v>
      </c>
      <c r="L6" s="11">
        <f t="shared" si="1"/>
        <v>24805</v>
      </c>
      <c r="M6" s="11">
        <f>M7+M8+M9</f>
        <v>6421</v>
      </c>
      <c r="N6" s="11">
        <f>N7+N8+N9</f>
        <v>13521.3</v>
      </c>
      <c r="O6" s="11">
        <f t="shared" ref="O6" si="2">O7+O8+O9</f>
        <v>14649.5</v>
      </c>
      <c r="P6" s="11">
        <f>P7+P8+P9</f>
        <v>0</v>
      </c>
    </row>
    <row r="7" spans="1:16" ht="20.100000000000001" customHeight="1" x14ac:dyDescent="0.25">
      <c r="A7" s="37"/>
      <c r="B7" s="32"/>
      <c r="C7" s="33"/>
      <c r="D7" s="10" t="s">
        <v>128</v>
      </c>
      <c r="E7" s="11">
        <f t="shared" ref="E7:E9" si="3">SUM(F7:P7)</f>
        <v>0</v>
      </c>
      <c r="F7" s="11">
        <v>0</v>
      </c>
      <c r="G7" s="11">
        <v>0</v>
      </c>
      <c r="H7" s="11">
        <v>0</v>
      </c>
      <c r="I7" s="11">
        <f>I11+I67+I173</f>
        <v>0</v>
      </c>
      <c r="J7" s="11">
        <f>J11+J67+J173</f>
        <v>0</v>
      </c>
      <c r="K7" s="11">
        <f t="shared" ref="K7:P7" si="4">K67+K173</f>
        <v>0</v>
      </c>
      <c r="L7" s="11">
        <f t="shared" si="4"/>
        <v>0</v>
      </c>
      <c r="M7" s="11">
        <f t="shared" si="4"/>
        <v>0</v>
      </c>
      <c r="N7" s="11">
        <f t="shared" ref="N7" si="5">N67+N173</f>
        <v>0</v>
      </c>
      <c r="O7" s="11">
        <f t="shared" si="4"/>
        <v>0</v>
      </c>
      <c r="P7" s="11">
        <f t="shared" si="4"/>
        <v>0</v>
      </c>
    </row>
    <row r="8" spans="1:16" ht="20.100000000000001" customHeight="1" x14ac:dyDescent="0.25">
      <c r="A8" s="37"/>
      <c r="B8" s="32"/>
      <c r="C8" s="33"/>
      <c r="D8" s="10" t="s">
        <v>129</v>
      </c>
      <c r="E8" s="11">
        <f t="shared" si="3"/>
        <v>199551.7</v>
      </c>
      <c r="F8" s="11">
        <v>60623.6</v>
      </c>
      <c r="G8" s="11">
        <v>57721.9</v>
      </c>
      <c r="H8" s="11">
        <v>28177.599999999999</v>
      </c>
      <c r="I8" s="11">
        <f>I12+I68+I174</f>
        <v>1386</v>
      </c>
      <c r="J8" s="11">
        <f t="shared" ref="J8:L9" si="6">J68+J174+J12</f>
        <v>3643.2</v>
      </c>
      <c r="K8" s="11">
        <f t="shared" si="6"/>
        <v>1296.9000000000001</v>
      </c>
      <c r="L8" s="11">
        <f t="shared" si="6"/>
        <v>15200</v>
      </c>
      <c r="M8" s="11">
        <f t="shared" ref="M8:P9" si="7">M12+M68+M174</f>
        <v>3613.5</v>
      </c>
      <c r="N8" s="11">
        <f t="shared" si="7"/>
        <v>13386</v>
      </c>
      <c r="O8" s="11">
        <f t="shared" si="7"/>
        <v>14503</v>
      </c>
      <c r="P8" s="11">
        <f t="shared" si="7"/>
        <v>0</v>
      </c>
    </row>
    <row r="9" spans="1:16" ht="20.100000000000001" customHeight="1" x14ac:dyDescent="0.25">
      <c r="A9" s="37"/>
      <c r="B9" s="32"/>
      <c r="C9" s="33"/>
      <c r="D9" s="10" t="s">
        <v>130</v>
      </c>
      <c r="E9" s="11">
        <f t="shared" si="3"/>
        <v>290332.29999999993</v>
      </c>
      <c r="F9" s="11">
        <v>146687.79999999999</v>
      </c>
      <c r="G9" s="11">
        <v>63806.400000000001</v>
      </c>
      <c r="H9" s="11">
        <v>63914</v>
      </c>
      <c r="I9" s="11">
        <f>I13+I69+I175</f>
        <v>3176</v>
      </c>
      <c r="J9" s="11">
        <f t="shared" si="6"/>
        <v>36.799999999999997</v>
      </c>
      <c r="K9" s="11">
        <f t="shared" si="6"/>
        <v>17</v>
      </c>
      <c r="L9" s="11">
        <f>L69+L175+L13</f>
        <v>9605</v>
      </c>
      <c r="M9" s="11">
        <f t="shared" si="7"/>
        <v>2807.5</v>
      </c>
      <c r="N9" s="11">
        <f t="shared" si="7"/>
        <v>135.30000000000001</v>
      </c>
      <c r="O9" s="11">
        <f t="shared" si="7"/>
        <v>146.5</v>
      </c>
      <c r="P9" s="11">
        <f>P13+P69+P175</f>
        <v>0</v>
      </c>
    </row>
    <row r="10" spans="1:16" ht="20.100000000000001" customHeight="1" x14ac:dyDescent="0.25">
      <c r="A10" s="37" t="s">
        <v>28</v>
      </c>
      <c r="B10" s="32" t="s">
        <v>131</v>
      </c>
      <c r="C10" s="33" t="s">
        <v>132</v>
      </c>
      <c r="D10" s="10" t="s">
        <v>127</v>
      </c>
      <c r="E10" s="11">
        <f>SUM(F10:P10)</f>
        <v>46338.2</v>
      </c>
      <c r="F10" s="11">
        <v>3000</v>
      </c>
      <c r="G10" s="11">
        <v>686</v>
      </c>
      <c r="H10" s="11">
        <v>2576.8000000000002</v>
      </c>
      <c r="I10" s="11">
        <f>I11+I12+I13</f>
        <v>1762.5</v>
      </c>
      <c r="J10" s="11">
        <f t="shared" ref="J10:L10" si="8">J11+J12+J13</f>
        <v>2980</v>
      </c>
      <c r="K10" s="11">
        <f t="shared" si="8"/>
        <v>1312.1000000000001</v>
      </c>
      <c r="L10" s="11">
        <f t="shared" si="8"/>
        <v>5000</v>
      </c>
      <c r="M10" s="11">
        <f>M11+M12+M13</f>
        <v>3650</v>
      </c>
      <c r="N10" s="11">
        <f t="shared" ref="N10:P10" si="9">N11+N12+N13</f>
        <v>12121.3</v>
      </c>
      <c r="O10" s="11">
        <f>O11+O12+O13</f>
        <v>13249.5</v>
      </c>
      <c r="P10" s="11">
        <f t="shared" si="9"/>
        <v>0</v>
      </c>
    </row>
    <row r="11" spans="1:16" ht="20.100000000000001" customHeight="1" x14ac:dyDescent="0.25">
      <c r="A11" s="37"/>
      <c r="B11" s="32"/>
      <c r="C11" s="33"/>
      <c r="D11" s="10" t="s">
        <v>128</v>
      </c>
      <c r="E11" s="11">
        <f t="shared" ref="E11:E13" si="10">SUM(F11:P11)</f>
        <v>0</v>
      </c>
      <c r="F11" s="11">
        <v>0</v>
      </c>
      <c r="G11" s="11">
        <v>0</v>
      </c>
      <c r="H11" s="11">
        <v>0</v>
      </c>
      <c r="I11" s="11">
        <f>I15+I19+I23</f>
        <v>0</v>
      </c>
      <c r="J11" s="11">
        <f t="shared" ref="J11:L13" si="11">J15+J19+J23</f>
        <v>0</v>
      </c>
      <c r="K11" s="11">
        <f t="shared" si="11"/>
        <v>0</v>
      </c>
      <c r="L11" s="11">
        <f t="shared" si="11"/>
        <v>0</v>
      </c>
      <c r="M11" s="11">
        <f>M15+M19+M23+M27+M31+M35+M39+M43+M47+M51+M55+M59+M63</f>
        <v>0</v>
      </c>
      <c r="N11" s="11">
        <f t="shared" ref="N11:O11" si="12">N15+N19+N23+N27+N31+N35+N39+N43+N47+N51+N55+N59+N63</f>
        <v>0</v>
      </c>
      <c r="O11" s="11">
        <f t="shared" si="12"/>
        <v>0</v>
      </c>
      <c r="P11" s="11">
        <f>P15+P19+P23+P27+P31+P35+P39+P43+P47+P51+P55+P59+P63</f>
        <v>0</v>
      </c>
    </row>
    <row r="12" spans="1:16" ht="20.100000000000001" customHeight="1" x14ac:dyDescent="0.25">
      <c r="A12" s="37"/>
      <c r="B12" s="32"/>
      <c r="C12" s="33"/>
      <c r="D12" s="10" t="s">
        <v>129</v>
      </c>
      <c r="E12" s="11">
        <f t="shared" si="10"/>
        <v>33977.599999999999</v>
      </c>
      <c r="F12" s="11">
        <v>1000</v>
      </c>
      <c r="G12" s="11">
        <v>0</v>
      </c>
      <c r="H12" s="11">
        <v>0</v>
      </c>
      <c r="I12" s="11">
        <f t="shared" ref="I12:K13" si="13">I16+I20+I24</f>
        <v>0</v>
      </c>
      <c r="J12" s="11">
        <f t="shared" si="13"/>
        <v>2950.2</v>
      </c>
      <c r="K12" s="11">
        <f t="shared" si="13"/>
        <v>1296.9000000000001</v>
      </c>
      <c r="L12" s="11">
        <f t="shared" si="11"/>
        <v>0</v>
      </c>
      <c r="M12" s="11">
        <f>M16+M20+M24+M28+M32+M36+M40+M44+M48+M52+M56+M60+M64</f>
        <v>3613.5</v>
      </c>
      <c r="N12" s="11">
        <f t="shared" ref="N12:O12" si="14">N16+N20+N24+N28+N32+N36+N40+N44+N48+N52+N56+N60+N64</f>
        <v>12000</v>
      </c>
      <c r="O12" s="11">
        <f t="shared" si="14"/>
        <v>13117</v>
      </c>
      <c r="P12" s="11">
        <f>P16+P20+P24+P32+P36+P40+P44+P48+P52+P56+P60+P64</f>
        <v>0</v>
      </c>
    </row>
    <row r="13" spans="1:16" ht="20.100000000000001" customHeight="1" x14ac:dyDescent="0.25">
      <c r="A13" s="37"/>
      <c r="B13" s="32"/>
      <c r="C13" s="33"/>
      <c r="D13" s="10" t="s">
        <v>130</v>
      </c>
      <c r="E13" s="11">
        <f t="shared" si="10"/>
        <v>12360.599999999999</v>
      </c>
      <c r="F13" s="11">
        <v>2000</v>
      </c>
      <c r="G13" s="11">
        <v>686</v>
      </c>
      <c r="H13" s="11">
        <v>2576.8000000000002</v>
      </c>
      <c r="I13" s="11">
        <f>I17+I21+I25</f>
        <v>1762.5</v>
      </c>
      <c r="J13" s="11">
        <f t="shared" si="13"/>
        <v>29.8</v>
      </c>
      <c r="K13" s="11">
        <f t="shared" si="13"/>
        <v>15.2</v>
      </c>
      <c r="L13" s="11">
        <f t="shared" si="11"/>
        <v>5000</v>
      </c>
      <c r="M13" s="11">
        <f>M17+M21+M25+M29+M33+M37+M41+M45+M49+M53+M57+M61+M65</f>
        <v>36.5</v>
      </c>
      <c r="N13" s="11">
        <f t="shared" ref="N13:O13" si="15">N17+N21+N25+N29+N33+N37+N41+N45+N49+N53+N57+N61+N65</f>
        <v>121.3</v>
      </c>
      <c r="O13" s="11">
        <f t="shared" si="15"/>
        <v>132.5</v>
      </c>
      <c r="P13" s="11">
        <f>P17+P21+P25+P33+P37+P41+P45+P49+P53+P57+P61+P65</f>
        <v>0</v>
      </c>
    </row>
    <row r="14" spans="1:16" ht="20.100000000000001" customHeight="1" x14ac:dyDescent="0.25">
      <c r="A14" s="37" t="s">
        <v>31</v>
      </c>
      <c r="B14" s="32" t="s">
        <v>133</v>
      </c>
      <c r="C14" s="33" t="s">
        <v>132</v>
      </c>
      <c r="D14" s="10" t="s">
        <v>127</v>
      </c>
      <c r="E14" s="11">
        <f>SUM(F14:P14)</f>
        <v>6688.9</v>
      </c>
      <c r="F14" s="11">
        <v>1002.9</v>
      </c>
      <c r="G14" s="11">
        <v>686</v>
      </c>
      <c r="H14" s="11">
        <v>0</v>
      </c>
      <c r="I14" s="11">
        <v>0</v>
      </c>
      <c r="J14" s="11">
        <v>0</v>
      </c>
      <c r="K14" s="11">
        <v>0</v>
      </c>
      <c r="L14" s="11">
        <f>L15+L16+L17</f>
        <v>5000</v>
      </c>
      <c r="M14" s="11">
        <f t="shared" ref="M14:P14" si="16">M15+M16+M17</f>
        <v>0</v>
      </c>
      <c r="N14" s="11">
        <f t="shared" si="16"/>
        <v>0</v>
      </c>
      <c r="O14" s="11">
        <f t="shared" si="16"/>
        <v>0</v>
      </c>
      <c r="P14" s="11">
        <f t="shared" si="16"/>
        <v>0</v>
      </c>
    </row>
    <row r="15" spans="1:16" ht="20.100000000000001" customHeight="1" x14ac:dyDescent="0.25">
      <c r="A15" s="37"/>
      <c r="B15" s="32"/>
      <c r="C15" s="33"/>
      <c r="D15" s="10" t="s">
        <v>128</v>
      </c>
      <c r="E15" s="11">
        <f t="shared" ref="E15:E33" si="17">SUM(F15:P15)</f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</row>
    <row r="16" spans="1:16" ht="20.100000000000001" customHeight="1" x14ac:dyDescent="0.25">
      <c r="A16" s="37"/>
      <c r="B16" s="32"/>
      <c r="C16" s="33"/>
      <c r="D16" s="10" t="s">
        <v>129</v>
      </c>
      <c r="E16" s="11">
        <f t="shared" si="17"/>
        <v>1000</v>
      </c>
      <c r="F16" s="11">
        <v>1000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</row>
    <row r="17" spans="1:16" ht="20.100000000000001" customHeight="1" x14ac:dyDescent="0.25">
      <c r="A17" s="37"/>
      <c r="B17" s="32"/>
      <c r="C17" s="33"/>
      <c r="D17" s="10" t="s">
        <v>130</v>
      </c>
      <c r="E17" s="11">
        <f t="shared" si="17"/>
        <v>5688.9</v>
      </c>
      <c r="F17" s="11">
        <v>2.9</v>
      </c>
      <c r="G17" s="11">
        <v>686</v>
      </c>
      <c r="H17" s="11">
        <v>0</v>
      </c>
      <c r="I17" s="11">
        <v>0</v>
      </c>
      <c r="J17" s="11">
        <v>0</v>
      </c>
      <c r="K17" s="11">
        <v>0</v>
      </c>
      <c r="L17" s="11">
        <v>5000</v>
      </c>
      <c r="M17" s="11">
        <v>0</v>
      </c>
      <c r="N17" s="11">
        <v>0</v>
      </c>
      <c r="O17" s="11">
        <v>0</v>
      </c>
      <c r="P17" s="11">
        <v>0</v>
      </c>
    </row>
    <row r="18" spans="1:16" ht="20.100000000000001" customHeight="1" x14ac:dyDescent="0.25">
      <c r="A18" s="37" t="s">
        <v>32</v>
      </c>
      <c r="B18" s="32" t="s">
        <v>134</v>
      </c>
      <c r="C18" s="33" t="s">
        <v>132</v>
      </c>
      <c r="D18" s="10" t="s">
        <v>127</v>
      </c>
      <c r="E18" s="11">
        <f t="shared" si="17"/>
        <v>890</v>
      </c>
      <c r="F18" s="11">
        <v>890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</row>
    <row r="19" spans="1:16" ht="20.100000000000001" customHeight="1" x14ac:dyDescent="0.25">
      <c r="A19" s="37"/>
      <c r="B19" s="32"/>
      <c r="C19" s="33"/>
      <c r="D19" s="10" t="s">
        <v>128</v>
      </c>
      <c r="E19" s="11">
        <f t="shared" si="17"/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</row>
    <row r="20" spans="1:16" ht="20.100000000000001" customHeight="1" x14ac:dyDescent="0.25">
      <c r="A20" s="37"/>
      <c r="B20" s="32"/>
      <c r="C20" s="33"/>
      <c r="D20" s="10" t="s">
        <v>129</v>
      </c>
      <c r="E20" s="11">
        <f t="shared" si="17"/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</row>
    <row r="21" spans="1:16" ht="20.100000000000001" customHeight="1" x14ac:dyDescent="0.25">
      <c r="A21" s="37"/>
      <c r="B21" s="32"/>
      <c r="C21" s="33"/>
      <c r="D21" s="10" t="s">
        <v>130</v>
      </c>
      <c r="E21" s="11">
        <f t="shared" si="17"/>
        <v>890</v>
      </c>
      <c r="F21" s="11">
        <v>890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</row>
    <row r="22" spans="1:16" ht="24.95" customHeight="1" x14ac:dyDescent="0.25">
      <c r="A22" s="37" t="s">
        <v>33</v>
      </c>
      <c r="B22" s="32" t="s">
        <v>135</v>
      </c>
      <c r="C22" s="33" t="s">
        <v>132</v>
      </c>
      <c r="D22" s="10" t="s">
        <v>127</v>
      </c>
      <c r="E22" s="11">
        <f t="shared" si="17"/>
        <v>8514.6</v>
      </c>
      <c r="F22" s="11">
        <v>110</v>
      </c>
      <c r="G22" s="11">
        <v>0</v>
      </c>
      <c r="H22" s="11">
        <v>2350</v>
      </c>
      <c r="I22" s="11">
        <f>I23+I24+I25</f>
        <v>1762.5</v>
      </c>
      <c r="J22" s="11">
        <f>J24+J23+J25</f>
        <v>2980</v>
      </c>
      <c r="K22" s="11">
        <f>K24+K23+K25</f>
        <v>1312.1000000000001</v>
      </c>
      <c r="L22" s="11">
        <f>L24+L23+L25</f>
        <v>0</v>
      </c>
      <c r="M22" s="11">
        <f>M23+M24+M25</f>
        <v>0</v>
      </c>
      <c r="N22" s="11">
        <f t="shared" ref="N22:P22" si="18">N23+N24+N25</f>
        <v>0</v>
      </c>
      <c r="O22" s="11">
        <f>O23+O24+O25</f>
        <v>0</v>
      </c>
      <c r="P22" s="11">
        <f t="shared" si="18"/>
        <v>0</v>
      </c>
    </row>
    <row r="23" spans="1:16" ht="24.95" customHeight="1" x14ac:dyDescent="0.25">
      <c r="A23" s="37"/>
      <c r="B23" s="32"/>
      <c r="C23" s="33"/>
      <c r="D23" s="10" t="s">
        <v>128</v>
      </c>
      <c r="E23" s="11">
        <f t="shared" si="17"/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f>M27</f>
        <v>0</v>
      </c>
      <c r="N23" s="11">
        <f t="shared" ref="N23:P23" si="19">N27</f>
        <v>0</v>
      </c>
      <c r="O23" s="11">
        <f t="shared" si="19"/>
        <v>0</v>
      </c>
      <c r="P23" s="11">
        <f t="shared" si="19"/>
        <v>0</v>
      </c>
    </row>
    <row r="24" spans="1:16" ht="24.95" customHeight="1" x14ac:dyDescent="0.25">
      <c r="A24" s="37"/>
      <c r="B24" s="32"/>
      <c r="C24" s="33"/>
      <c r="D24" s="10" t="s">
        <v>129</v>
      </c>
      <c r="E24" s="11">
        <f t="shared" si="17"/>
        <v>4247.1000000000004</v>
      </c>
      <c r="F24" s="11">
        <v>0</v>
      </c>
      <c r="G24" s="11">
        <v>0</v>
      </c>
      <c r="H24" s="11">
        <v>0</v>
      </c>
      <c r="I24" s="11">
        <v>0</v>
      </c>
      <c r="J24" s="11">
        <f t="shared" ref="J24:O25" si="20">J28</f>
        <v>2950.2</v>
      </c>
      <c r="K24" s="11">
        <f t="shared" si="20"/>
        <v>1296.9000000000001</v>
      </c>
      <c r="L24" s="11">
        <f t="shared" si="20"/>
        <v>0</v>
      </c>
      <c r="M24" s="11">
        <f t="shared" si="20"/>
        <v>0</v>
      </c>
      <c r="N24" s="11">
        <f t="shared" si="20"/>
        <v>0</v>
      </c>
      <c r="O24" s="11">
        <f t="shared" si="20"/>
        <v>0</v>
      </c>
      <c r="P24" s="11">
        <v>0</v>
      </c>
    </row>
    <row r="25" spans="1:16" ht="24.95" customHeight="1" x14ac:dyDescent="0.25">
      <c r="A25" s="37"/>
      <c r="B25" s="32"/>
      <c r="C25" s="33"/>
      <c r="D25" s="10" t="s">
        <v>137</v>
      </c>
      <c r="E25" s="11">
        <f t="shared" si="17"/>
        <v>4267.5</v>
      </c>
      <c r="F25" s="11">
        <v>110</v>
      </c>
      <c r="G25" s="11">
        <v>0</v>
      </c>
      <c r="H25" s="11">
        <v>2350</v>
      </c>
      <c r="I25" s="11">
        <v>1762.5</v>
      </c>
      <c r="J25" s="11">
        <f t="shared" si="20"/>
        <v>29.8</v>
      </c>
      <c r="K25" s="11">
        <f t="shared" si="20"/>
        <v>15.2</v>
      </c>
      <c r="L25" s="11">
        <f t="shared" si="20"/>
        <v>0</v>
      </c>
      <c r="M25" s="11">
        <f t="shared" si="20"/>
        <v>0</v>
      </c>
      <c r="N25" s="11">
        <f t="shared" si="20"/>
        <v>0</v>
      </c>
      <c r="O25" s="11">
        <f t="shared" si="20"/>
        <v>0</v>
      </c>
      <c r="P25" s="11">
        <v>0</v>
      </c>
    </row>
    <row r="26" spans="1:16" s="60" customFormat="1" ht="20.100000000000001" customHeight="1" x14ac:dyDescent="0.25">
      <c r="A26" s="37" t="s">
        <v>34</v>
      </c>
      <c r="B26" s="32" t="s">
        <v>138</v>
      </c>
      <c r="C26" s="33" t="s">
        <v>132</v>
      </c>
      <c r="D26" s="10" t="s">
        <v>127</v>
      </c>
      <c r="E26" s="11">
        <f t="shared" si="17"/>
        <v>6642.1</v>
      </c>
      <c r="F26" s="11">
        <v>0</v>
      </c>
      <c r="G26" s="11">
        <v>0</v>
      </c>
      <c r="H26" s="11">
        <v>2350</v>
      </c>
      <c r="I26" s="11">
        <v>0</v>
      </c>
      <c r="J26" s="11">
        <f>J27+J28+J29</f>
        <v>2980</v>
      </c>
      <c r="K26" s="11">
        <f t="shared" ref="K26:L26" si="21">K27+K28+K29</f>
        <v>1312.1000000000001</v>
      </c>
      <c r="L26" s="11">
        <f t="shared" si="21"/>
        <v>0</v>
      </c>
      <c r="M26" s="11">
        <f>M27+M28+M29</f>
        <v>0</v>
      </c>
      <c r="N26" s="11">
        <f t="shared" ref="N26:P26" si="22">N27+N28+N29</f>
        <v>0</v>
      </c>
      <c r="O26" s="11">
        <f>O27+O28+O29</f>
        <v>0</v>
      </c>
      <c r="P26" s="11">
        <f t="shared" si="22"/>
        <v>0</v>
      </c>
    </row>
    <row r="27" spans="1:16" s="60" customFormat="1" ht="20.100000000000001" customHeight="1" x14ac:dyDescent="0.25">
      <c r="A27" s="37"/>
      <c r="B27" s="32"/>
      <c r="C27" s="33"/>
      <c r="D27" s="10" t="s">
        <v>128</v>
      </c>
      <c r="E27" s="11">
        <f t="shared" si="17"/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</row>
    <row r="28" spans="1:16" s="60" customFormat="1" ht="20.100000000000001" customHeight="1" x14ac:dyDescent="0.25">
      <c r="A28" s="37"/>
      <c r="B28" s="32"/>
      <c r="C28" s="33"/>
      <c r="D28" s="10" t="s">
        <v>129</v>
      </c>
      <c r="E28" s="11">
        <f t="shared" si="17"/>
        <v>4247.1000000000004</v>
      </c>
      <c r="F28" s="11">
        <v>0</v>
      </c>
      <c r="G28" s="11">
        <v>0</v>
      </c>
      <c r="H28" s="11">
        <v>0</v>
      </c>
      <c r="I28" s="11">
        <v>0</v>
      </c>
      <c r="J28" s="11">
        <v>2950.2</v>
      </c>
      <c r="K28" s="11">
        <v>1296.9000000000001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</row>
    <row r="29" spans="1:16" s="60" customFormat="1" ht="20.100000000000001" customHeight="1" x14ac:dyDescent="0.25">
      <c r="A29" s="37"/>
      <c r="B29" s="32"/>
      <c r="C29" s="33"/>
      <c r="D29" s="10" t="s">
        <v>130</v>
      </c>
      <c r="E29" s="11">
        <f t="shared" si="17"/>
        <v>2395</v>
      </c>
      <c r="F29" s="11">
        <v>0</v>
      </c>
      <c r="G29" s="11">
        <v>0</v>
      </c>
      <c r="H29" s="11">
        <v>2350</v>
      </c>
      <c r="I29" s="11">
        <v>0</v>
      </c>
      <c r="J29" s="11">
        <v>29.8</v>
      </c>
      <c r="K29" s="11">
        <v>15.2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</row>
    <row r="30" spans="1:16" ht="20.100000000000001" customHeight="1" x14ac:dyDescent="0.25">
      <c r="A30" s="37" t="s">
        <v>35</v>
      </c>
      <c r="B30" s="32" t="s">
        <v>139</v>
      </c>
      <c r="C30" s="33" t="s">
        <v>132</v>
      </c>
      <c r="D30" s="10" t="s">
        <v>127</v>
      </c>
      <c r="E30" s="11">
        <f t="shared" si="17"/>
        <v>1223.9000000000001</v>
      </c>
      <c r="F30" s="11">
        <v>997.1</v>
      </c>
      <c r="G30" s="11">
        <v>0</v>
      </c>
      <c r="H30" s="11">
        <v>226.8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</row>
    <row r="31" spans="1:16" ht="20.100000000000001" customHeight="1" x14ac:dyDescent="0.25">
      <c r="A31" s="37"/>
      <c r="B31" s="32"/>
      <c r="C31" s="33"/>
      <c r="D31" s="10" t="s">
        <v>128</v>
      </c>
      <c r="E31" s="11">
        <f t="shared" si="17"/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</row>
    <row r="32" spans="1:16" ht="20.100000000000001" customHeight="1" x14ac:dyDescent="0.25">
      <c r="A32" s="37"/>
      <c r="B32" s="32"/>
      <c r="C32" s="33"/>
      <c r="D32" s="10" t="s">
        <v>129</v>
      </c>
      <c r="E32" s="11">
        <f t="shared" si="17"/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</row>
    <row r="33" spans="1:16" ht="22.5" customHeight="1" x14ac:dyDescent="0.25">
      <c r="A33" s="37"/>
      <c r="B33" s="32"/>
      <c r="C33" s="33"/>
      <c r="D33" s="10" t="s">
        <v>130</v>
      </c>
      <c r="E33" s="11">
        <f t="shared" si="17"/>
        <v>1223.9000000000001</v>
      </c>
      <c r="F33" s="11">
        <v>997.1</v>
      </c>
      <c r="G33" s="11">
        <v>0</v>
      </c>
      <c r="H33" s="11">
        <v>226.8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</row>
    <row r="34" spans="1:16" ht="20.100000000000001" customHeight="1" x14ac:dyDescent="0.25">
      <c r="A34" s="37" t="s">
        <v>315</v>
      </c>
      <c r="B34" s="38" t="s">
        <v>323</v>
      </c>
      <c r="C34" s="33" t="s">
        <v>132</v>
      </c>
      <c r="D34" s="10" t="s">
        <v>127</v>
      </c>
      <c r="E34" s="11">
        <f t="shared" ref="E34:E37" si="23">SUM(F34:P34)</f>
        <v>2020.2</v>
      </c>
      <c r="F34" s="11">
        <f>F35+F36+F37</f>
        <v>0</v>
      </c>
      <c r="G34" s="11">
        <f t="shared" ref="G34:P34" si="24">G35+G36+G37</f>
        <v>0</v>
      </c>
      <c r="H34" s="11">
        <f t="shared" si="24"/>
        <v>0</v>
      </c>
      <c r="I34" s="11">
        <f t="shared" si="24"/>
        <v>0</v>
      </c>
      <c r="J34" s="11">
        <f t="shared" si="24"/>
        <v>0</v>
      </c>
      <c r="K34" s="11">
        <f t="shared" si="24"/>
        <v>0</v>
      </c>
      <c r="L34" s="11">
        <f t="shared" si="24"/>
        <v>0</v>
      </c>
      <c r="M34" s="11">
        <f t="shared" si="24"/>
        <v>0</v>
      </c>
      <c r="N34" s="11">
        <f t="shared" si="24"/>
        <v>2020.2</v>
      </c>
      <c r="O34" s="11">
        <f t="shared" si="24"/>
        <v>0</v>
      </c>
      <c r="P34" s="11">
        <f t="shared" si="24"/>
        <v>0</v>
      </c>
    </row>
    <row r="35" spans="1:16" ht="20.100000000000001" customHeight="1" x14ac:dyDescent="0.25">
      <c r="A35" s="37"/>
      <c r="B35" s="39"/>
      <c r="C35" s="33"/>
      <c r="D35" s="10" t="s">
        <v>128</v>
      </c>
      <c r="E35" s="11">
        <f t="shared" si="23"/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</row>
    <row r="36" spans="1:16" ht="20.100000000000001" customHeight="1" x14ac:dyDescent="0.25">
      <c r="A36" s="37"/>
      <c r="B36" s="39"/>
      <c r="C36" s="33"/>
      <c r="D36" s="10" t="s">
        <v>129</v>
      </c>
      <c r="E36" s="11">
        <f t="shared" si="23"/>
        <v>2000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2000</v>
      </c>
      <c r="O36" s="11">
        <v>0</v>
      </c>
      <c r="P36" s="11">
        <v>0</v>
      </c>
    </row>
    <row r="37" spans="1:16" ht="22.5" customHeight="1" x14ac:dyDescent="0.25">
      <c r="A37" s="37"/>
      <c r="B37" s="40"/>
      <c r="C37" s="33"/>
      <c r="D37" s="10" t="s">
        <v>130</v>
      </c>
      <c r="E37" s="11">
        <f t="shared" si="23"/>
        <v>20.2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20.2</v>
      </c>
      <c r="O37" s="11">
        <v>0</v>
      </c>
      <c r="P37" s="11">
        <v>0</v>
      </c>
    </row>
    <row r="38" spans="1:16" ht="20.100000000000001" customHeight="1" x14ac:dyDescent="0.25">
      <c r="A38" s="37" t="s">
        <v>316</v>
      </c>
      <c r="B38" s="38" t="s">
        <v>324</v>
      </c>
      <c r="C38" s="33" t="s">
        <v>132</v>
      </c>
      <c r="D38" s="10" t="s">
        <v>127</v>
      </c>
      <c r="E38" s="11">
        <f t="shared" ref="E38:E45" si="25">SUM(F38:P38)</f>
        <v>3649.3</v>
      </c>
      <c r="F38" s="11">
        <f>F39+F40+F41</f>
        <v>0</v>
      </c>
      <c r="G38" s="11">
        <f t="shared" ref="G38:P38" si="26">G39+G40+G41</f>
        <v>0</v>
      </c>
      <c r="H38" s="11">
        <f t="shared" si="26"/>
        <v>0</v>
      </c>
      <c r="I38" s="11">
        <f t="shared" si="26"/>
        <v>0</v>
      </c>
      <c r="J38" s="11">
        <f t="shared" si="26"/>
        <v>0</v>
      </c>
      <c r="K38" s="11">
        <f t="shared" si="26"/>
        <v>0</v>
      </c>
      <c r="L38" s="11">
        <f t="shared" si="26"/>
        <v>0</v>
      </c>
      <c r="M38" s="11">
        <f>M39+M40+M41</f>
        <v>0</v>
      </c>
      <c r="N38" s="11">
        <f t="shared" si="26"/>
        <v>3649.3</v>
      </c>
      <c r="O38" s="11">
        <f t="shared" si="26"/>
        <v>0</v>
      </c>
      <c r="P38" s="11">
        <f t="shared" si="26"/>
        <v>0</v>
      </c>
    </row>
    <row r="39" spans="1:16" ht="20.100000000000001" customHeight="1" x14ac:dyDescent="0.25">
      <c r="A39" s="37"/>
      <c r="B39" s="39"/>
      <c r="C39" s="33"/>
      <c r="D39" s="10" t="s">
        <v>128</v>
      </c>
      <c r="E39" s="11">
        <f t="shared" si="25"/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</row>
    <row r="40" spans="1:16" ht="20.100000000000001" customHeight="1" x14ac:dyDescent="0.25">
      <c r="A40" s="37"/>
      <c r="B40" s="39"/>
      <c r="C40" s="33"/>
      <c r="D40" s="10" t="s">
        <v>129</v>
      </c>
      <c r="E40" s="11">
        <f t="shared" si="25"/>
        <v>3612.8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3612.8</v>
      </c>
      <c r="O40" s="11">
        <v>0</v>
      </c>
      <c r="P40" s="11">
        <v>0</v>
      </c>
    </row>
    <row r="41" spans="1:16" ht="22.5" customHeight="1" x14ac:dyDescent="0.25">
      <c r="A41" s="37"/>
      <c r="B41" s="40"/>
      <c r="C41" s="33"/>
      <c r="D41" s="10" t="s">
        <v>130</v>
      </c>
      <c r="E41" s="11">
        <f t="shared" si="25"/>
        <v>36.5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36.5</v>
      </c>
      <c r="O41" s="11">
        <v>0</v>
      </c>
      <c r="P41" s="11">
        <v>0</v>
      </c>
    </row>
    <row r="42" spans="1:16" ht="20.100000000000001" customHeight="1" x14ac:dyDescent="0.25">
      <c r="A42" s="37" t="s">
        <v>317</v>
      </c>
      <c r="B42" s="38" t="s">
        <v>325</v>
      </c>
      <c r="C42" s="33" t="s">
        <v>132</v>
      </c>
      <c r="D42" s="10" t="s">
        <v>127</v>
      </c>
      <c r="E42" s="11">
        <f t="shared" si="25"/>
        <v>6451.8</v>
      </c>
      <c r="F42" s="11">
        <f>F43+F44+F45</f>
        <v>0</v>
      </c>
      <c r="G42" s="11">
        <f t="shared" ref="G42:P42" si="27">G43+G44+G45</f>
        <v>0</v>
      </c>
      <c r="H42" s="11">
        <f t="shared" si="27"/>
        <v>0</v>
      </c>
      <c r="I42" s="11">
        <f t="shared" si="27"/>
        <v>0</v>
      </c>
      <c r="J42" s="11">
        <f t="shared" si="27"/>
        <v>0</v>
      </c>
      <c r="K42" s="11">
        <f t="shared" si="27"/>
        <v>0</v>
      </c>
      <c r="L42" s="11">
        <f t="shared" si="27"/>
        <v>0</v>
      </c>
      <c r="M42" s="11">
        <f t="shared" si="27"/>
        <v>0</v>
      </c>
      <c r="N42" s="11">
        <f t="shared" si="27"/>
        <v>6451.8</v>
      </c>
      <c r="O42" s="11">
        <f t="shared" si="27"/>
        <v>0</v>
      </c>
      <c r="P42" s="11">
        <f t="shared" si="27"/>
        <v>0</v>
      </c>
    </row>
    <row r="43" spans="1:16" ht="20.100000000000001" customHeight="1" x14ac:dyDescent="0.25">
      <c r="A43" s="37"/>
      <c r="B43" s="39"/>
      <c r="C43" s="33"/>
      <c r="D43" s="10" t="s">
        <v>128</v>
      </c>
      <c r="E43" s="11">
        <f t="shared" si="25"/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</row>
    <row r="44" spans="1:16" ht="20.100000000000001" customHeight="1" x14ac:dyDescent="0.25">
      <c r="A44" s="37"/>
      <c r="B44" s="39"/>
      <c r="C44" s="33"/>
      <c r="D44" s="10" t="s">
        <v>129</v>
      </c>
      <c r="E44" s="11">
        <f t="shared" si="25"/>
        <v>6387.2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6387.2</v>
      </c>
      <c r="O44" s="11">
        <v>0</v>
      </c>
      <c r="P44" s="11">
        <v>0</v>
      </c>
    </row>
    <row r="45" spans="1:16" ht="22.5" customHeight="1" x14ac:dyDescent="0.25">
      <c r="A45" s="37"/>
      <c r="B45" s="40"/>
      <c r="C45" s="33"/>
      <c r="D45" s="10" t="s">
        <v>130</v>
      </c>
      <c r="E45" s="11">
        <f t="shared" si="25"/>
        <v>64.599999999999994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64.599999999999994</v>
      </c>
      <c r="O45" s="11">
        <v>0</v>
      </c>
      <c r="P45" s="11">
        <v>0</v>
      </c>
    </row>
    <row r="46" spans="1:16" ht="20.100000000000001" customHeight="1" x14ac:dyDescent="0.25">
      <c r="A46" s="37" t="s">
        <v>318</v>
      </c>
      <c r="B46" s="38" t="s">
        <v>326</v>
      </c>
      <c r="C46" s="33" t="s">
        <v>132</v>
      </c>
      <c r="D46" s="10" t="s">
        <v>127</v>
      </c>
      <c r="E46" s="11">
        <f t="shared" ref="E46:E61" si="28">SUM(F46:P46)</f>
        <v>1490</v>
      </c>
      <c r="F46" s="11">
        <f>F47+F48+F49</f>
        <v>0</v>
      </c>
      <c r="G46" s="11">
        <f t="shared" ref="G46:P46" si="29">G47+G48+G49</f>
        <v>0</v>
      </c>
      <c r="H46" s="11">
        <f t="shared" si="29"/>
        <v>0</v>
      </c>
      <c r="I46" s="11">
        <f t="shared" si="29"/>
        <v>0</v>
      </c>
      <c r="J46" s="11">
        <f t="shared" si="29"/>
        <v>0</v>
      </c>
      <c r="K46" s="11">
        <f t="shared" si="29"/>
        <v>0</v>
      </c>
      <c r="L46" s="11">
        <f t="shared" si="29"/>
        <v>0</v>
      </c>
      <c r="M46" s="11">
        <f t="shared" si="29"/>
        <v>1490</v>
      </c>
      <c r="N46" s="11">
        <f t="shared" si="29"/>
        <v>0</v>
      </c>
      <c r="O46" s="11">
        <f t="shared" si="29"/>
        <v>0</v>
      </c>
      <c r="P46" s="11">
        <f t="shared" si="29"/>
        <v>0</v>
      </c>
    </row>
    <row r="47" spans="1:16" ht="20.100000000000001" customHeight="1" x14ac:dyDescent="0.25">
      <c r="A47" s="37"/>
      <c r="B47" s="39"/>
      <c r="C47" s="33"/>
      <c r="D47" s="10" t="s">
        <v>128</v>
      </c>
      <c r="E47" s="11">
        <f t="shared" si="28"/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</row>
    <row r="48" spans="1:16" ht="20.100000000000001" customHeight="1" x14ac:dyDescent="0.25">
      <c r="A48" s="37"/>
      <c r="B48" s="39"/>
      <c r="C48" s="33"/>
      <c r="D48" s="10" t="s">
        <v>129</v>
      </c>
      <c r="E48" s="11">
        <f t="shared" si="28"/>
        <v>1475.1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1475.1</v>
      </c>
      <c r="N48" s="11">
        <v>0</v>
      </c>
      <c r="O48" s="11">
        <v>0</v>
      </c>
      <c r="P48" s="11">
        <v>0</v>
      </c>
    </row>
    <row r="49" spans="1:16" ht="22.5" customHeight="1" x14ac:dyDescent="0.25">
      <c r="A49" s="37"/>
      <c r="B49" s="40"/>
      <c r="C49" s="33"/>
      <c r="D49" s="10" t="s">
        <v>130</v>
      </c>
      <c r="E49" s="11">
        <f t="shared" si="28"/>
        <v>14.9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14.9</v>
      </c>
      <c r="N49" s="11">
        <v>0</v>
      </c>
      <c r="O49" s="11">
        <v>0</v>
      </c>
      <c r="P49" s="11">
        <v>0</v>
      </c>
    </row>
    <row r="50" spans="1:16" ht="20.100000000000001" customHeight="1" x14ac:dyDescent="0.25">
      <c r="A50" s="37" t="s">
        <v>319</v>
      </c>
      <c r="B50" s="38" t="s">
        <v>327</v>
      </c>
      <c r="C50" s="33" t="s">
        <v>132</v>
      </c>
      <c r="D50" s="10" t="s">
        <v>127</v>
      </c>
      <c r="E50" s="11">
        <f t="shared" si="28"/>
        <v>7134.7</v>
      </c>
      <c r="F50" s="11">
        <f>F51+F52+F53</f>
        <v>0</v>
      </c>
      <c r="G50" s="11">
        <f t="shared" ref="G50:P50" si="30">G51+G52+G53</f>
        <v>0</v>
      </c>
      <c r="H50" s="11">
        <f t="shared" si="30"/>
        <v>0</v>
      </c>
      <c r="I50" s="11">
        <f t="shared" si="30"/>
        <v>0</v>
      </c>
      <c r="J50" s="11">
        <f t="shared" si="30"/>
        <v>0</v>
      </c>
      <c r="K50" s="11">
        <f t="shared" si="30"/>
        <v>0</v>
      </c>
      <c r="L50" s="11">
        <f t="shared" si="30"/>
        <v>0</v>
      </c>
      <c r="M50" s="11">
        <f t="shared" si="30"/>
        <v>0</v>
      </c>
      <c r="N50" s="11">
        <f t="shared" si="30"/>
        <v>0</v>
      </c>
      <c r="O50" s="11">
        <f t="shared" si="30"/>
        <v>7134.7</v>
      </c>
      <c r="P50" s="11">
        <f t="shared" si="30"/>
        <v>0</v>
      </c>
    </row>
    <row r="51" spans="1:16" ht="20.100000000000001" customHeight="1" x14ac:dyDescent="0.25">
      <c r="A51" s="37"/>
      <c r="B51" s="39"/>
      <c r="C51" s="33"/>
      <c r="D51" s="10" t="s">
        <v>128</v>
      </c>
      <c r="E51" s="11">
        <f t="shared" si="28"/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</row>
    <row r="52" spans="1:16" ht="20.100000000000001" customHeight="1" x14ac:dyDescent="0.25">
      <c r="A52" s="37"/>
      <c r="B52" s="39"/>
      <c r="C52" s="33"/>
      <c r="D52" s="10" t="s">
        <v>129</v>
      </c>
      <c r="E52" s="11">
        <f t="shared" si="28"/>
        <v>7063.3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7063.3</v>
      </c>
      <c r="P52" s="11">
        <v>0</v>
      </c>
    </row>
    <row r="53" spans="1:16" ht="22.5" customHeight="1" x14ac:dyDescent="0.25">
      <c r="A53" s="37"/>
      <c r="B53" s="40"/>
      <c r="C53" s="33"/>
      <c r="D53" s="10" t="s">
        <v>130</v>
      </c>
      <c r="E53" s="11">
        <f t="shared" si="28"/>
        <v>71.400000000000006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71.400000000000006</v>
      </c>
      <c r="P53" s="11">
        <v>0</v>
      </c>
    </row>
    <row r="54" spans="1:16" ht="20.100000000000001" customHeight="1" x14ac:dyDescent="0.25">
      <c r="A54" s="37" t="s">
        <v>320</v>
      </c>
      <c r="B54" s="38" t="s">
        <v>328</v>
      </c>
      <c r="C54" s="33" t="s">
        <v>132</v>
      </c>
      <c r="D54" s="10" t="s">
        <v>127</v>
      </c>
      <c r="E54" s="11">
        <f t="shared" si="28"/>
        <v>6114.8</v>
      </c>
      <c r="F54" s="11">
        <f>F55+F56+F57</f>
        <v>0</v>
      </c>
      <c r="G54" s="11">
        <f t="shared" ref="G54:P54" si="31">G55+G56+G57</f>
        <v>0</v>
      </c>
      <c r="H54" s="11">
        <f t="shared" si="31"/>
        <v>0</v>
      </c>
      <c r="I54" s="11">
        <f t="shared" si="31"/>
        <v>0</v>
      </c>
      <c r="J54" s="11">
        <f t="shared" si="31"/>
        <v>0</v>
      </c>
      <c r="K54" s="11">
        <f t="shared" si="31"/>
        <v>0</v>
      </c>
      <c r="L54" s="11">
        <f t="shared" si="31"/>
        <v>0</v>
      </c>
      <c r="M54" s="11">
        <f t="shared" si="31"/>
        <v>0</v>
      </c>
      <c r="N54" s="11">
        <f t="shared" si="31"/>
        <v>0</v>
      </c>
      <c r="O54" s="11">
        <f t="shared" si="31"/>
        <v>6114.8</v>
      </c>
      <c r="P54" s="11">
        <f t="shared" si="31"/>
        <v>0</v>
      </c>
    </row>
    <row r="55" spans="1:16" ht="20.100000000000001" customHeight="1" x14ac:dyDescent="0.25">
      <c r="A55" s="37"/>
      <c r="B55" s="39"/>
      <c r="C55" s="33"/>
      <c r="D55" s="10" t="s">
        <v>128</v>
      </c>
      <c r="E55" s="11">
        <f t="shared" si="28"/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</row>
    <row r="56" spans="1:16" ht="20.100000000000001" customHeight="1" x14ac:dyDescent="0.25">
      <c r="A56" s="37"/>
      <c r="B56" s="39"/>
      <c r="C56" s="33"/>
      <c r="D56" s="10" t="s">
        <v>129</v>
      </c>
      <c r="E56" s="11">
        <f t="shared" si="28"/>
        <v>6053.7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6053.7</v>
      </c>
      <c r="P56" s="11">
        <v>0</v>
      </c>
    </row>
    <row r="57" spans="1:16" ht="22.5" customHeight="1" x14ac:dyDescent="0.25">
      <c r="A57" s="37"/>
      <c r="B57" s="40"/>
      <c r="C57" s="33"/>
      <c r="D57" s="10" t="s">
        <v>130</v>
      </c>
      <c r="E57" s="11">
        <f t="shared" si="28"/>
        <v>61.1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61.1</v>
      </c>
      <c r="P57" s="11">
        <v>0</v>
      </c>
    </row>
    <row r="58" spans="1:16" ht="20.100000000000001" customHeight="1" x14ac:dyDescent="0.25">
      <c r="A58" s="37" t="s">
        <v>321</v>
      </c>
      <c r="B58" s="32" t="s">
        <v>329</v>
      </c>
      <c r="C58" s="33" t="s">
        <v>132</v>
      </c>
      <c r="D58" s="10" t="s">
        <v>127</v>
      </c>
      <c r="E58" s="11">
        <f t="shared" si="28"/>
        <v>0</v>
      </c>
      <c r="F58" s="11">
        <f>F59+F60+F61</f>
        <v>0</v>
      </c>
      <c r="G58" s="11">
        <f t="shared" ref="G58:P58" si="32">G59+G60+G61</f>
        <v>0</v>
      </c>
      <c r="H58" s="11">
        <f t="shared" si="32"/>
        <v>0</v>
      </c>
      <c r="I58" s="11">
        <f t="shared" si="32"/>
        <v>0</v>
      </c>
      <c r="J58" s="11">
        <f t="shared" si="32"/>
        <v>0</v>
      </c>
      <c r="K58" s="11">
        <f t="shared" si="32"/>
        <v>0</v>
      </c>
      <c r="L58" s="11">
        <f t="shared" si="32"/>
        <v>0</v>
      </c>
      <c r="M58" s="11">
        <f t="shared" si="32"/>
        <v>0</v>
      </c>
      <c r="N58" s="11">
        <f t="shared" si="32"/>
        <v>0</v>
      </c>
      <c r="O58" s="11">
        <f t="shared" si="32"/>
        <v>0</v>
      </c>
      <c r="P58" s="11">
        <f t="shared" si="32"/>
        <v>0</v>
      </c>
    </row>
    <row r="59" spans="1:16" ht="20.100000000000001" customHeight="1" x14ac:dyDescent="0.25">
      <c r="A59" s="37"/>
      <c r="B59" s="32"/>
      <c r="C59" s="33"/>
      <c r="D59" s="10" t="s">
        <v>128</v>
      </c>
      <c r="E59" s="11">
        <f t="shared" si="28"/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</row>
    <row r="60" spans="1:16" ht="20.100000000000001" customHeight="1" x14ac:dyDescent="0.25">
      <c r="A60" s="37"/>
      <c r="B60" s="32"/>
      <c r="C60" s="33"/>
      <c r="D60" s="10" t="s">
        <v>129</v>
      </c>
      <c r="E60" s="11">
        <f t="shared" si="28"/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</row>
    <row r="61" spans="1:16" ht="22.5" customHeight="1" x14ac:dyDescent="0.25">
      <c r="A61" s="37"/>
      <c r="B61" s="32"/>
      <c r="C61" s="33"/>
      <c r="D61" s="10" t="s">
        <v>130</v>
      </c>
      <c r="E61" s="11">
        <f t="shared" si="28"/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</row>
    <row r="62" spans="1:16" ht="20.100000000000001" customHeight="1" x14ac:dyDescent="0.25">
      <c r="A62" s="37" t="s">
        <v>322</v>
      </c>
      <c r="B62" s="32" t="s">
        <v>330</v>
      </c>
      <c r="C62" s="33" t="s">
        <v>132</v>
      </c>
      <c r="D62" s="10" t="s">
        <v>127</v>
      </c>
      <c r="E62" s="11">
        <f t="shared" ref="E62:E65" si="33">SUM(F62:P62)</f>
        <v>2160</v>
      </c>
      <c r="F62" s="11">
        <f>F63+F64+F65</f>
        <v>0</v>
      </c>
      <c r="G62" s="11">
        <f t="shared" ref="G62:P62" si="34">G63+G64+G65</f>
        <v>0</v>
      </c>
      <c r="H62" s="11">
        <f t="shared" si="34"/>
        <v>0</v>
      </c>
      <c r="I62" s="11">
        <f t="shared" si="34"/>
        <v>0</v>
      </c>
      <c r="J62" s="11">
        <f t="shared" si="34"/>
        <v>0</v>
      </c>
      <c r="K62" s="11">
        <f t="shared" si="34"/>
        <v>0</v>
      </c>
      <c r="L62" s="11">
        <f t="shared" si="34"/>
        <v>0</v>
      </c>
      <c r="M62" s="11">
        <f t="shared" si="34"/>
        <v>2160</v>
      </c>
      <c r="N62" s="11">
        <f t="shared" si="34"/>
        <v>0</v>
      </c>
      <c r="O62" s="11">
        <f t="shared" si="34"/>
        <v>0</v>
      </c>
      <c r="P62" s="11">
        <f t="shared" si="34"/>
        <v>0</v>
      </c>
    </row>
    <row r="63" spans="1:16" ht="20.100000000000001" customHeight="1" x14ac:dyDescent="0.25">
      <c r="A63" s="37"/>
      <c r="B63" s="32"/>
      <c r="C63" s="33"/>
      <c r="D63" s="10" t="s">
        <v>128</v>
      </c>
      <c r="E63" s="11">
        <f t="shared" si="33"/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</row>
    <row r="64" spans="1:16" ht="20.100000000000001" customHeight="1" x14ac:dyDescent="0.25">
      <c r="A64" s="37"/>
      <c r="B64" s="32"/>
      <c r="C64" s="33"/>
      <c r="D64" s="10" t="s">
        <v>129</v>
      </c>
      <c r="E64" s="11">
        <f t="shared" si="33"/>
        <v>2138.4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2138.4</v>
      </c>
      <c r="N64" s="11">
        <v>0</v>
      </c>
      <c r="O64" s="11">
        <v>0</v>
      </c>
      <c r="P64" s="11">
        <v>0</v>
      </c>
    </row>
    <row r="65" spans="1:16" ht="22.5" customHeight="1" x14ac:dyDescent="0.25">
      <c r="A65" s="37"/>
      <c r="B65" s="32"/>
      <c r="C65" s="33"/>
      <c r="D65" s="10" t="s">
        <v>130</v>
      </c>
      <c r="E65" s="11">
        <f t="shared" si="33"/>
        <v>21.6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21.6</v>
      </c>
      <c r="N65" s="11">
        <v>0</v>
      </c>
      <c r="O65" s="11">
        <v>0</v>
      </c>
      <c r="P65" s="11">
        <v>0</v>
      </c>
    </row>
    <row r="66" spans="1:16" ht="20.100000000000001" customHeight="1" x14ac:dyDescent="0.25">
      <c r="A66" s="37" t="s">
        <v>29</v>
      </c>
      <c r="B66" s="32" t="s">
        <v>140</v>
      </c>
      <c r="C66" s="33" t="s">
        <v>132</v>
      </c>
      <c r="D66" s="10" t="s">
        <v>127</v>
      </c>
      <c r="E66" s="11">
        <f>SUM(F66:P66)</f>
        <v>78703.900000000009</v>
      </c>
      <c r="F66" s="11">
        <v>17140.7</v>
      </c>
      <c r="G66" s="11">
        <v>33860.9</v>
      </c>
      <c r="H66" s="11">
        <v>16678.599999999999</v>
      </c>
      <c r="I66" s="11">
        <f>I67+I68+I69</f>
        <v>2799.5</v>
      </c>
      <c r="J66" s="11">
        <f>J67+J68+J69</f>
        <v>700</v>
      </c>
      <c r="K66" s="11">
        <f t="shared" ref="K66:P66" si="35">K67+K68+K69</f>
        <v>1.8</v>
      </c>
      <c r="L66" s="11">
        <f t="shared" si="35"/>
        <v>4451.3999999999996</v>
      </c>
      <c r="M66" s="11">
        <f t="shared" si="35"/>
        <v>271</v>
      </c>
      <c r="N66" s="11">
        <f t="shared" si="35"/>
        <v>1400</v>
      </c>
      <c r="O66" s="11">
        <f t="shared" si="35"/>
        <v>1400</v>
      </c>
      <c r="P66" s="11">
        <f t="shared" si="35"/>
        <v>0</v>
      </c>
    </row>
    <row r="67" spans="1:16" ht="20.100000000000001" customHeight="1" x14ac:dyDescent="0.25">
      <c r="A67" s="37"/>
      <c r="B67" s="32"/>
      <c r="C67" s="33"/>
      <c r="D67" s="10" t="s">
        <v>128</v>
      </c>
      <c r="E67" s="11">
        <f t="shared" ref="E67:E69" si="36">SUM(F67:P67)</f>
        <v>0</v>
      </c>
      <c r="F67" s="11">
        <v>0</v>
      </c>
      <c r="G67" s="11">
        <v>0</v>
      </c>
      <c r="H67" s="11">
        <v>0</v>
      </c>
      <c r="I67" s="11">
        <f>I71+I83+I125+I145</f>
        <v>0</v>
      </c>
      <c r="J67" s="11">
        <f t="shared" ref="J67:M67" si="37">J71+J83+J125+J145</f>
        <v>0</v>
      </c>
      <c r="K67" s="11">
        <f t="shared" si="37"/>
        <v>0</v>
      </c>
      <c r="L67" s="11">
        <f t="shared" si="37"/>
        <v>0</v>
      </c>
      <c r="M67" s="11">
        <f t="shared" si="37"/>
        <v>0</v>
      </c>
      <c r="N67" s="11">
        <f t="shared" ref="N67:P69" si="38">N145</f>
        <v>0</v>
      </c>
      <c r="O67" s="11">
        <f t="shared" si="38"/>
        <v>0</v>
      </c>
      <c r="P67" s="11">
        <f t="shared" si="38"/>
        <v>0</v>
      </c>
    </row>
    <row r="68" spans="1:16" ht="20.100000000000001" customHeight="1" x14ac:dyDescent="0.25">
      <c r="A68" s="37"/>
      <c r="B68" s="32"/>
      <c r="C68" s="33"/>
      <c r="D68" s="10" t="s">
        <v>129</v>
      </c>
      <c r="E68" s="11">
        <f t="shared" si="36"/>
        <v>47665.599999999999</v>
      </c>
      <c r="F68" s="11">
        <v>9800</v>
      </c>
      <c r="G68" s="11">
        <v>28856.6</v>
      </c>
      <c r="H68" s="11">
        <v>4158</v>
      </c>
      <c r="I68" s="11">
        <f t="shared" ref="I68:M69" si="39">I72+I84+I126+I146</f>
        <v>1386</v>
      </c>
      <c r="J68" s="11">
        <f t="shared" si="39"/>
        <v>693</v>
      </c>
      <c r="K68" s="11">
        <f t="shared" si="39"/>
        <v>0</v>
      </c>
      <c r="L68" s="11">
        <f t="shared" si="39"/>
        <v>0</v>
      </c>
      <c r="M68" s="11">
        <f t="shared" si="39"/>
        <v>0</v>
      </c>
      <c r="N68" s="11">
        <f t="shared" si="38"/>
        <v>1386</v>
      </c>
      <c r="O68" s="11">
        <f t="shared" si="38"/>
        <v>1386</v>
      </c>
      <c r="P68" s="11">
        <f t="shared" si="38"/>
        <v>0</v>
      </c>
    </row>
    <row r="69" spans="1:16" ht="20.100000000000001" customHeight="1" x14ac:dyDescent="0.25">
      <c r="A69" s="37"/>
      <c r="B69" s="32"/>
      <c r="C69" s="33"/>
      <c r="D69" s="10" t="s">
        <v>130</v>
      </c>
      <c r="E69" s="11">
        <f t="shared" si="36"/>
        <v>31038.299999999996</v>
      </c>
      <c r="F69" s="11">
        <v>7340.7</v>
      </c>
      <c r="G69" s="11">
        <v>5004.3</v>
      </c>
      <c r="H69" s="11">
        <v>12520.6</v>
      </c>
      <c r="I69" s="11">
        <f t="shared" si="39"/>
        <v>1413.5</v>
      </c>
      <c r="J69" s="11">
        <f t="shared" si="39"/>
        <v>7</v>
      </c>
      <c r="K69" s="11">
        <f>K73+K85+K127+K147</f>
        <v>1.8</v>
      </c>
      <c r="L69" s="11">
        <f t="shared" si="39"/>
        <v>4451.3999999999996</v>
      </c>
      <c r="M69" s="11">
        <f t="shared" si="39"/>
        <v>271</v>
      </c>
      <c r="N69" s="11">
        <f t="shared" si="38"/>
        <v>14</v>
      </c>
      <c r="O69" s="11">
        <f t="shared" si="38"/>
        <v>14</v>
      </c>
      <c r="P69" s="11">
        <f t="shared" si="38"/>
        <v>0</v>
      </c>
    </row>
    <row r="70" spans="1:16" ht="26.25" customHeight="1" x14ac:dyDescent="0.25">
      <c r="A70" s="37" t="s">
        <v>36</v>
      </c>
      <c r="B70" s="32" t="s">
        <v>141</v>
      </c>
      <c r="C70" s="33" t="s">
        <v>132</v>
      </c>
      <c r="D70" s="10" t="s">
        <v>127</v>
      </c>
      <c r="E70" s="11">
        <f>SUM(F70:P70)</f>
        <v>3015.9</v>
      </c>
      <c r="F70" s="11">
        <v>1904</v>
      </c>
      <c r="G70" s="11">
        <v>1111.9000000000001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</row>
    <row r="71" spans="1:16" ht="20.100000000000001" customHeight="1" x14ac:dyDescent="0.25">
      <c r="A71" s="37"/>
      <c r="B71" s="32"/>
      <c r="C71" s="33"/>
      <c r="D71" s="10" t="s">
        <v>128</v>
      </c>
      <c r="E71" s="11">
        <f t="shared" ref="E71:E112" si="40">SUM(F71:P71)</f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</row>
    <row r="72" spans="1:16" ht="20.100000000000001" customHeight="1" x14ac:dyDescent="0.25">
      <c r="A72" s="37"/>
      <c r="B72" s="32"/>
      <c r="C72" s="33"/>
      <c r="D72" s="10" t="s">
        <v>129</v>
      </c>
      <c r="E72" s="11">
        <f t="shared" si="40"/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</row>
    <row r="73" spans="1:16" ht="20.100000000000001" customHeight="1" x14ac:dyDescent="0.25">
      <c r="A73" s="37"/>
      <c r="B73" s="32"/>
      <c r="C73" s="33"/>
      <c r="D73" s="10" t="s">
        <v>130</v>
      </c>
      <c r="E73" s="11">
        <f t="shared" si="40"/>
        <v>3015.9</v>
      </c>
      <c r="F73" s="11">
        <v>1904</v>
      </c>
      <c r="G73" s="11">
        <v>1111.9000000000001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</row>
    <row r="74" spans="1:16" s="60" customFormat="1" ht="20.100000000000001" customHeight="1" x14ac:dyDescent="0.25">
      <c r="A74" s="37" t="s">
        <v>142</v>
      </c>
      <c r="B74" s="32" t="s">
        <v>143</v>
      </c>
      <c r="C74" s="33" t="s">
        <v>132</v>
      </c>
      <c r="D74" s="10" t="s">
        <v>127</v>
      </c>
      <c r="E74" s="11">
        <f t="shared" si="40"/>
        <v>1904</v>
      </c>
      <c r="F74" s="11">
        <v>1904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</row>
    <row r="75" spans="1:16" s="60" customFormat="1" ht="20.100000000000001" customHeight="1" x14ac:dyDescent="0.25">
      <c r="A75" s="37"/>
      <c r="B75" s="32"/>
      <c r="C75" s="33"/>
      <c r="D75" s="10" t="s">
        <v>128</v>
      </c>
      <c r="E75" s="11">
        <f t="shared" si="40"/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</row>
    <row r="76" spans="1:16" s="60" customFormat="1" ht="20.100000000000001" customHeight="1" x14ac:dyDescent="0.25">
      <c r="A76" s="37"/>
      <c r="B76" s="32"/>
      <c r="C76" s="33"/>
      <c r="D76" s="10" t="s">
        <v>129</v>
      </c>
      <c r="E76" s="11">
        <f t="shared" si="40"/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</row>
    <row r="77" spans="1:16" s="60" customFormat="1" ht="20.100000000000001" customHeight="1" x14ac:dyDescent="0.25">
      <c r="A77" s="37"/>
      <c r="B77" s="32"/>
      <c r="C77" s="33"/>
      <c r="D77" s="10" t="s">
        <v>130</v>
      </c>
      <c r="E77" s="11">
        <f t="shared" si="40"/>
        <v>1904</v>
      </c>
      <c r="F77" s="11">
        <v>1904</v>
      </c>
      <c r="G77" s="11">
        <v>0</v>
      </c>
      <c r="H77" s="11" t="s">
        <v>136</v>
      </c>
      <c r="I77" s="11" t="s">
        <v>136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</row>
    <row r="78" spans="1:16" s="60" customFormat="1" ht="20.100000000000001" customHeight="1" x14ac:dyDescent="0.25">
      <c r="A78" s="37" t="s">
        <v>37</v>
      </c>
      <c r="B78" s="32" t="s">
        <v>144</v>
      </c>
      <c r="C78" s="33" t="s">
        <v>132</v>
      </c>
      <c r="D78" s="10" t="s">
        <v>127</v>
      </c>
      <c r="E78" s="11">
        <f t="shared" si="40"/>
        <v>1111.9000000000001</v>
      </c>
      <c r="F78" s="11">
        <v>0</v>
      </c>
      <c r="G78" s="11">
        <v>1111.9000000000001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</row>
    <row r="79" spans="1:16" s="60" customFormat="1" ht="20.100000000000001" customHeight="1" x14ac:dyDescent="0.25">
      <c r="A79" s="37"/>
      <c r="B79" s="32"/>
      <c r="C79" s="33"/>
      <c r="D79" s="10" t="s">
        <v>128</v>
      </c>
      <c r="E79" s="11">
        <f t="shared" si="40"/>
        <v>0</v>
      </c>
      <c r="F79" s="11" t="s">
        <v>136</v>
      </c>
      <c r="G79" s="11" t="s">
        <v>136</v>
      </c>
      <c r="H79" s="11" t="s">
        <v>136</v>
      </c>
      <c r="I79" s="11" t="s">
        <v>136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</row>
    <row r="80" spans="1:16" s="60" customFormat="1" ht="20.100000000000001" customHeight="1" x14ac:dyDescent="0.25">
      <c r="A80" s="37"/>
      <c r="B80" s="32"/>
      <c r="C80" s="33"/>
      <c r="D80" s="10" t="s">
        <v>129</v>
      </c>
      <c r="E80" s="11">
        <f t="shared" si="40"/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</row>
    <row r="81" spans="1:16" s="60" customFormat="1" ht="25.5" customHeight="1" x14ac:dyDescent="0.25">
      <c r="A81" s="37"/>
      <c r="B81" s="32"/>
      <c r="C81" s="33"/>
      <c r="D81" s="10" t="s">
        <v>130</v>
      </c>
      <c r="E81" s="11">
        <f t="shared" si="40"/>
        <v>1111.9000000000001</v>
      </c>
      <c r="F81" s="11">
        <v>0</v>
      </c>
      <c r="G81" s="11">
        <v>1111.9000000000001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</row>
    <row r="82" spans="1:16" ht="20.100000000000001" customHeight="1" x14ac:dyDescent="0.25">
      <c r="A82" s="37" t="s">
        <v>38</v>
      </c>
      <c r="B82" s="32" t="s">
        <v>145</v>
      </c>
      <c r="C82" s="33" t="s">
        <v>132</v>
      </c>
      <c r="D82" s="10" t="s">
        <v>127</v>
      </c>
      <c r="E82" s="11">
        <f t="shared" si="40"/>
        <v>7303.5</v>
      </c>
      <c r="F82" s="11">
        <v>1421.8</v>
      </c>
      <c r="G82" s="11">
        <v>1968.4</v>
      </c>
      <c r="H82" s="11">
        <v>2512</v>
      </c>
      <c r="I82" s="11">
        <f>I83+I84+I85</f>
        <v>1399.5</v>
      </c>
      <c r="J82" s="11">
        <f t="shared" ref="J82:K82" si="41">J83+J84+J85</f>
        <v>0</v>
      </c>
      <c r="K82" s="11">
        <f t="shared" si="41"/>
        <v>1.8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</row>
    <row r="83" spans="1:16" ht="20.100000000000001" customHeight="1" x14ac:dyDescent="0.25">
      <c r="A83" s="37"/>
      <c r="B83" s="32"/>
      <c r="C83" s="33"/>
      <c r="D83" s="10" t="s">
        <v>128</v>
      </c>
      <c r="E83" s="11">
        <f t="shared" si="40"/>
        <v>0</v>
      </c>
      <c r="F83" s="11">
        <v>0</v>
      </c>
      <c r="G83" s="11">
        <v>0</v>
      </c>
      <c r="H83" s="11">
        <v>0</v>
      </c>
      <c r="I83" s="11">
        <f>I87+I91+I95+I99+I103+I107+I111+I121</f>
        <v>0</v>
      </c>
      <c r="J83" s="11">
        <f t="shared" ref="J83:K85" si="42">J87+J91+J95+J99+J103+J107+J111+J121</f>
        <v>0</v>
      </c>
      <c r="K83" s="11">
        <f t="shared" si="42"/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</row>
    <row r="84" spans="1:16" ht="20.100000000000001" customHeight="1" x14ac:dyDescent="0.25">
      <c r="A84" s="37"/>
      <c r="B84" s="32"/>
      <c r="C84" s="33"/>
      <c r="D84" s="10" t="s">
        <v>129</v>
      </c>
      <c r="E84" s="11">
        <f t="shared" si="40"/>
        <v>0</v>
      </c>
      <c r="F84" s="11">
        <v>0</v>
      </c>
      <c r="G84" s="11">
        <v>0</v>
      </c>
      <c r="H84" s="11">
        <v>0</v>
      </c>
      <c r="I84" s="11">
        <f t="shared" ref="I84:I85" si="43">I88+I92+I96+I100+I104+I108+I112+I122</f>
        <v>0</v>
      </c>
      <c r="J84" s="11">
        <f t="shared" si="42"/>
        <v>0</v>
      </c>
      <c r="K84" s="11">
        <f t="shared" si="42"/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</row>
    <row r="85" spans="1:16" ht="20.100000000000001" customHeight="1" x14ac:dyDescent="0.25">
      <c r="A85" s="37"/>
      <c r="B85" s="32"/>
      <c r="C85" s="33"/>
      <c r="D85" s="10" t="s">
        <v>130</v>
      </c>
      <c r="E85" s="11">
        <f t="shared" si="40"/>
        <v>7303.5</v>
      </c>
      <c r="F85" s="11">
        <v>1421.8</v>
      </c>
      <c r="G85" s="11">
        <v>1968.4</v>
      </c>
      <c r="H85" s="11">
        <v>2512</v>
      </c>
      <c r="I85" s="11">
        <f t="shared" si="43"/>
        <v>1399.5</v>
      </c>
      <c r="J85" s="11">
        <f t="shared" si="42"/>
        <v>0</v>
      </c>
      <c r="K85" s="11">
        <f t="shared" si="42"/>
        <v>1.8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</row>
    <row r="86" spans="1:16" s="60" customFormat="1" ht="24.95" customHeight="1" x14ac:dyDescent="0.25">
      <c r="A86" s="37" t="s">
        <v>146</v>
      </c>
      <c r="B86" s="32" t="s">
        <v>147</v>
      </c>
      <c r="C86" s="33" t="s">
        <v>132</v>
      </c>
      <c r="D86" s="10" t="s">
        <v>127</v>
      </c>
      <c r="E86" s="11">
        <f t="shared" si="40"/>
        <v>211.3</v>
      </c>
      <c r="F86" s="11">
        <v>211.3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</row>
    <row r="87" spans="1:16" s="60" customFormat="1" ht="24.95" customHeight="1" x14ac:dyDescent="0.25">
      <c r="A87" s="37"/>
      <c r="B87" s="32"/>
      <c r="C87" s="33"/>
      <c r="D87" s="10" t="s">
        <v>128</v>
      </c>
      <c r="E87" s="11">
        <f t="shared" si="40"/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</row>
    <row r="88" spans="1:16" s="60" customFormat="1" ht="24.95" customHeight="1" x14ac:dyDescent="0.25">
      <c r="A88" s="37"/>
      <c r="B88" s="32"/>
      <c r="C88" s="33"/>
      <c r="D88" s="10" t="s">
        <v>129</v>
      </c>
      <c r="E88" s="11">
        <f t="shared" si="40"/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</row>
    <row r="89" spans="1:16" s="60" customFormat="1" ht="24.95" customHeight="1" x14ac:dyDescent="0.25">
      <c r="A89" s="37"/>
      <c r="B89" s="32"/>
      <c r="C89" s="33"/>
      <c r="D89" s="10" t="s">
        <v>130</v>
      </c>
      <c r="E89" s="11">
        <f t="shared" si="40"/>
        <v>211.3</v>
      </c>
      <c r="F89" s="11">
        <v>211.3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</row>
    <row r="90" spans="1:16" s="60" customFormat="1" ht="20.100000000000001" customHeight="1" x14ac:dyDescent="0.25">
      <c r="A90" s="37" t="s">
        <v>148</v>
      </c>
      <c r="B90" s="32" t="s">
        <v>149</v>
      </c>
      <c r="C90" s="33" t="s">
        <v>132</v>
      </c>
      <c r="D90" s="10" t="s">
        <v>127</v>
      </c>
      <c r="E90" s="11">
        <f t="shared" si="40"/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</row>
    <row r="91" spans="1:16" s="60" customFormat="1" ht="20.100000000000001" customHeight="1" x14ac:dyDescent="0.25">
      <c r="A91" s="37"/>
      <c r="B91" s="32"/>
      <c r="C91" s="33"/>
      <c r="D91" s="10" t="s">
        <v>128</v>
      </c>
      <c r="E91" s="11">
        <f t="shared" si="40"/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</row>
    <row r="92" spans="1:16" s="60" customFormat="1" ht="20.100000000000001" customHeight="1" x14ac:dyDescent="0.25">
      <c r="A92" s="37"/>
      <c r="B92" s="32"/>
      <c r="C92" s="33"/>
      <c r="D92" s="10" t="s">
        <v>129</v>
      </c>
      <c r="E92" s="11">
        <f t="shared" si="40"/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</row>
    <row r="93" spans="1:16" s="60" customFormat="1" ht="20.100000000000001" customHeight="1" x14ac:dyDescent="0.25">
      <c r="A93" s="37"/>
      <c r="B93" s="32"/>
      <c r="C93" s="33"/>
      <c r="D93" s="10" t="s">
        <v>130</v>
      </c>
      <c r="E93" s="11">
        <f t="shared" si="40"/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</row>
    <row r="94" spans="1:16" s="60" customFormat="1" ht="20.100000000000001" customHeight="1" x14ac:dyDescent="0.25">
      <c r="A94" s="37" t="s">
        <v>150</v>
      </c>
      <c r="B94" s="32" t="s">
        <v>151</v>
      </c>
      <c r="C94" s="33" t="s">
        <v>132</v>
      </c>
      <c r="D94" s="10" t="s">
        <v>127</v>
      </c>
      <c r="E94" s="11">
        <f t="shared" si="40"/>
        <v>490</v>
      </c>
      <c r="F94" s="11">
        <v>0</v>
      </c>
      <c r="G94" s="11">
        <v>490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</row>
    <row r="95" spans="1:16" s="60" customFormat="1" ht="20.100000000000001" customHeight="1" x14ac:dyDescent="0.25">
      <c r="A95" s="37"/>
      <c r="B95" s="32"/>
      <c r="C95" s="33"/>
      <c r="D95" s="10" t="s">
        <v>128</v>
      </c>
      <c r="E95" s="11">
        <f t="shared" si="40"/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</row>
    <row r="96" spans="1:16" s="60" customFormat="1" ht="20.100000000000001" customHeight="1" x14ac:dyDescent="0.25">
      <c r="A96" s="37"/>
      <c r="B96" s="32"/>
      <c r="C96" s="33"/>
      <c r="D96" s="10" t="s">
        <v>129</v>
      </c>
      <c r="E96" s="11">
        <f t="shared" si="40"/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</row>
    <row r="97" spans="1:16" s="60" customFormat="1" ht="20.100000000000001" customHeight="1" x14ac:dyDescent="0.25">
      <c r="A97" s="37"/>
      <c r="B97" s="32"/>
      <c r="C97" s="33"/>
      <c r="D97" s="10" t="s">
        <v>130</v>
      </c>
      <c r="E97" s="11">
        <f t="shared" si="40"/>
        <v>490</v>
      </c>
      <c r="F97" s="11">
        <v>0</v>
      </c>
      <c r="G97" s="11">
        <v>490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</row>
    <row r="98" spans="1:16" s="60" customFormat="1" ht="20.100000000000001" customHeight="1" x14ac:dyDescent="0.25">
      <c r="A98" s="37" t="s">
        <v>152</v>
      </c>
      <c r="B98" s="32" t="s">
        <v>153</v>
      </c>
      <c r="C98" s="33" t="s">
        <v>132</v>
      </c>
      <c r="D98" s="10" t="s">
        <v>127</v>
      </c>
      <c r="E98" s="11">
        <f t="shared" si="40"/>
        <v>1375.6</v>
      </c>
      <c r="F98" s="11">
        <v>687.8</v>
      </c>
      <c r="G98" s="11">
        <v>687.8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</row>
    <row r="99" spans="1:16" s="60" customFormat="1" ht="20.100000000000001" customHeight="1" x14ac:dyDescent="0.25">
      <c r="A99" s="37"/>
      <c r="B99" s="32"/>
      <c r="C99" s="33"/>
      <c r="D99" s="10" t="s">
        <v>128</v>
      </c>
      <c r="E99" s="11">
        <f t="shared" si="40"/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</row>
    <row r="100" spans="1:16" s="60" customFormat="1" ht="20.100000000000001" customHeight="1" x14ac:dyDescent="0.25">
      <c r="A100" s="37"/>
      <c r="B100" s="32"/>
      <c r="C100" s="33"/>
      <c r="D100" s="10" t="s">
        <v>129</v>
      </c>
      <c r="E100" s="11">
        <f t="shared" si="40"/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</row>
    <row r="101" spans="1:16" s="60" customFormat="1" ht="20.100000000000001" customHeight="1" x14ac:dyDescent="0.25">
      <c r="A101" s="37"/>
      <c r="B101" s="32"/>
      <c r="C101" s="33"/>
      <c r="D101" s="10" t="s">
        <v>137</v>
      </c>
      <c r="E101" s="11">
        <f t="shared" si="40"/>
        <v>1375.6</v>
      </c>
      <c r="F101" s="11">
        <v>687.8</v>
      </c>
      <c r="G101" s="11">
        <v>687.8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</row>
    <row r="102" spans="1:16" s="60" customFormat="1" ht="20.100000000000001" customHeight="1" x14ac:dyDescent="0.25">
      <c r="A102" s="37" t="s">
        <v>154</v>
      </c>
      <c r="B102" s="32" t="s">
        <v>155</v>
      </c>
      <c r="C102" s="33" t="s">
        <v>132</v>
      </c>
      <c r="D102" s="10" t="s">
        <v>127</v>
      </c>
      <c r="E102" s="11">
        <f t="shared" si="40"/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</row>
    <row r="103" spans="1:16" s="60" customFormat="1" ht="20.100000000000001" customHeight="1" x14ac:dyDescent="0.25">
      <c r="A103" s="37"/>
      <c r="B103" s="32"/>
      <c r="C103" s="33"/>
      <c r="D103" s="10" t="s">
        <v>128</v>
      </c>
      <c r="E103" s="11">
        <f t="shared" si="40"/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</row>
    <row r="104" spans="1:16" s="60" customFormat="1" ht="20.100000000000001" customHeight="1" x14ac:dyDescent="0.25">
      <c r="A104" s="37"/>
      <c r="B104" s="32"/>
      <c r="C104" s="33"/>
      <c r="D104" s="10" t="s">
        <v>129</v>
      </c>
      <c r="E104" s="11">
        <f t="shared" si="40"/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</row>
    <row r="105" spans="1:16" s="60" customFormat="1" ht="20.100000000000001" customHeight="1" x14ac:dyDescent="0.25">
      <c r="A105" s="37"/>
      <c r="B105" s="32"/>
      <c r="C105" s="33"/>
      <c r="D105" s="10" t="s">
        <v>130</v>
      </c>
      <c r="E105" s="11">
        <f t="shared" si="40"/>
        <v>0</v>
      </c>
      <c r="F105" s="11">
        <v>0</v>
      </c>
      <c r="G105" s="11">
        <v>0</v>
      </c>
      <c r="H105" s="11" t="s">
        <v>136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</row>
    <row r="106" spans="1:16" s="60" customFormat="1" ht="20.100000000000001" customHeight="1" x14ac:dyDescent="0.25">
      <c r="A106" s="37" t="s">
        <v>156</v>
      </c>
      <c r="B106" s="32" t="s">
        <v>157</v>
      </c>
      <c r="C106" s="33" t="s">
        <v>132</v>
      </c>
      <c r="D106" s="10" t="s">
        <v>127</v>
      </c>
      <c r="E106" s="11">
        <f t="shared" si="40"/>
        <v>522.70000000000005</v>
      </c>
      <c r="F106" s="11">
        <v>522.70000000000005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</row>
    <row r="107" spans="1:16" s="60" customFormat="1" ht="20.100000000000001" customHeight="1" x14ac:dyDescent="0.25">
      <c r="A107" s="37"/>
      <c r="B107" s="32"/>
      <c r="C107" s="33"/>
      <c r="D107" s="10" t="s">
        <v>128</v>
      </c>
      <c r="E107" s="11">
        <f t="shared" si="40"/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</row>
    <row r="108" spans="1:16" s="60" customFormat="1" ht="20.100000000000001" customHeight="1" x14ac:dyDescent="0.25">
      <c r="A108" s="37"/>
      <c r="B108" s="32"/>
      <c r="C108" s="33"/>
      <c r="D108" s="10" t="s">
        <v>129</v>
      </c>
      <c r="E108" s="11">
        <f t="shared" si="40"/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</row>
    <row r="109" spans="1:16" s="60" customFormat="1" ht="20.100000000000001" customHeight="1" x14ac:dyDescent="0.25">
      <c r="A109" s="37"/>
      <c r="B109" s="32"/>
      <c r="C109" s="33"/>
      <c r="D109" s="10" t="s">
        <v>130</v>
      </c>
      <c r="E109" s="11">
        <f t="shared" si="40"/>
        <v>522.70000000000005</v>
      </c>
      <c r="F109" s="11">
        <v>522.70000000000005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</row>
    <row r="110" spans="1:16" s="60" customFormat="1" ht="20.100000000000001" customHeight="1" x14ac:dyDescent="0.25">
      <c r="A110" s="37" t="s">
        <v>288</v>
      </c>
      <c r="B110" s="32" t="s">
        <v>158</v>
      </c>
      <c r="C110" s="33" t="s">
        <v>132</v>
      </c>
      <c r="D110" s="10" t="s">
        <v>127</v>
      </c>
      <c r="E110" s="11">
        <f t="shared" si="40"/>
        <v>4190.1000000000004</v>
      </c>
      <c r="F110" s="11">
        <v>0</v>
      </c>
      <c r="G110" s="11">
        <v>790.6</v>
      </c>
      <c r="H110" s="11">
        <v>2000</v>
      </c>
      <c r="I110" s="11">
        <f>I111+I112+I113</f>
        <v>1399.5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</row>
    <row r="111" spans="1:16" s="60" customFormat="1" ht="20.100000000000001" customHeight="1" x14ac:dyDescent="0.25">
      <c r="A111" s="37"/>
      <c r="B111" s="32"/>
      <c r="C111" s="33"/>
      <c r="D111" s="10" t="s">
        <v>128</v>
      </c>
      <c r="E111" s="11">
        <f t="shared" si="40"/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</row>
    <row r="112" spans="1:16" s="60" customFormat="1" ht="28.5" customHeight="1" x14ac:dyDescent="0.25">
      <c r="A112" s="37"/>
      <c r="B112" s="32"/>
      <c r="C112" s="33"/>
      <c r="D112" s="10" t="s">
        <v>129</v>
      </c>
      <c r="E112" s="11">
        <f t="shared" si="40"/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</row>
    <row r="113" spans="1:16" s="60" customFormat="1" ht="20.100000000000001" customHeight="1" x14ac:dyDescent="0.25">
      <c r="A113" s="37"/>
      <c r="B113" s="15" t="s">
        <v>159</v>
      </c>
      <c r="C113" s="33"/>
      <c r="D113" s="58" t="s">
        <v>130</v>
      </c>
      <c r="E113" s="59">
        <f>SUM(F113:P119)</f>
        <v>4190.1000000000004</v>
      </c>
      <c r="F113" s="59">
        <v>0</v>
      </c>
      <c r="G113" s="59">
        <v>790.6</v>
      </c>
      <c r="H113" s="59">
        <v>2000</v>
      </c>
      <c r="I113" s="59">
        <v>1399.5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</row>
    <row r="114" spans="1:16" s="60" customFormat="1" ht="53.25" customHeight="1" x14ac:dyDescent="0.25">
      <c r="A114" s="37"/>
      <c r="B114" s="15" t="s">
        <v>160</v>
      </c>
      <c r="C114" s="33"/>
      <c r="D114" s="58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</row>
    <row r="115" spans="1:16" s="60" customFormat="1" ht="56.25" customHeight="1" x14ac:dyDescent="0.25">
      <c r="A115" s="37"/>
      <c r="B115" s="15" t="s">
        <v>161</v>
      </c>
      <c r="C115" s="33"/>
      <c r="D115" s="58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</row>
    <row r="116" spans="1:16" s="60" customFormat="1" ht="50.25" customHeight="1" x14ac:dyDescent="0.25">
      <c r="A116" s="37"/>
      <c r="B116" s="15" t="s">
        <v>162</v>
      </c>
      <c r="C116" s="33"/>
      <c r="D116" s="58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</row>
    <row r="117" spans="1:16" s="60" customFormat="1" ht="48.75" customHeight="1" x14ac:dyDescent="0.25">
      <c r="A117" s="37"/>
      <c r="B117" s="15" t="s">
        <v>163</v>
      </c>
      <c r="C117" s="33"/>
      <c r="D117" s="58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</row>
    <row r="118" spans="1:16" s="60" customFormat="1" ht="47.25" customHeight="1" x14ac:dyDescent="0.25">
      <c r="A118" s="37"/>
      <c r="B118" s="15" t="s">
        <v>164</v>
      </c>
      <c r="C118" s="33"/>
      <c r="D118" s="58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</row>
    <row r="119" spans="1:16" s="60" customFormat="1" ht="39.75" customHeight="1" x14ac:dyDescent="0.25">
      <c r="A119" s="37"/>
      <c r="B119" s="15" t="s">
        <v>165</v>
      </c>
      <c r="C119" s="33"/>
      <c r="D119" s="58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</row>
    <row r="120" spans="1:16" s="60" customFormat="1" ht="20.100000000000001" customHeight="1" x14ac:dyDescent="0.25">
      <c r="A120" s="37" t="s">
        <v>166</v>
      </c>
      <c r="B120" s="32" t="s">
        <v>167</v>
      </c>
      <c r="C120" s="33" t="s">
        <v>132</v>
      </c>
      <c r="D120" s="10" t="s">
        <v>127</v>
      </c>
      <c r="E120" s="11">
        <f>SUM(F120:P120)</f>
        <v>513.79999999999995</v>
      </c>
      <c r="F120" s="11">
        <v>0</v>
      </c>
      <c r="G120" s="11">
        <v>0</v>
      </c>
      <c r="H120" s="11">
        <f>H121+H122+H123</f>
        <v>512</v>
      </c>
      <c r="I120" s="11">
        <f t="shared" ref="I120:K120" si="44">I121+I122+I123</f>
        <v>0</v>
      </c>
      <c r="J120" s="11">
        <f t="shared" si="44"/>
        <v>0</v>
      </c>
      <c r="K120" s="11">
        <f t="shared" si="44"/>
        <v>1.8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</row>
    <row r="121" spans="1:16" s="60" customFormat="1" ht="20.100000000000001" customHeight="1" x14ac:dyDescent="0.25">
      <c r="A121" s="37"/>
      <c r="B121" s="32"/>
      <c r="C121" s="33"/>
      <c r="D121" s="10" t="s">
        <v>128</v>
      </c>
      <c r="E121" s="11">
        <f t="shared" ref="E121:E171" si="45">SUM(F121:P121)</f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</row>
    <row r="122" spans="1:16" s="60" customFormat="1" ht="20.100000000000001" customHeight="1" x14ac:dyDescent="0.25">
      <c r="A122" s="37"/>
      <c r="B122" s="32"/>
      <c r="C122" s="33"/>
      <c r="D122" s="10" t="s">
        <v>129</v>
      </c>
      <c r="E122" s="11">
        <f t="shared" si="45"/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</row>
    <row r="123" spans="1:16" s="60" customFormat="1" ht="20.100000000000001" customHeight="1" x14ac:dyDescent="0.25">
      <c r="A123" s="37"/>
      <c r="B123" s="32"/>
      <c r="C123" s="33"/>
      <c r="D123" s="10" t="s">
        <v>130</v>
      </c>
      <c r="E123" s="11">
        <f t="shared" si="45"/>
        <v>513.79999999999995</v>
      </c>
      <c r="F123" s="11">
        <v>0</v>
      </c>
      <c r="G123" s="11">
        <v>0</v>
      </c>
      <c r="H123" s="11">
        <v>512</v>
      </c>
      <c r="I123" s="11">
        <v>0</v>
      </c>
      <c r="J123" s="11">
        <v>0</v>
      </c>
      <c r="K123" s="11">
        <v>1.8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</row>
    <row r="124" spans="1:16" ht="20.100000000000001" customHeight="1" x14ac:dyDescent="0.25">
      <c r="A124" s="37" t="s">
        <v>40</v>
      </c>
      <c r="B124" s="32" t="s">
        <v>168</v>
      </c>
      <c r="C124" s="33" t="s">
        <v>132</v>
      </c>
      <c r="D124" s="10" t="s">
        <v>127</v>
      </c>
      <c r="E124" s="11">
        <f t="shared" si="45"/>
        <v>37415.299999999996</v>
      </c>
      <c r="F124" s="11">
        <v>10314.9</v>
      </c>
      <c r="G124" s="11">
        <v>22086.799999999999</v>
      </c>
      <c r="H124" s="11">
        <v>291.2</v>
      </c>
      <c r="I124" s="11">
        <v>0</v>
      </c>
      <c r="J124" s="11">
        <v>0</v>
      </c>
      <c r="K124" s="11">
        <v>0</v>
      </c>
      <c r="L124" s="11">
        <f>L125+L126+L127</f>
        <v>4451.3999999999996</v>
      </c>
      <c r="M124" s="11">
        <f t="shared" ref="M124:P124" si="46">M125+M126+M127</f>
        <v>271</v>
      </c>
      <c r="N124" s="11">
        <f t="shared" si="46"/>
        <v>0</v>
      </c>
      <c r="O124" s="11">
        <f t="shared" si="46"/>
        <v>0</v>
      </c>
      <c r="P124" s="11">
        <f t="shared" si="46"/>
        <v>0</v>
      </c>
    </row>
    <row r="125" spans="1:16" ht="20.100000000000001" customHeight="1" x14ac:dyDescent="0.25">
      <c r="A125" s="37"/>
      <c r="B125" s="32"/>
      <c r="C125" s="33"/>
      <c r="D125" s="10" t="s">
        <v>128</v>
      </c>
      <c r="E125" s="11">
        <f t="shared" si="45"/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</row>
    <row r="126" spans="1:16" ht="20.100000000000001" customHeight="1" x14ac:dyDescent="0.25">
      <c r="A126" s="37"/>
      <c r="B126" s="32"/>
      <c r="C126" s="33"/>
      <c r="D126" s="10" t="s">
        <v>129</v>
      </c>
      <c r="E126" s="11">
        <f t="shared" si="45"/>
        <v>31656.6</v>
      </c>
      <c r="F126" s="11">
        <v>9800</v>
      </c>
      <c r="G126" s="11">
        <v>21856.6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</row>
    <row r="127" spans="1:16" ht="20.100000000000001" customHeight="1" x14ac:dyDescent="0.25">
      <c r="A127" s="37"/>
      <c r="B127" s="32"/>
      <c r="C127" s="33"/>
      <c r="D127" s="10" t="s">
        <v>130</v>
      </c>
      <c r="E127" s="11">
        <f t="shared" si="45"/>
        <v>5758.7</v>
      </c>
      <c r="F127" s="11">
        <v>514.9</v>
      </c>
      <c r="G127" s="11">
        <v>230.2</v>
      </c>
      <c r="H127" s="11">
        <v>291.2</v>
      </c>
      <c r="I127" s="11">
        <v>0</v>
      </c>
      <c r="J127" s="11">
        <v>0</v>
      </c>
      <c r="K127" s="11">
        <v>0</v>
      </c>
      <c r="L127" s="11">
        <f>L131+L135+L139+L143</f>
        <v>4451.3999999999996</v>
      </c>
      <c r="M127" s="11">
        <f t="shared" ref="M127:P127" si="47">M131+M135+M139+M143</f>
        <v>271</v>
      </c>
      <c r="N127" s="11">
        <f t="shared" si="47"/>
        <v>0</v>
      </c>
      <c r="O127" s="11">
        <f t="shared" si="47"/>
        <v>0</v>
      </c>
      <c r="P127" s="11">
        <f t="shared" si="47"/>
        <v>0</v>
      </c>
    </row>
    <row r="128" spans="1:16" s="60" customFormat="1" ht="19.5" customHeight="1" x14ac:dyDescent="0.25">
      <c r="A128" s="37" t="s">
        <v>169</v>
      </c>
      <c r="B128" s="32" t="s">
        <v>170</v>
      </c>
      <c r="C128" s="33" t="s">
        <v>132</v>
      </c>
      <c r="D128" s="10" t="s">
        <v>127</v>
      </c>
      <c r="E128" s="11">
        <f t="shared" si="45"/>
        <v>36999.4</v>
      </c>
      <c r="F128" s="11">
        <f>F129+F130+F131</f>
        <v>9899</v>
      </c>
      <c r="G128" s="11">
        <f t="shared" ref="G128:P128" si="48">G129+G130+G131</f>
        <v>22086.799999999999</v>
      </c>
      <c r="H128" s="11">
        <f t="shared" si="48"/>
        <v>291.2</v>
      </c>
      <c r="I128" s="11">
        <f t="shared" si="48"/>
        <v>0</v>
      </c>
      <c r="J128" s="11">
        <f t="shared" si="48"/>
        <v>0</v>
      </c>
      <c r="K128" s="11">
        <f t="shared" si="48"/>
        <v>0</v>
      </c>
      <c r="L128" s="11">
        <f t="shared" si="48"/>
        <v>4451.3999999999996</v>
      </c>
      <c r="M128" s="11">
        <f t="shared" si="48"/>
        <v>271</v>
      </c>
      <c r="N128" s="11">
        <f t="shared" si="48"/>
        <v>0</v>
      </c>
      <c r="O128" s="11">
        <f t="shared" si="48"/>
        <v>0</v>
      </c>
      <c r="P128" s="11">
        <f t="shared" si="48"/>
        <v>0</v>
      </c>
    </row>
    <row r="129" spans="1:16" s="60" customFormat="1" ht="20.100000000000001" customHeight="1" x14ac:dyDescent="0.25">
      <c r="A129" s="37"/>
      <c r="B129" s="32"/>
      <c r="C129" s="33"/>
      <c r="D129" s="10" t="s">
        <v>128</v>
      </c>
      <c r="E129" s="11">
        <f t="shared" si="45"/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</row>
    <row r="130" spans="1:16" s="60" customFormat="1" ht="20.100000000000001" customHeight="1" x14ac:dyDescent="0.25">
      <c r="A130" s="37"/>
      <c r="B130" s="32"/>
      <c r="C130" s="33"/>
      <c r="D130" s="10" t="s">
        <v>129</v>
      </c>
      <c r="E130" s="11">
        <f t="shared" si="45"/>
        <v>31656.6</v>
      </c>
      <c r="F130" s="11">
        <v>9800</v>
      </c>
      <c r="G130" s="11">
        <v>21856.6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</row>
    <row r="131" spans="1:16" s="60" customFormat="1" ht="20.100000000000001" customHeight="1" x14ac:dyDescent="0.25">
      <c r="A131" s="37"/>
      <c r="B131" s="32"/>
      <c r="C131" s="33"/>
      <c r="D131" s="10" t="s">
        <v>130</v>
      </c>
      <c r="E131" s="11">
        <f t="shared" si="45"/>
        <v>5342.7999999999993</v>
      </c>
      <c r="F131" s="11">
        <v>99</v>
      </c>
      <c r="G131" s="11">
        <v>230.2</v>
      </c>
      <c r="H131" s="11">
        <v>291.2</v>
      </c>
      <c r="I131" s="11">
        <v>0</v>
      </c>
      <c r="J131" s="11">
        <v>0</v>
      </c>
      <c r="K131" s="11">
        <v>0</v>
      </c>
      <c r="L131" s="11">
        <f>3353.3+1098.1</f>
        <v>4451.3999999999996</v>
      </c>
      <c r="M131" s="11">
        <v>271</v>
      </c>
      <c r="N131" s="11">
        <v>0</v>
      </c>
      <c r="O131" s="11">
        <v>0</v>
      </c>
      <c r="P131" s="11">
        <v>0</v>
      </c>
    </row>
    <row r="132" spans="1:16" s="60" customFormat="1" ht="20.100000000000001" customHeight="1" x14ac:dyDescent="0.25">
      <c r="A132" s="37" t="s">
        <v>171</v>
      </c>
      <c r="B132" s="32" t="s">
        <v>172</v>
      </c>
      <c r="C132" s="33" t="s">
        <v>132</v>
      </c>
      <c r="D132" s="10" t="s">
        <v>127</v>
      </c>
      <c r="E132" s="11">
        <f t="shared" si="45"/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</row>
    <row r="133" spans="1:16" s="60" customFormat="1" ht="20.100000000000001" customHeight="1" x14ac:dyDescent="0.25">
      <c r="A133" s="37"/>
      <c r="B133" s="32"/>
      <c r="C133" s="33"/>
      <c r="D133" s="10" t="s">
        <v>128</v>
      </c>
      <c r="E133" s="11">
        <f t="shared" si="45"/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</row>
    <row r="134" spans="1:16" s="60" customFormat="1" ht="20.100000000000001" customHeight="1" x14ac:dyDescent="0.25">
      <c r="A134" s="37"/>
      <c r="B134" s="32"/>
      <c r="C134" s="33"/>
      <c r="D134" s="10" t="s">
        <v>129</v>
      </c>
      <c r="E134" s="11">
        <f t="shared" si="45"/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</row>
    <row r="135" spans="1:16" s="60" customFormat="1" ht="20.100000000000001" customHeight="1" x14ac:dyDescent="0.25">
      <c r="A135" s="37"/>
      <c r="B135" s="32"/>
      <c r="C135" s="33"/>
      <c r="D135" s="10" t="s">
        <v>137</v>
      </c>
      <c r="E135" s="11">
        <f t="shared" si="45"/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</row>
    <row r="136" spans="1:16" s="60" customFormat="1" ht="20.100000000000001" customHeight="1" x14ac:dyDescent="0.25">
      <c r="A136" s="37" t="s">
        <v>173</v>
      </c>
      <c r="B136" s="32" t="s">
        <v>174</v>
      </c>
      <c r="C136" s="33" t="s">
        <v>132</v>
      </c>
      <c r="D136" s="10" t="s">
        <v>127</v>
      </c>
      <c r="E136" s="11">
        <f t="shared" si="45"/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</row>
    <row r="137" spans="1:16" s="60" customFormat="1" ht="20.100000000000001" customHeight="1" x14ac:dyDescent="0.25">
      <c r="A137" s="37"/>
      <c r="B137" s="32"/>
      <c r="C137" s="33"/>
      <c r="D137" s="10" t="s">
        <v>128</v>
      </c>
      <c r="E137" s="11">
        <f t="shared" si="45"/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</row>
    <row r="138" spans="1:16" s="60" customFormat="1" ht="20.100000000000001" customHeight="1" x14ac:dyDescent="0.25">
      <c r="A138" s="37"/>
      <c r="B138" s="32"/>
      <c r="C138" s="33"/>
      <c r="D138" s="10" t="s">
        <v>129</v>
      </c>
      <c r="E138" s="11">
        <f t="shared" si="45"/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</row>
    <row r="139" spans="1:16" s="60" customFormat="1" ht="20.100000000000001" customHeight="1" x14ac:dyDescent="0.25">
      <c r="A139" s="37"/>
      <c r="B139" s="32"/>
      <c r="C139" s="33"/>
      <c r="D139" s="10" t="s">
        <v>130</v>
      </c>
      <c r="E139" s="11">
        <f t="shared" si="45"/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</row>
    <row r="140" spans="1:16" s="60" customFormat="1" ht="20.100000000000001" customHeight="1" x14ac:dyDescent="0.25">
      <c r="A140" s="37" t="s">
        <v>175</v>
      </c>
      <c r="B140" s="32" t="s">
        <v>176</v>
      </c>
      <c r="C140" s="33" t="s">
        <v>132</v>
      </c>
      <c r="D140" s="10" t="s">
        <v>127</v>
      </c>
      <c r="E140" s="11">
        <f t="shared" si="45"/>
        <v>415.9</v>
      </c>
      <c r="F140" s="11">
        <v>415.9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</row>
    <row r="141" spans="1:16" s="60" customFormat="1" ht="20.100000000000001" customHeight="1" x14ac:dyDescent="0.25">
      <c r="A141" s="37"/>
      <c r="B141" s="32"/>
      <c r="C141" s="33"/>
      <c r="D141" s="10" t="s">
        <v>128</v>
      </c>
      <c r="E141" s="11">
        <f t="shared" si="45"/>
        <v>0</v>
      </c>
      <c r="F141" s="11" t="s">
        <v>136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</row>
    <row r="142" spans="1:16" s="60" customFormat="1" ht="20.100000000000001" customHeight="1" x14ac:dyDescent="0.25">
      <c r="A142" s="37"/>
      <c r="B142" s="32"/>
      <c r="C142" s="33"/>
      <c r="D142" s="10" t="s">
        <v>129</v>
      </c>
      <c r="E142" s="11">
        <f t="shared" si="45"/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</row>
    <row r="143" spans="1:16" s="60" customFormat="1" ht="20.100000000000001" customHeight="1" x14ac:dyDescent="0.25">
      <c r="A143" s="37"/>
      <c r="B143" s="32"/>
      <c r="C143" s="33"/>
      <c r="D143" s="10" t="s">
        <v>130</v>
      </c>
      <c r="E143" s="11">
        <f t="shared" si="45"/>
        <v>415.9</v>
      </c>
      <c r="F143" s="11">
        <v>415.9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</row>
    <row r="144" spans="1:16" ht="20.100000000000001" customHeight="1" x14ac:dyDescent="0.25">
      <c r="A144" s="37" t="s">
        <v>41</v>
      </c>
      <c r="B144" s="32" t="s">
        <v>292</v>
      </c>
      <c r="C144" s="33" t="s">
        <v>132</v>
      </c>
      <c r="D144" s="10" t="s">
        <v>127</v>
      </c>
      <c r="E144" s="11">
        <f t="shared" si="45"/>
        <v>23939.599999999999</v>
      </c>
      <c r="F144" s="11">
        <v>0</v>
      </c>
      <c r="G144" s="11">
        <v>7793.8</v>
      </c>
      <c r="H144" s="11">
        <v>11245.8</v>
      </c>
      <c r="I144" s="11">
        <v>1400</v>
      </c>
      <c r="J144" s="11">
        <f>J145+J146+J147</f>
        <v>700</v>
      </c>
      <c r="K144" s="11">
        <f t="shared" ref="K144:L144" si="49">K145+K146+K147</f>
        <v>0</v>
      </c>
      <c r="L144" s="11">
        <f t="shared" si="49"/>
        <v>0</v>
      </c>
      <c r="M144" s="11">
        <f>M145+M146+M147</f>
        <v>0</v>
      </c>
      <c r="N144" s="11">
        <f t="shared" ref="N144:O144" si="50">N145+N146+N147</f>
        <v>1400</v>
      </c>
      <c r="O144" s="11">
        <f t="shared" si="50"/>
        <v>1400</v>
      </c>
      <c r="P144" s="11">
        <v>0</v>
      </c>
    </row>
    <row r="145" spans="1:16" ht="20.100000000000001" customHeight="1" x14ac:dyDescent="0.25">
      <c r="A145" s="37"/>
      <c r="B145" s="32"/>
      <c r="C145" s="33"/>
      <c r="D145" s="10" t="s">
        <v>128</v>
      </c>
      <c r="E145" s="11">
        <f t="shared" si="45"/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f>J157</f>
        <v>0</v>
      </c>
      <c r="K145" s="11">
        <f t="shared" ref="K145:L145" si="51">K157</f>
        <v>0</v>
      </c>
      <c r="L145" s="11">
        <f t="shared" si="51"/>
        <v>0</v>
      </c>
      <c r="M145" s="11">
        <f>M157</f>
        <v>0</v>
      </c>
      <c r="N145" s="11">
        <f t="shared" ref="N145:P145" si="52">N157</f>
        <v>0</v>
      </c>
      <c r="O145" s="11">
        <f t="shared" si="52"/>
        <v>0</v>
      </c>
      <c r="P145" s="11">
        <f t="shared" si="52"/>
        <v>0</v>
      </c>
    </row>
    <row r="146" spans="1:16" ht="20.100000000000001" customHeight="1" x14ac:dyDescent="0.25">
      <c r="A146" s="37"/>
      <c r="B146" s="32"/>
      <c r="C146" s="33"/>
      <c r="D146" s="10" t="s">
        <v>129</v>
      </c>
      <c r="E146" s="11">
        <f t="shared" si="45"/>
        <v>16009</v>
      </c>
      <c r="F146" s="11">
        <v>0</v>
      </c>
      <c r="G146" s="11">
        <v>7000</v>
      </c>
      <c r="H146" s="11">
        <v>4158</v>
      </c>
      <c r="I146" s="11">
        <v>1386</v>
      </c>
      <c r="J146" s="11">
        <f t="shared" ref="J146:M147" si="53">J158</f>
        <v>693</v>
      </c>
      <c r="K146" s="11">
        <f>K150+K154+K158+K162+K166+K170</f>
        <v>0</v>
      </c>
      <c r="L146" s="11">
        <f t="shared" si="53"/>
        <v>0</v>
      </c>
      <c r="M146" s="11">
        <f t="shared" si="53"/>
        <v>0</v>
      </c>
      <c r="N146" s="11">
        <v>1386</v>
      </c>
      <c r="O146" s="11">
        <v>1386</v>
      </c>
      <c r="P146" s="11">
        <v>0</v>
      </c>
    </row>
    <row r="147" spans="1:16" ht="20.100000000000001" customHeight="1" x14ac:dyDescent="0.25">
      <c r="A147" s="37"/>
      <c r="B147" s="32"/>
      <c r="C147" s="33"/>
      <c r="D147" s="10" t="s">
        <v>130</v>
      </c>
      <c r="E147" s="11">
        <f t="shared" si="45"/>
        <v>7930.6</v>
      </c>
      <c r="F147" s="11">
        <v>0</v>
      </c>
      <c r="G147" s="11">
        <v>793.8</v>
      </c>
      <c r="H147" s="11">
        <v>7087.8</v>
      </c>
      <c r="I147" s="11">
        <v>14</v>
      </c>
      <c r="J147" s="11">
        <f t="shared" si="53"/>
        <v>7</v>
      </c>
      <c r="K147" s="11">
        <f>K159+K151+K155+K163+K167+K171</f>
        <v>0</v>
      </c>
      <c r="L147" s="11">
        <f t="shared" si="53"/>
        <v>0</v>
      </c>
      <c r="M147" s="11">
        <f t="shared" si="53"/>
        <v>0</v>
      </c>
      <c r="N147" s="11">
        <v>14</v>
      </c>
      <c r="O147" s="11">
        <v>14</v>
      </c>
      <c r="P147" s="11">
        <v>0</v>
      </c>
    </row>
    <row r="148" spans="1:16" s="60" customFormat="1" ht="20.100000000000001" customHeight="1" x14ac:dyDescent="0.25">
      <c r="A148" s="37" t="s">
        <v>42</v>
      </c>
      <c r="B148" s="32" t="s">
        <v>178</v>
      </c>
      <c r="C148" s="33" t="s">
        <v>132</v>
      </c>
      <c r="D148" s="10" t="s">
        <v>127</v>
      </c>
      <c r="E148" s="11">
        <f t="shared" si="45"/>
        <v>234.5</v>
      </c>
      <c r="F148" s="11">
        <v>0</v>
      </c>
      <c r="G148" s="11">
        <v>234.5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</row>
    <row r="149" spans="1:16" s="60" customFormat="1" ht="20.100000000000001" customHeight="1" x14ac:dyDescent="0.25">
      <c r="A149" s="37"/>
      <c r="B149" s="32"/>
      <c r="C149" s="33"/>
      <c r="D149" s="10" t="s">
        <v>128</v>
      </c>
      <c r="E149" s="11">
        <f t="shared" si="45"/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</row>
    <row r="150" spans="1:16" s="60" customFormat="1" ht="20.100000000000001" customHeight="1" x14ac:dyDescent="0.25">
      <c r="A150" s="37"/>
      <c r="B150" s="32"/>
      <c r="C150" s="33"/>
      <c r="D150" s="10" t="s">
        <v>129</v>
      </c>
      <c r="E150" s="11">
        <f t="shared" si="45"/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</row>
    <row r="151" spans="1:16" s="60" customFormat="1" ht="20.100000000000001" customHeight="1" x14ac:dyDescent="0.25">
      <c r="A151" s="37"/>
      <c r="B151" s="32"/>
      <c r="C151" s="33"/>
      <c r="D151" s="10" t="s">
        <v>130</v>
      </c>
      <c r="E151" s="11">
        <f t="shared" si="45"/>
        <v>234.5</v>
      </c>
      <c r="F151" s="11">
        <v>0</v>
      </c>
      <c r="G151" s="11">
        <v>234.5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</row>
    <row r="152" spans="1:16" s="60" customFormat="1" ht="20.100000000000001" customHeight="1" x14ac:dyDescent="0.25">
      <c r="A152" s="37" t="s">
        <v>43</v>
      </c>
      <c r="B152" s="32" t="s">
        <v>179</v>
      </c>
      <c r="C152" s="33" t="s">
        <v>132</v>
      </c>
      <c r="D152" s="10" t="s">
        <v>127</v>
      </c>
      <c r="E152" s="11">
        <f t="shared" si="45"/>
        <v>12846.900000000001</v>
      </c>
      <c r="F152" s="11">
        <v>0</v>
      </c>
      <c r="G152" s="11">
        <v>7559.3</v>
      </c>
      <c r="H152" s="11">
        <v>5287.6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</row>
    <row r="153" spans="1:16" s="60" customFormat="1" ht="20.100000000000001" customHeight="1" x14ac:dyDescent="0.25">
      <c r="A153" s="37"/>
      <c r="B153" s="32"/>
      <c r="C153" s="33"/>
      <c r="D153" s="10" t="s">
        <v>128</v>
      </c>
      <c r="E153" s="11">
        <f t="shared" si="45"/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</row>
    <row r="154" spans="1:16" s="60" customFormat="1" ht="20.100000000000001" customHeight="1" x14ac:dyDescent="0.25">
      <c r="A154" s="37"/>
      <c r="B154" s="32"/>
      <c r="C154" s="33"/>
      <c r="D154" s="10" t="s">
        <v>129</v>
      </c>
      <c r="E154" s="11">
        <f t="shared" si="45"/>
        <v>7000</v>
      </c>
      <c r="F154" s="11">
        <v>0</v>
      </c>
      <c r="G154" s="11">
        <v>7000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</row>
    <row r="155" spans="1:16" s="60" customFormat="1" ht="20.100000000000001" customHeight="1" x14ac:dyDescent="0.25">
      <c r="A155" s="37"/>
      <c r="B155" s="32"/>
      <c r="C155" s="33"/>
      <c r="D155" s="10" t="s">
        <v>130</v>
      </c>
      <c r="E155" s="11">
        <f t="shared" si="45"/>
        <v>5846.9000000000005</v>
      </c>
      <c r="F155" s="11">
        <v>0</v>
      </c>
      <c r="G155" s="11">
        <v>559.29999999999995</v>
      </c>
      <c r="H155" s="11">
        <v>5287.6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</row>
    <row r="156" spans="1:16" s="60" customFormat="1" ht="20.100000000000001" customHeight="1" x14ac:dyDescent="0.25">
      <c r="A156" s="37" t="s">
        <v>44</v>
      </c>
      <c r="B156" s="32" t="s">
        <v>180</v>
      </c>
      <c r="C156" s="33" t="s">
        <v>132</v>
      </c>
      <c r="D156" s="10" t="s">
        <v>127</v>
      </c>
      <c r="E156" s="11">
        <f t="shared" si="45"/>
        <v>8058.2</v>
      </c>
      <c r="F156" s="11">
        <v>0</v>
      </c>
      <c r="G156" s="11">
        <v>0</v>
      </c>
      <c r="H156" s="11">
        <v>5958.2</v>
      </c>
      <c r="I156" s="11">
        <v>1400</v>
      </c>
      <c r="J156" s="11">
        <f>J157+J158+J159</f>
        <v>700</v>
      </c>
      <c r="K156" s="11">
        <f t="shared" ref="K156:L156" si="54">K157+K158+K159</f>
        <v>0</v>
      </c>
      <c r="L156" s="11">
        <f t="shared" si="54"/>
        <v>0</v>
      </c>
      <c r="M156" s="11">
        <f>M157+M158+M159</f>
        <v>0</v>
      </c>
      <c r="N156" s="11">
        <f>N157+N158+N159</f>
        <v>0</v>
      </c>
      <c r="O156" s="11">
        <f>O157+O158+O159</f>
        <v>0</v>
      </c>
      <c r="P156" s="11">
        <v>0</v>
      </c>
    </row>
    <row r="157" spans="1:16" s="60" customFormat="1" ht="23.25" customHeight="1" x14ac:dyDescent="0.25">
      <c r="A157" s="37"/>
      <c r="B157" s="32"/>
      <c r="C157" s="33"/>
      <c r="D157" s="10" t="s">
        <v>128</v>
      </c>
      <c r="E157" s="11">
        <f t="shared" si="45"/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</row>
    <row r="158" spans="1:16" s="60" customFormat="1" ht="19.5" customHeight="1" x14ac:dyDescent="0.25">
      <c r="A158" s="37"/>
      <c r="B158" s="32"/>
      <c r="C158" s="33"/>
      <c r="D158" s="10" t="s">
        <v>129</v>
      </c>
      <c r="E158" s="11">
        <f t="shared" si="45"/>
        <v>6237</v>
      </c>
      <c r="F158" s="11">
        <v>0</v>
      </c>
      <c r="G158" s="11">
        <v>0</v>
      </c>
      <c r="H158" s="11">
        <v>4158</v>
      </c>
      <c r="I158" s="11">
        <v>1386</v>
      </c>
      <c r="J158" s="11">
        <v>693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</row>
    <row r="159" spans="1:16" s="60" customFormat="1" ht="20.100000000000001" customHeight="1" x14ac:dyDescent="0.25">
      <c r="A159" s="37"/>
      <c r="B159" s="32"/>
      <c r="C159" s="33"/>
      <c r="D159" s="10" t="s">
        <v>130</v>
      </c>
      <c r="E159" s="11">
        <f t="shared" si="45"/>
        <v>1828.2</v>
      </c>
      <c r="F159" s="11">
        <v>0</v>
      </c>
      <c r="G159" s="11">
        <v>0</v>
      </c>
      <c r="H159" s="11">
        <v>1800.2</v>
      </c>
      <c r="I159" s="11">
        <v>14</v>
      </c>
      <c r="J159" s="11">
        <v>7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7</v>
      </c>
    </row>
    <row r="160" spans="1:16" s="60" customFormat="1" ht="20.100000000000001" customHeight="1" x14ac:dyDescent="0.25">
      <c r="A160" s="37" t="s">
        <v>181</v>
      </c>
      <c r="B160" s="32" t="s">
        <v>182</v>
      </c>
      <c r="C160" s="33" t="s">
        <v>132</v>
      </c>
      <c r="D160" s="10" t="s">
        <v>127</v>
      </c>
      <c r="E160" s="11">
        <f t="shared" si="45"/>
        <v>5200.8999999999996</v>
      </c>
      <c r="F160" s="11">
        <v>2500</v>
      </c>
      <c r="G160" s="11">
        <v>800</v>
      </c>
      <c r="H160" s="11">
        <v>1900.9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</row>
    <row r="161" spans="1:16" s="60" customFormat="1" ht="20.100000000000001" customHeight="1" x14ac:dyDescent="0.25">
      <c r="A161" s="37"/>
      <c r="B161" s="32"/>
      <c r="C161" s="33"/>
      <c r="D161" s="10" t="s">
        <v>128</v>
      </c>
      <c r="E161" s="11">
        <f t="shared" si="45"/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</row>
    <row r="162" spans="1:16" s="60" customFormat="1" ht="20.100000000000001" customHeight="1" x14ac:dyDescent="0.25">
      <c r="A162" s="37"/>
      <c r="B162" s="32"/>
      <c r="C162" s="33"/>
      <c r="D162" s="10" t="s">
        <v>129</v>
      </c>
      <c r="E162" s="11">
        <f t="shared" si="45"/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</row>
    <row r="163" spans="1:16" s="60" customFormat="1" ht="20.100000000000001" customHeight="1" x14ac:dyDescent="0.25">
      <c r="A163" s="37"/>
      <c r="B163" s="32"/>
      <c r="C163" s="33"/>
      <c r="D163" s="10" t="s">
        <v>130</v>
      </c>
      <c r="E163" s="11">
        <f t="shared" si="45"/>
        <v>5200.8999999999996</v>
      </c>
      <c r="F163" s="11">
        <v>2500</v>
      </c>
      <c r="G163" s="11">
        <v>800</v>
      </c>
      <c r="H163" s="11">
        <v>1900.9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</row>
    <row r="164" spans="1:16" s="60" customFormat="1" ht="20.100000000000001" customHeight="1" x14ac:dyDescent="0.25">
      <c r="A164" s="37" t="s">
        <v>183</v>
      </c>
      <c r="B164" s="32" t="s">
        <v>184</v>
      </c>
      <c r="C164" s="33" t="s">
        <v>132</v>
      </c>
      <c r="D164" s="10" t="s">
        <v>127</v>
      </c>
      <c r="E164" s="11">
        <f t="shared" si="45"/>
        <v>1828.7</v>
      </c>
      <c r="F164" s="11">
        <v>1000</v>
      </c>
      <c r="G164" s="11">
        <v>100</v>
      </c>
      <c r="H164" s="11">
        <v>728.7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</row>
    <row r="165" spans="1:16" s="60" customFormat="1" ht="20.100000000000001" customHeight="1" x14ac:dyDescent="0.25">
      <c r="A165" s="37"/>
      <c r="B165" s="32"/>
      <c r="C165" s="33"/>
      <c r="D165" s="10" t="s">
        <v>128</v>
      </c>
      <c r="E165" s="11">
        <f t="shared" si="45"/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</row>
    <row r="166" spans="1:16" s="60" customFormat="1" ht="20.100000000000001" customHeight="1" x14ac:dyDescent="0.25">
      <c r="A166" s="37"/>
      <c r="B166" s="32"/>
      <c r="C166" s="33"/>
      <c r="D166" s="10" t="s">
        <v>129</v>
      </c>
      <c r="E166" s="11">
        <f t="shared" si="45"/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</row>
    <row r="167" spans="1:16" s="60" customFormat="1" ht="20.100000000000001" customHeight="1" x14ac:dyDescent="0.25">
      <c r="A167" s="37"/>
      <c r="B167" s="32"/>
      <c r="C167" s="33"/>
      <c r="D167" s="10" t="s">
        <v>130</v>
      </c>
      <c r="E167" s="11">
        <f t="shared" si="45"/>
        <v>1828.7</v>
      </c>
      <c r="F167" s="11">
        <v>1000</v>
      </c>
      <c r="G167" s="11">
        <v>100</v>
      </c>
      <c r="H167" s="11">
        <v>728.7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</row>
    <row r="168" spans="1:16" s="60" customFormat="1" ht="20.100000000000001" customHeight="1" x14ac:dyDescent="0.25">
      <c r="A168" s="37" t="s">
        <v>185</v>
      </c>
      <c r="B168" s="32" t="s">
        <v>186</v>
      </c>
      <c r="C168" s="33" t="s">
        <v>132</v>
      </c>
      <c r="D168" s="10" t="s">
        <v>127</v>
      </c>
      <c r="E168" s="11">
        <f t="shared" si="45"/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</row>
    <row r="169" spans="1:16" s="60" customFormat="1" ht="20.100000000000001" customHeight="1" x14ac:dyDescent="0.25">
      <c r="A169" s="37"/>
      <c r="B169" s="32"/>
      <c r="C169" s="33"/>
      <c r="D169" s="10" t="s">
        <v>128</v>
      </c>
      <c r="E169" s="11">
        <f t="shared" si="45"/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</row>
    <row r="170" spans="1:16" s="60" customFormat="1" ht="20.100000000000001" customHeight="1" x14ac:dyDescent="0.25">
      <c r="A170" s="37"/>
      <c r="B170" s="32"/>
      <c r="C170" s="33"/>
      <c r="D170" s="10" t="s">
        <v>129</v>
      </c>
      <c r="E170" s="11">
        <f t="shared" si="45"/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</row>
    <row r="171" spans="1:16" s="60" customFormat="1" ht="20.100000000000001" customHeight="1" x14ac:dyDescent="0.25">
      <c r="A171" s="37"/>
      <c r="B171" s="32"/>
      <c r="C171" s="33"/>
      <c r="D171" s="10" t="s">
        <v>130</v>
      </c>
      <c r="E171" s="11">
        <f t="shared" si="45"/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</row>
    <row r="172" spans="1:16" ht="20.100000000000001" customHeight="1" x14ac:dyDescent="0.25">
      <c r="A172" s="37" t="s">
        <v>30</v>
      </c>
      <c r="B172" s="32" t="s">
        <v>187</v>
      </c>
      <c r="C172" s="33" t="s">
        <v>132</v>
      </c>
      <c r="D172" s="10" t="s">
        <v>127</v>
      </c>
      <c r="E172" s="11">
        <f>SUM(F172:P172)</f>
        <v>364841.89999999997</v>
      </c>
      <c r="F172" s="11">
        <v>187170.7</v>
      </c>
      <c r="G172" s="11">
        <v>86981.4</v>
      </c>
      <c r="H172" s="11">
        <v>72836.2</v>
      </c>
      <c r="I172" s="11">
        <v>0</v>
      </c>
      <c r="J172" s="11">
        <f>J173+J174+J175</f>
        <v>0</v>
      </c>
      <c r="K172" s="11">
        <f t="shared" ref="K172:P172" si="55">K173+K174+K175</f>
        <v>0</v>
      </c>
      <c r="L172" s="11">
        <f t="shared" si="55"/>
        <v>15353.6</v>
      </c>
      <c r="M172" s="11">
        <f t="shared" si="55"/>
        <v>2500</v>
      </c>
      <c r="N172" s="11">
        <f t="shared" si="55"/>
        <v>0</v>
      </c>
      <c r="O172" s="11">
        <f t="shared" si="55"/>
        <v>0</v>
      </c>
      <c r="P172" s="11">
        <f t="shared" si="55"/>
        <v>0</v>
      </c>
    </row>
    <row r="173" spans="1:16" ht="20.100000000000001" customHeight="1" x14ac:dyDescent="0.25">
      <c r="A173" s="37"/>
      <c r="B173" s="32"/>
      <c r="C173" s="33"/>
      <c r="D173" s="10" t="s">
        <v>128</v>
      </c>
      <c r="E173" s="11">
        <f t="shared" ref="E173:E231" si="56">SUM(F173:P173)</f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f>J229</f>
        <v>0</v>
      </c>
      <c r="K173" s="11">
        <f t="shared" ref="K173:P175" si="57">K229</f>
        <v>0</v>
      </c>
      <c r="L173" s="11">
        <f t="shared" si="57"/>
        <v>0</v>
      </c>
      <c r="M173" s="11">
        <f t="shared" si="57"/>
        <v>0</v>
      </c>
      <c r="N173" s="11">
        <f t="shared" si="57"/>
        <v>0</v>
      </c>
      <c r="O173" s="11">
        <f t="shared" si="57"/>
        <v>0</v>
      </c>
      <c r="P173" s="11">
        <f t="shared" si="57"/>
        <v>0</v>
      </c>
    </row>
    <row r="174" spans="1:16" ht="20.100000000000001" customHeight="1" x14ac:dyDescent="0.25">
      <c r="A174" s="37"/>
      <c r="B174" s="32"/>
      <c r="C174" s="33"/>
      <c r="D174" s="10" t="s">
        <v>129</v>
      </c>
      <c r="E174" s="11">
        <f t="shared" si="56"/>
        <v>117908.5</v>
      </c>
      <c r="F174" s="11">
        <v>49823.6</v>
      </c>
      <c r="G174" s="11">
        <v>28865.3</v>
      </c>
      <c r="H174" s="11">
        <v>24019.599999999999</v>
      </c>
      <c r="I174" s="11">
        <v>0</v>
      </c>
      <c r="J174" s="11">
        <f t="shared" ref="J174:K175" si="58">J230</f>
        <v>0</v>
      </c>
      <c r="K174" s="11">
        <f t="shared" si="58"/>
        <v>0</v>
      </c>
      <c r="L174" s="11">
        <f t="shared" si="57"/>
        <v>15200</v>
      </c>
      <c r="M174" s="11">
        <f t="shared" si="57"/>
        <v>0</v>
      </c>
      <c r="N174" s="11">
        <f t="shared" si="57"/>
        <v>0</v>
      </c>
      <c r="O174" s="11">
        <f t="shared" si="57"/>
        <v>0</v>
      </c>
      <c r="P174" s="11">
        <f t="shared" si="57"/>
        <v>0</v>
      </c>
    </row>
    <row r="175" spans="1:16" ht="20.100000000000001" customHeight="1" x14ac:dyDescent="0.25">
      <c r="A175" s="37"/>
      <c r="B175" s="32"/>
      <c r="C175" s="33"/>
      <c r="D175" s="10" t="s">
        <v>130</v>
      </c>
      <c r="E175" s="11">
        <f t="shared" si="56"/>
        <v>246933.40000000002</v>
      </c>
      <c r="F175" s="11">
        <v>137347.1</v>
      </c>
      <c r="G175" s="11">
        <v>58116.1</v>
      </c>
      <c r="H175" s="11">
        <v>48816.6</v>
      </c>
      <c r="I175" s="11">
        <v>0</v>
      </c>
      <c r="J175" s="11">
        <f>J179+J183+J219+J231</f>
        <v>0</v>
      </c>
      <c r="K175" s="11">
        <f t="shared" si="58"/>
        <v>0</v>
      </c>
      <c r="L175" s="11">
        <f t="shared" si="57"/>
        <v>153.6</v>
      </c>
      <c r="M175" s="11">
        <f t="shared" si="57"/>
        <v>2500</v>
      </c>
      <c r="N175" s="11">
        <f t="shared" si="57"/>
        <v>0</v>
      </c>
      <c r="O175" s="11">
        <f t="shared" si="57"/>
        <v>0</v>
      </c>
      <c r="P175" s="11">
        <f t="shared" si="57"/>
        <v>0</v>
      </c>
    </row>
    <row r="176" spans="1:16" ht="20.100000000000001" customHeight="1" x14ac:dyDescent="0.25">
      <c r="A176" s="37" t="s">
        <v>39</v>
      </c>
      <c r="B176" s="32" t="s">
        <v>188</v>
      </c>
      <c r="C176" s="33" t="s">
        <v>132</v>
      </c>
      <c r="D176" s="10" t="s">
        <v>127</v>
      </c>
      <c r="E176" s="11">
        <f t="shared" si="56"/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</row>
    <row r="177" spans="1:16" ht="20.100000000000001" customHeight="1" x14ac:dyDescent="0.25">
      <c r="A177" s="37"/>
      <c r="B177" s="32"/>
      <c r="C177" s="33"/>
      <c r="D177" s="10" t="s">
        <v>128</v>
      </c>
      <c r="E177" s="11">
        <f t="shared" si="56"/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</row>
    <row r="178" spans="1:16" ht="20.100000000000001" customHeight="1" x14ac:dyDescent="0.25">
      <c r="A178" s="37"/>
      <c r="B178" s="32"/>
      <c r="C178" s="33"/>
      <c r="D178" s="10" t="s">
        <v>129</v>
      </c>
      <c r="E178" s="11">
        <f t="shared" si="56"/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</row>
    <row r="179" spans="1:16" ht="20.100000000000001" customHeight="1" x14ac:dyDescent="0.25">
      <c r="A179" s="37"/>
      <c r="B179" s="32"/>
      <c r="C179" s="33"/>
      <c r="D179" s="10" t="s">
        <v>137</v>
      </c>
      <c r="E179" s="11">
        <f t="shared" si="56"/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</row>
    <row r="180" spans="1:16" ht="20.100000000000001" customHeight="1" x14ac:dyDescent="0.25">
      <c r="A180" s="37" t="s">
        <v>45</v>
      </c>
      <c r="B180" s="32" t="s">
        <v>189</v>
      </c>
      <c r="C180" s="33" t="s">
        <v>132</v>
      </c>
      <c r="D180" s="10" t="s">
        <v>127</v>
      </c>
      <c r="E180" s="11">
        <f t="shared" si="56"/>
        <v>218102.30000000002</v>
      </c>
      <c r="F180" s="11">
        <v>187170.7</v>
      </c>
      <c r="G180" s="11">
        <v>30305.200000000001</v>
      </c>
      <c r="H180" s="11">
        <v>626.4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</row>
    <row r="181" spans="1:16" ht="20.100000000000001" customHeight="1" x14ac:dyDescent="0.25">
      <c r="A181" s="37"/>
      <c r="B181" s="32"/>
      <c r="C181" s="33"/>
      <c r="D181" s="10" t="s">
        <v>128</v>
      </c>
      <c r="E181" s="11">
        <f t="shared" si="56"/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</row>
    <row r="182" spans="1:16" ht="20.100000000000001" customHeight="1" x14ac:dyDescent="0.25">
      <c r="A182" s="37"/>
      <c r="B182" s="32"/>
      <c r="C182" s="33"/>
      <c r="D182" s="10" t="s">
        <v>129</v>
      </c>
      <c r="E182" s="11">
        <f t="shared" si="56"/>
        <v>78688.899999999994</v>
      </c>
      <c r="F182" s="11">
        <v>49823.6</v>
      </c>
      <c r="G182" s="11">
        <v>28865.3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</row>
    <row r="183" spans="1:16" ht="20.100000000000001" customHeight="1" x14ac:dyDescent="0.25">
      <c r="A183" s="37"/>
      <c r="B183" s="32"/>
      <c r="C183" s="33"/>
      <c r="D183" s="10" t="s">
        <v>130</v>
      </c>
      <c r="E183" s="11">
        <f t="shared" si="56"/>
        <v>139413.4</v>
      </c>
      <c r="F183" s="11">
        <v>137347.1</v>
      </c>
      <c r="G183" s="11">
        <v>1439.9</v>
      </c>
      <c r="H183" s="11">
        <v>626.4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</row>
    <row r="184" spans="1:16" ht="20.100000000000001" customHeight="1" x14ac:dyDescent="0.25">
      <c r="A184" s="37" t="s">
        <v>46</v>
      </c>
      <c r="B184" s="32" t="s">
        <v>190</v>
      </c>
      <c r="C184" s="33" t="s">
        <v>132</v>
      </c>
      <c r="D184" s="10" t="s">
        <v>127</v>
      </c>
      <c r="E184" s="11">
        <f t="shared" si="56"/>
        <v>1891.6</v>
      </c>
      <c r="F184" s="11">
        <v>1891.6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</row>
    <row r="185" spans="1:16" ht="20.100000000000001" customHeight="1" x14ac:dyDescent="0.25">
      <c r="A185" s="37"/>
      <c r="B185" s="32"/>
      <c r="C185" s="33"/>
      <c r="D185" s="10" t="s">
        <v>128</v>
      </c>
      <c r="E185" s="11">
        <f t="shared" si="56"/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</row>
    <row r="186" spans="1:16" ht="20.100000000000001" customHeight="1" x14ac:dyDescent="0.25">
      <c r="A186" s="37"/>
      <c r="B186" s="32"/>
      <c r="C186" s="33"/>
      <c r="D186" s="10" t="s">
        <v>129</v>
      </c>
      <c r="E186" s="11">
        <f t="shared" si="56"/>
        <v>1872.7</v>
      </c>
      <c r="F186" s="11">
        <v>1872.7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</row>
    <row r="187" spans="1:16" ht="20.100000000000001" customHeight="1" x14ac:dyDescent="0.25">
      <c r="A187" s="37"/>
      <c r="B187" s="32"/>
      <c r="C187" s="33"/>
      <c r="D187" s="10" t="s">
        <v>130</v>
      </c>
      <c r="E187" s="11">
        <f t="shared" si="56"/>
        <v>18.899999999999999</v>
      </c>
      <c r="F187" s="11">
        <v>18.899999999999999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  <c r="P187" s="11">
        <v>0</v>
      </c>
    </row>
    <row r="188" spans="1:16" ht="20.100000000000001" customHeight="1" x14ac:dyDescent="0.25">
      <c r="A188" s="37" t="s">
        <v>47</v>
      </c>
      <c r="B188" s="32" t="s">
        <v>191</v>
      </c>
      <c r="C188" s="33" t="s">
        <v>132</v>
      </c>
      <c r="D188" s="10" t="s">
        <v>127</v>
      </c>
      <c r="E188" s="11">
        <f t="shared" si="56"/>
        <v>77785</v>
      </c>
      <c r="F188" s="11">
        <v>48435.3</v>
      </c>
      <c r="G188" s="11">
        <v>29349.7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</row>
    <row r="189" spans="1:16" ht="20.100000000000001" customHeight="1" x14ac:dyDescent="0.25">
      <c r="A189" s="37"/>
      <c r="B189" s="32"/>
      <c r="C189" s="33"/>
      <c r="D189" s="10" t="s">
        <v>128</v>
      </c>
      <c r="E189" s="11">
        <f t="shared" si="56"/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</row>
    <row r="190" spans="1:16" ht="20.100000000000001" customHeight="1" x14ac:dyDescent="0.25">
      <c r="A190" s="37"/>
      <c r="B190" s="32"/>
      <c r="C190" s="33"/>
      <c r="D190" s="10" t="s">
        <v>129</v>
      </c>
      <c r="E190" s="11">
        <f t="shared" si="56"/>
        <v>76816.2</v>
      </c>
      <c r="F190" s="11">
        <v>47950.9</v>
      </c>
      <c r="G190" s="11">
        <v>28865.3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  <c r="P190" s="11">
        <v>0</v>
      </c>
    </row>
    <row r="191" spans="1:16" ht="20.100000000000001" customHeight="1" x14ac:dyDescent="0.25">
      <c r="A191" s="37"/>
      <c r="B191" s="32"/>
      <c r="C191" s="33"/>
      <c r="D191" s="10" t="s">
        <v>130</v>
      </c>
      <c r="E191" s="11">
        <f t="shared" si="56"/>
        <v>968.8</v>
      </c>
      <c r="F191" s="11">
        <v>484.4</v>
      </c>
      <c r="G191" s="11">
        <v>484.4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11">
        <v>0</v>
      </c>
      <c r="P191" s="11">
        <v>0</v>
      </c>
    </row>
    <row r="192" spans="1:16" ht="20.100000000000001" customHeight="1" x14ac:dyDescent="0.25">
      <c r="A192" s="37" t="s">
        <v>48</v>
      </c>
      <c r="B192" s="32" t="s">
        <v>192</v>
      </c>
      <c r="C192" s="33" t="s">
        <v>132</v>
      </c>
      <c r="D192" s="10" t="s">
        <v>127</v>
      </c>
      <c r="E192" s="11">
        <f t="shared" si="56"/>
        <v>876.9</v>
      </c>
      <c r="F192" s="11">
        <v>103.2</v>
      </c>
      <c r="G192" s="11">
        <v>147.30000000000001</v>
      </c>
      <c r="H192" s="11">
        <v>626.4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  <c r="P192" s="11">
        <v>0</v>
      </c>
    </row>
    <row r="193" spans="1:16" ht="20.100000000000001" customHeight="1" x14ac:dyDescent="0.25">
      <c r="A193" s="37"/>
      <c r="B193" s="32"/>
      <c r="C193" s="33"/>
      <c r="D193" s="10" t="s">
        <v>128</v>
      </c>
      <c r="E193" s="11">
        <f t="shared" si="56"/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11">
        <v>0</v>
      </c>
      <c r="P193" s="11">
        <v>0</v>
      </c>
    </row>
    <row r="194" spans="1:16" ht="20.100000000000001" customHeight="1" x14ac:dyDescent="0.25">
      <c r="A194" s="37"/>
      <c r="B194" s="32"/>
      <c r="C194" s="33"/>
      <c r="D194" s="10" t="s">
        <v>129</v>
      </c>
      <c r="E194" s="11">
        <f t="shared" si="56"/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1">
        <v>0</v>
      </c>
    </row>
    <row r="195" spans="1:16" ht="20.100000000000001" customHeight="1" x14ac:dyDescent="0.25">
      <c r="A195" s="37"/>
      <c r="B195" s="32"/>
      <c r="C195" s="33"/>
      <c r="D195" s="10" t="s">
        <v>130</v>
      </c>
      <c r="E195" s="11">
        <f t="shared" si="56"/>
        <v>876.9</v>
      </c>
      <c r="F195" s="11">
        <v>103.2</v>
      </c>
      <c r="G195" s="11">
        <v>147.30000000000001</v>
      </c>
      <c r="H195" s="11">
        <v>626.4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</row>
    <row r="196" spans="1:16" ht="20.100000000000001" customHeight="1" x14ac:dyDescent="0.25">
      <c r="A196" s="37" t="s">
        <v>49</v>
      </c>
      <c r="B196" s="32" t="s">
        <v>50</v>
      </c>
      <c r="C196" s="33" t="s">
        <v>132</v>
      </c>
      <c r="D196" s="10" t="s">
        <v>127</v>
      </c>
      <c r="E196" s="11">
        <f t="shared" si="56"/>
        <v>608.20000000000005</v>
      </c>
      <c r="F196" s="11">
        <v>0</v>
      </c>
      <c r="G196" s="11">
        <v>608.20000000000005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</row>
    <row r="197" spans="1:16" ht="33.75" customHeight="1" x14ac:dyDescent="0.25">
      <c r="A197" s="37"/>
      <c r="B197" s="32"/>
      <c r="C197" s="33"/>
      <c r="D197" s="10" t="s">
        <v>128</v>
      </c>
      <c r="E197" s="11">
        <f t="shared" si="56"/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</row>
    <row r="198" spans="1:16" ht="20.100000000000001" customHeight="1" x14ac:dyDescent="0.25">
      <c r="A198" s="37"/>
      <c r="B198" s="32"/>
      <c r="C198" s="33"/>
      <c r="D198" s="10" t="s">
        <v>129</v>
      </c>
      <c r="E198" s="11">
        <f t="shared" si="56"/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</row>
    <row r="199" spans="1:16" ht="20.100000000000001" customHeight="1" x14ac:dyDescent="0.25">
      <c r="A199" s="37"/>
      <c r="B199" s="32"/>
      <c r="C199" s="33"/>
      <c r="D199" s="10" t="s">
        <v>130</v>
      </c>
      <c r="E199" s="11">
        <f t="shared" si="56"/>
        <v>608.20000000000005</v>
      </c>
      <c r="F199" s="11">
        <v>0</v>
      </c>
      <c r="G199" s="11">
        <v>608.20000000000005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</row>
    <row r="200" spans="1:16" ht="20.100000000000001" customHeight="1" x14ac:dyDescent="0.25">
      <c r="A200" s="37" t="s">
        <v>51</v>
      </c>
      <c r="B200" s="32" t="s">
        <v>193</v>
      </c>
      <c r="C200" s="33" t="s">
        <v>132</v>
      </c>
      <c r="D200" s="10" t="s">
        <v>127</v>
      </c>
      <c r="E200" s="11">
        <f t="shared" si="56"/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</row>
    <row r="201" spans="1:16" ht="20.100000000000001" customHeight="1" x14ac:dyDescent="0.25">
      <c r="A201" s="37"/>
      <c r="B201" s="32"/>
      <c r="C201" s="33"/>
      <c r="D201" s="10" t="s">
        <v>128</v>
      </c>
      <c r="E201" s="11">
        <f t="shared" si="56"/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</row>
    <row r="202" spans="1:16" ht="20.100000000000001" customHeight="1" x14ac:dyDescent="0.25">
      <c r="A202" s="37"/>
      <c r="B202" s="32"/>
      <c r="C202" s="33"/>
      <c r="D202" s="10" t="s">
        <v>129</v>
      </c>
      <c r="E202" s="11">
        <f t="shared" si="56"/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</row>
    <row r="203" spans="1:16" ht="28.5" customHeight="1" x14ac:dyDescent="0.25">
      <c r="A203" s="37"/>
      <c r="B203" s="32"/>
      <c r="C203" s="33"/>
      <c r="D203" s="10" t="s">
        <v>130</v>
      </c>
      <c r="E203" s="11">
        <f t="shared" si="56"/>
        <v>0</v>
      </c>
      <c r="F203" s="11">
        <v>0</v>
      </c>
      <c r="G203" s="11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11">
        <v>0</v>
      </c>
      <c r="P203" s="11">
        <v>0</v>
      </c>
    </row>
    <row r="204" spans="1:16" ht="20.100000000000001" customHeight="1" x14ac:dyDescent="0.25">
      <c r="A204" s="37" t="s">
        <v>52</v>
      </c>
      <c r="B204" s="32" t="s">
        <v>194</v>
      </c>
      <c r="C204" s="33" t="s">
        <v>132</v>
      </c>
      <c r="D204" s="10" t="s">
        <v>127</v>
      </c>
      <c r="E204" s="11">
        <f t="shared" si="56"/>
        <v>200</v>
      </c>
      <c r="F204" s="11">
        <v>0</v>
      </c>
      <c r="G204" s="11">
        <v>200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</row>
    <row r="205" spans="1:16" ht="20.100000000000001" customHeight="1" x14ac:dyDescent="0.25">
      <c r="A205" s="37"/>
      <c r="B205" s="32"/>
      <c r="C205" s="33"/>
      <c r="D205" s="10" t="s">
        <v>128</v>
      </c>
      <c r="E205" s="11">
        <f t="shared" si="56"/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1">
        <v>0</v>
      </c>
    </row>
    <row r="206" spans="1:16" ht="20.100000000000001" customHeight="1" x14ac:dyDescent="0.25">
      <c r="A206" s="37"/>
      <c r="B206" s="32"/>
      <c r="C206" s="33"/>
      <c r="D206" s="10" t="s">
        <v>129</v>
      </c>
      <c r="E206" s="11">
        <f t="shared" si="56"/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0</v>
      </c>
      <c r="N206" s="11">
        <v>0</v>
      </c>
      <c r="O206" s="11">
        <v>0</v>
      </c>
      <c r="P206" s="11">
        <v>0</v>
      </c>
    </row>
    <row r="207" spans="1:16" ht="20.100000000000001" customHeight="1" x14ac:dyDescent="0.25">
      <c r="A207" s="37"/>
      <c r="B207" s="32"/>
      <c r="C207" s="33"/>
      <c r="D207" s="10" t="s">
        <v>130</v>
      </c>
      <c r="E207" s="11">
        <f t="shared" si="56"/>
        <v>200</v>
      </c>
      <c r="F207" s="11">
        <v>0</v>
      </c>
      <c r="G207" s="11">
        <v>200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1">
        <v>0</v>
      </c>
    </row>
    <row r="208" spans="1:16" ht="20.100000000000001" customHeight="1" x14ac:dyDescent="0.25">
      <c r="A208" s="37" t="s">
        <v>53</v>
      </c>
      <c r="B208" s="32" t="s">
        <v>195</v>
      </c>
      <c r="C208" s="33" t="s">
        <v>132</v>
      </c>
      <c r="D208" s="10" t="s">
        <v>127</v>
      </c>
      <c r="E208" s="11">
        <f t="shared" si="56"/>
        <v>127</v>
      </c>
      <c r="F208" s="11">
        <v>127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</row>
    <row r="209" spans="1:16" ht="20.100000000000001" customHeight="1" x14ac:dyDescent="0.25">
      <c r="A209" s="37"/>
      <c r="B209" s="32"/>
      <c r="C209" s="33"/>
      <c r="D209" s="10" t="s">
        <v>128</v>
      </c>
      <c r="E209" s="11">
        <f t="shared" si="56"/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</row>
    <row r="210" spans="1:16" ht="20.100000000000001" customHeight="1" x14ac:dyDescent="0.25">
      <c r="A210" s="37"/>
      <c r="B210" s="32"/>
      <c r="C210" s="33"/>
      <c r="D210" s="10" t="s">
        <v>129</v>
      </c>
      <c r="E210" s="11">
        <f t="shared" si="56"/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</row>
    <row r="211" spans="1:16" ht="20.100000000000001" customHeight="1" x14ac:dyDescent="0.25">
      <c r="A211" s="37"/>
      <c r="B211" s="32"/>
      <c r="C211" s="33"/>
      <c r="D211" s="10" t="s">
        <v>130</v>
      </c>
      <c r="E211" s="11">
        <f t="shared" si="56"/>
        <v>127</v>
      </c>
      <c r="F211" s="11">
        <v>127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</row>
    <row r="212" spans="1:16" ht="20.100000000000001" customHeight="1" x14ac:dyDescent="0.25">
      <c r="A212" s="37" t="s">
        <v>196</v>
      </c>
      <c r="B212" s="32" t="s">
        <v>197</v>
      </c>
      <c r="C212" s="33" t="s">
        <v>132</v>
      </c>
      <c r="D212" s="10" t="s">
        <v>127</v>
      </c>
      <c r="E212" s="11">
        <f t="shared" si="56"/>
        <v>39</v>
      </c>
      <c r="F212" s="11">
        <v>39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  <c r="P212" s="11">
        <v>0</v>
      </c>
    </row>
    <row r="213" spans="1:16" ht="20.100000000000001" customHeight="1" x14ac:dyDescent="0.25">
      <c r="A213" s="37"/>
      <c r="B213" s="32"/>
      <c r="C213" s="33"/>
      <c r="D213" s="10" t="s">
        <v>128</v>
      </c>
      <c r="E213" s="11">
        <f t="shared" si="56"/>
        <v>0</v>
      </c>
      <c r="F213" s="11" t="s">
        <v>136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  <c r="P213" s="11">
        <v>0</v>
      </c>
    </row>
    <row r="214" spans="1:16" ht="20.100000000000001" customHeight="1" x14ac:dyDescent="0.25">
      <c r="A214" s="37"/>
      <c r="B214" s="32"/>
      <c r="C214" s="33"/>
      <c r="D214" s="10" t="s">
        <v>129</v>
      </c>
      <c r="E214" s="11">
        <f t="shared" si="56"/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  <c r="P214" s="11">
        <v>0</v>
      </c>
    </row>
    <row r="215" spans="1:16" ht="20.100000000000001" customHeight="1" x14ac:dyDescent="0.25">
      <c r="A215" s="37"/>
      <c r="B215" s="32"/>
      <c r="C215" s="33"/>
      <c r="D215" s="10" t="s">
        <v>130</v>
      </c>
      <c r="E215" s="11">
        <f t="shared" si="56"/>
        <v>39</v>
      </c>
      <c r="F215" s="11">
        <v>39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  <c r="P215" s="11">
        <v>0</v>
      </c>
    </row>
    <row r="216" spans="1:16" ht="20.100000000000001" customHeight="1" x14ac:dyDescent="0.25">
      <c r="A216" s="37" t="s">
        <v>54</v>
      </c>
      <c r="B216" s="32" t="s">
        <v>198</v>
      </c>
      <c r="C216" s="33" t="s">
        <v>132</v>
      </c>
      <c r="D216" s="10" t="s">
        <v>127</v>
      </c>
      <c r="E216" s="11">
        <f t="shared" si="56"/>
        <v>240683.4</v>
      </c>
      <c r="F216" s="11">
        <v>136574.6</v>
      </c>
      <c r="G216" s="11">
        <v>56676.2</v>
      </c>
      <c r="H216" s="11">
        <v>47432.6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  <c r="P216" s="11">
        <v>0</v>
      </c>
    </row>
    <row r="217" spans="1:16" ht="20.100000000000001" customHeight="1" x14ac:dyDescent="0.25">
      <c r="A217" s="37"/>
      <c r="B217" s="32"/>
      <c r="C217" s="33"/>
      <c r="D217" s="10" t="s">
        <v>128</v>
      </c>
      <c r="E217" s="11">
        <f t="shared" si="56"/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</row>
    <row r="218" spans="1:16" ht="20.100000000000001" customHeight="1" x14ac:dyDescent="0.25">
      <c r="A218" s="37"/>
      <c r="B218" s="32"/>
      <c r="C218" s="33"/>
      <c r="D218" s="10" t="s">
        <v>129</v>
      </c>
      <c r="E218" s="11">
        <f t="shared" si="56"/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  <c r="P218" s="11">
        <v>0</v>
      </c>
    </row>
    <row r="219" spans="1:16" ht="20.100000000000001" customHeight="1" x14ac:dyDescent="0.25">
      <c r="A219" s="37"/>
      <c r="B219" s="32"/>
      <c r="C219" s="33"/>
      <c r="D219" s="10" t="s">
        <v>130</v>
      </c>
      <c r="E219" s="11">
        <f t="shared" si="56"/>
        <v>240683.4</v>
      </c>
      <c r="F219" s="11">
        <v>136574.6</v>
      </c>
      <c r="G219" s="11">
        <v>56676.2</v>
      </c>
      <c r="H219" s="11">
        <v>47432.6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</row>
    <row r="220" spans="1:16" ht="20.100000000000001" customHeight="1" x14ac:dyDescent="0.25">
      <c r="A220" s="37" t="s">
        <v>331</v>
      </c>
      <c r="B220" s="32" t="s">
        <v>199</v>
      </c>
      <c r="C220" s="33" t="s">
        <v>132</v>
      </c>
      <c r="D220" s="10" t="s">
        <v>127</v>
      </c>
      <c r="E220" s="11">
        <f t="shared" si="56"/>
        <v>89142</v>
      </c>
      <c r="F220" s="11">
        <v>89142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</row>
    <row r="221" spans="1:16" ht="20.100000000000001" customHeight="1" x14ac:dyDescent="0.25">
      <c r="A221" s="37"/>
      <c r="B221" s="32"/>
      <c r="C221" s="33"/>
      <c r="D221" s="10" t="s">
        <v>128</v>
      </c>
      <c r="E221" s="11">
        <f t="shared" si="56"/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</row>
    <row r="222" spans="1:16" ht="20.100000000000001" customHeight="1" x14ac:dyDescent="0.25">
      <c r="A222" s="37"/>
      <c r="B222" s="32"/>
      <c r="C222" s="33"/>
      <c r="D222" s="10" t="s">
        <v>129</v>
      </c>
      <c r="E222" s="11">
        <f t="shared" si="56"/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</row>
    <row r="223" spans="1:16" ht="20.100000000000001" customHeight="1" x14ac:dyDescent="0.25">
      <c r="A223" s="37"/>
      <c r="B223" s="32"/>
      <c r="C223" s="33"/>
      <c r="D223" s="10" t="s">
        <v>137</v>
      </c>
      <c r="E223" s="11">
        <f t="shared" si="56"/>
        <v>89142</v>
      </c>
      <c r="F223" s="11">
        <v>89142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</row>
    <row r="224" spans="1:16" ht="20.100000000000001" customHeight="1" x14ac:dyDescent="0.25">
      <c r="A224" s="37" t="s">
        <v>332</v>
      </c>
      <c r="B224" s="32" t="s">
        <v>199</v>
      </c>
      <c r="C224" s="33" t="s">
        <v>132</v>
      </c>
      <c r="D224" s="10" t="s">
        <v>127</v>
      </c>
      <c r="E224" s="11">
        <f t="shared" si="56"/>
        <v>151541.4</v>
      </c>
      <c r="F224" s="11">
        <v>47432.6</v>
      </c>
      <c r="G224" s="11">
        <v>56676.2</v>
      </c>
      <c r="H224" s="11">
        <v>47432.6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</row>
    <row r="225" spans="1:23" ht="20.100000000000001" customHeight="1" x14ac:dyDescent="0.25">
      <c r="A225" s="37"/>
      <c r="B225" s="32"/>
      <c r="C225" s="33"/>
      <c r="D225" s="10" t="s">
        <v>128</v>
      </c>
      <c r="E225" s="11">
        <f t="shared" si="56"/>
        <v>0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</row>
    <row r="226" spans="1:23" ht="20.100000000000001" customHeight="1" x14ac:dyDescent="0.25">
      <c r="A226" s="37"/>
      <c r="B226" s="32"/>
      <c r="C226" s="33"/>
      <c r="D226" s="10" t="s">
        <v>129</v>
      </c>
      <c r="E226" s="11">
        <f t="shared" si="56"/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</row>
    <row r="227" spans="1:23" ht="20.100000000000001" customHeight="1" x14ac:dyDescent="0.25">
      <c r="A227" s="37"/>
      <c r="B227" s="32"/>
      <c r="C227" s="33"/>
      <c r="D227" s="10" t="s">
        <v>130</v>
      </c>
      <c r="E227" s="11">
        <f t="shared" si="56"/>
        <v>151541.4</v>
      </c>
      <c r="F227" s="11">
        <v>47432.6</v>
      </c>
      <c r="G227" s="11">
        <v>56676.2</v>
      </c>
      <c r="H227" s="11">
        <v>47432.6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</row>
    <row r="228" spans="1:23" ht="20.100000000000001" customHeight="1" x14ac:dyDescent="0.25">
      <c r="A228" s="37" t="s">
        <v>200</v>
      </c>
      <c r="B228" s="32" t="s">
        <v>201</v>
      </c>
      <c r="C228" s="33" t="s">
        <v>132</v>
      </c>
      <c r="D228" s="10" t="s">
        <v>127</v>
      </c>
      <c r="E228" s="11">
        <f t="shared" si="56"/>
        <v>42630.8</v>
      </c>
      <c r="F228" s="11">
        <v>0</v>
      </c>
      <c r="G228" s="11">
        <v>0</v>
      </c>
      <c r="H228" s="11">
        <v>24777.200000000001</v>
      </c>
      <c r="I228" s="11">
        <v>0</v>
      </c>
      <c r="J228" s="11">
        <f>J229+J230+J231</f>
        <v>0</v>
      </c>
      <c r="K228" s="11">
        <f t="shared" ref="K228:O228" si="59">K229+K230+K231</f>
        <v>0</v>
      </c>
      <c r="L228" s="11">
        <f t="shared" si="59"/>
        <v>15353.6</v>
      </c>
      <c r="M228" s="11">
        <f t="shared" si="59"/>
        <v>2500</v>
      </c>
      <c r="N228" s="11">
        <f t="shared" si="59"/>
        <v>0</v>
      </c>
      <c r="O228" s="11">
        <f t="shared" si="59"/>
        <v>0</v>
      </c>
      <c r="P228" s="11">
        <v>0</v>
      </c>
    </row>
    <row r="229" spans="1:23" ht="20.100000000000001" customHeight="1" x14ac:dyDescent="0.25">
      <c r="A229" s="37"/>
      <c r="B229" s="32"/>
      <c r="C229" s="33"/>
      <c r="D229" s="10" t="s">
        <v>128</v>
      </c>
      <c r="E229" s="11">
        <f t="shared" si="56"/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</row>
    <row r="230" spans="1:23" ht="20.100000000000001" customHeight="1" x14ac:dyDescent="0.25">
      <c r="A230" s="37"/>
      <c r="B230" s="32"/>
      <c r="C230" s="33"/>
      <c r="D230" s="10" t="s">
        <v>129</v>
      </c>
      <c r="E230" s="11">
        <f t="shared" si="56"/>
        <v>39219.599999999999</v>
      </c>
      <c r="F230" s="11">
        <v>0</v>
      </c>
      <c r="G230" s="11">
        <v>0</v>
      </c>
      <c r="H230" s="11">
        <v>24019.599999999999</v>
      </c>
      <c r="I230" s="11">
        <v>0</v>
      </c>
      <c r="J230" s="11">
        <v>0</v>
      </c>
      <c r="K230" s="11">
        <v>0</v>
      </c>
      <c r="L230" s="11">
        <v>15200</v>
      </c>
      <c r="M230" s="11">
        <v>0</v>
      </c>
      <c r="N230" s="11">
        <v>0</v>
      </c>
      <c r="O230" s="11">
        <v>0</v>
      </c>
      <c r="P230" s="11">
        <v>0</v>
      </c>
    </row>
    <row r="231" spans="1:23" ht="20.100000000000001" customHeight="1" x14ac:dyDescent="0.25">
      <c r="A231" s="37"/>
      <c r="B231" s="32"/>
      <c r="C231" s="33"/>
      <c r="D231" s="10" t="s">
        <v>130</v>
      </c>
      <c r="E231" s="11">
        <f t="shared" si="56"/>
        <v>3411.2</v>
      </c>
      <c r="F231" s="11">
        <v>0</v>
      </c>
      <c r="G231" s="11">
        <v>0</v>
      </c>
      <c r="H231" s="11">
        <v>757.6</v>
      </c>
      <c r="I231" s="11">
        <v>0</v>
      </c>
      <c r="J231" s="11">
        <v>0</v>
      </c>
      <c r="K231" s="11">
        <v>0</v>
      </c>
      <c r="L231" s="11">
        <v>153.6</v>
      </c>
      <c r="M231" s="11">
        <v>2500</v>
      </c>
      <c r="N231" s="11">
        <v>0</v>
      </c>
      <c r="O231" s="11">
        <v>0</v>
      </c>
      <c r="P231" s="11">
        <v>0</v>
      </c>
    </row>
    <row r="232" spans="1:23" ht="20.100000000000001" customHeight="1" x14ac:dyDescent="0.25">
      <c r="A232" s="37">
        <v>2</v>
      </c>
      <c r="B232" s="32" t="s">
        <v>287</v>
      </c>
      <c r="C232" s="33" t="s">
        <v>132</v>
      </c>
      <c r="D232" s="10" t="s">
        <v>127</v>
      </c>
      <c r="E232" s="11">
        <f>SUM(F232:P232)</f>
        <v>1861216.4999999998</v>
      </c>
      <c r="F232" s="11">
        <f>F233+F234+F235</f>
        <v>70531.199999999997</v>
      </c>
      <c r="G232" s="11">
        <f t="shared" ref="G232:I232" si="60">G233+G234+G235</f>
        <v>67725.399999999994</v>
      </c>
      <c r="H232" s="11">
        <f t="shared" si="60"/>
        <v>410186.39999999997</v>
      </c>
      <c r="I232" s="11">
        <f t="shared" si="60"/>
        <v>149945.5</v>
      </c>
      <c r="J232" s="11">
        <f>J233+J234+J235</f>
        <v>265048.7</v>
      </c>
      <c r="K232" s="11">
        <f t="shared" ref="K232:P232" si="61">K233+K234+K235</f>
        <v>45881.8</v>
      </c>
      <c r="L232" s="11">
        <f t="shared" si="61"/>
        <v>29119.4</v>
      </c>
      <c r="M232" s="11">
        <f t="shared" si="61"/>
        <v>499499.5</v>
      </c>
      <c r="N232" s="11">
        <f t="shared" si="61"/>
        <v>108026.9</v>
      </c>
      <c r="O232" s="11">
        <f t="shared" si="61"/>
        <v>215251.7</v>
      </c>
      <c r="P232" s="11">
        <f t="shared" si="61"/>
        <v>0</v>
      </c>
      <c r="R232" s="13"/>
      <c r="S232" s="13"/>
      <c r="T232" s="13"/>
      <c r="U232" s="13"/>
      <c r="V232" s="13"/>
      <c r="W232" s="13"/>
    </row>
    <row r="233" spans="1:23" ht="20.100000000000001" customHeight="1" x14ac:dyDescent="0.25">
      <c r="A233" s="37"/>
      <c r="B233" s="32"/>
      <c r="C233" s="33"/>
      <c r="D233" s="10" t="s">
        <v>128</v>
      </c>
      <c r="E233" s="11">
        <f t="shared" ref="E233:E235" si="62">SUM(F233:P233)</f>
        <v>300773.69999999995</v>
      </c>
      <c r="F233" s="11">
        <f t="shared" ref="F233:P233" si="63">F237+F313+F325+F329</f>
        <v>0</v>
      </c>
      <c r="G233" s="11">
        <f t="shared" si="63"/>
        <v>62172</v>
      </c>
      <c r="H233" s="11">
        <f t="shared" si="63"/>
        <v>0</v>
      </c>
      <c r="I233" s="11">
        <f t="shared" si="63"/>
        <v>0</v>
      </c>
      <c r="J233" s="11">
        <f t="shared" si="63"/>
        <v>0</v>
      </c>
      <c r="K233" s="11">
        <f t="shared" si="63"/>
        <v>0</v>
      </c>
      <c r="L233" s="11">
        <f t="shared" si="63"/>
        <v>0</v>
      </c>
      <c r="M233" s="11">
        <f t="shared" si="63"/>
        <v>238601.69999999998</v>
      </c>
      <c r="N233" s="11">
        <f t="shared" si="63"/>
        <v>0</v>
      </c>
      <c r="O233" s="11">
        <f t="shared" si="63"/>
        <v>0</v>
      </c>
      <c r="P233" s="11">
        <f t="shared" si="63"/>
        <v>0</v>
      </c>
    </row>
    <row r="234" spans="1:23" ht="20.100000000000001" customHeight="1" x14ac:dyDescent="0.25">
      <c r="A234" s="37"/>
      <c r="B234" s="32"/>
      <c r="C234" s="33"/>
      <c r="D234" s="10" t="s">
        <v>129</v>
      </c>
      <c r="E234" s="11">
        <f t="shared" si="62"/>
        <v>1456101.9000000001</v>
      </c>
      <c r="F234" s="11">
        <f t="shared" ref="F234:P234" si="64">F238+F314+F326+F330</f>
        <v>69532.5</v>
      </c>
      <c r="G234" s="11">
        <f t="shared" si="64"/>
        <v>0</v>
      </c>
      <c r="H234" s="11">
        <f t="shared" si="64"/>
        <v>405651.19999999995</v>
      </c>
      <c r="I234" s="11">
        <f t="shared" si="64"/>
        <v>118788.8</v>
      </c>
      <c r="J234" s="11">
        <f t="shared" si="64"/>
        <v>235539.40000000002</v>
      </c>
      <c r="K234" s="11">
        <f t="shared" si="64"/>
        <v>44387.4</v>
      </c>
      <c r="L234" s="11">
        <f t="shared" si="64"/>
        <v>28512</v>
      </c>
      <c r="M234" s="11">
        <f t="shared" si="64"/>
        <v>253971.6</v>
      </c>
      <c r="N234" s="11">
        <f t="shared" si="64"/>
        <v>100000</v>
      </c>
      <c r="O234" s="11">
        <f t="shared" si="64"/>
        <v>199719</v>
      </c>
      <c r="P234" s="11">
        <f t="shared" si="64"/>
        <v>0</v>
      </c>
    </row>
    <row r="235" spans="1:23" ht="20.100000000000001" customHeight="1" x14ac:dyDescent="0.25">
      <c r="A235" s="37"/>
      <c r="B235" s="32"/>
      <c r="C235" s="33"/>
      <c r="D235" s="10" t="s">
        <v>130</v>
      </c>
      <c r="E235" s="11">
        <f t="shared" si="62"/>
        <v>104340.89999999998</v>
      </c>
      <c r="F235" s="11">
        <f t="shared" ref="F235:P235" si="65">F239+F315+F327+F331</f>
        <v>998.69999999999993</v>
      </c>
      <c r="G235" s="11">
        <f t="shared" si="65"/>
        <v>5553.4</v>
      </c>
      <c r="H235" s="11">
        <f t="shared" si="65"/>
        <v>4535.2000000000007</v>
      </c>
      <c r="I235" s="11">
        <f t="shared" si="65"/>
        <v>31156.699999999997</v>
      </c>
      <c r="J235" s="11">
        <f t="shared" si="65"/>
        <v>29509.300000000003</v>
      </c>
      <c r="K235" s="11">
        <f t="shared" si="65"/>
        <v>1494.4</v>
      </c>
      <c r="L235" s="11">
        <f t="shared" si="65"/>
        <v>607.4</v>
      </c>
      <c r="M235" s="11">
        <f t="shared" si="65"/>
        <v>6926.2</v>
      </c>
      <c r="N235" s="11">
        <f t="shared" si="65"/>
        <v>8026.9</v>
      </c>
      <c r="O235" s="11">
        <f t="shared" si="65"/>
        <v>15532.7</v>
      </c>
      <c r="P235" s="11">
        <f t="shared" si="65"/>
        <v>0</v>
      </c>
    </row>
    <row r="236" spans="1:23" ht="24.95" customHeight="1" x14ac:dyDescent="0.25">
      <c r="A236" s="37" t="s">
        <v>55</v>
      </c>
      <c r="B236" s="32" t="s">
        <v>203</v>
      </c>
      <c r="C236" s="33" t="s">
        <v>132</v>
      </c>
      <c r="D236" s="10" t="s">
        <v>127</v>
      </c>
      <c r="E236" s="11">
        <f>SUM(F236:P236)</f>
        <v>713824.3</v>
      </c>
      <c r="F236" s="11">
        <v>70531.199999999997</v>
      </c>
      <c r="G236" s="11">
        <v>67725.399999999994</v>
      </c>
      <c r="H236" s="11">
        <v>410186.4</v>
      </c>
      <c r="I236" s="11">
        <f>I237+I238+I239</f>
        <v>149945.5</v>
      </c>
      <c r="J236" s="11">
        <f>J237+J238+J239</f>
        <v>11334.6</v>
      </c>
      <c r="K236" s="11">
        <f t="shared" ref="K236:P236" si="66">K237+K238+K239</f>
        <v>2281.8000000000002</v>
      </c>
      <c r="L236" s="11">
        <f t="shared" si="66"/>
        <v>319.39999999999998</v>
      </c>
      <c r="M236" s="11">
        <f t="shared" si="66"/>
        <v>500</v>
      </c>
      <c r="N236" s="11">
        <f t="shared" si="66"/>
        <v>500</v>
      </c>
      <c r="O236" s="11">
        <f t="shared" si="66"/>
        <v>500</v>
      </c>
      <c r="P236" s="11">
        <f t="shared" si="66"/>
        <v>0</v>
      </c>
    </row>
    <row r="237" spans="1:23" ht="24.95" customHeight="1" x14ac:dyDescent="0.25">
      <c r="A237" s="37"/>
      <c r="B237" s="32"/>
      <c r="C237" s="33"/>
      <c r="D237" s="10" t="s">
        <v>128</v>
      </c>
      <c r="E237" s="11">
        <f t="shared" ref="E237:E303" si="67">SUM(F237:P237)</f>
        <v>62172</v>
      </c>
      <c r="F237" s="11">
        <f t="shared" ref="F237:P239" si="68">F241+F301+F305+F253+F309</f>
        <v>0</v>
      </c>
      <c r="G237" s="11">
        <f t="shared" si="68"/>
        <v>62172</v>
      </c>
      <c r="H237" s="11">
        <f t="shared" si="68"/>
        <v>0</v>
      </c>
      <c r="I237" s="11">
        <f t="shared" si="68"/>
        <v>0</v>
      </c>
      <c r="J237" s="11">
        <f t="shared" si="68"/>
        <v>0</v>
      </c>
      <c r="K237" s="11">
        <f t="shared" si="68"/>
        <v>0</v>
      </c>
      <c r="L237" s="11">
        <f t="shared" si="68"/>
        <v>0</v>
      </c>
      <c r="M237" s="11">
        <f t="shared" si="68"/>
        <v>0</v>
      </c>
      <c r="N237" s="11">
        <f t="shared" si="68"/>
        <v>0</v>
      </c>
      <c r="O237" s="11">
        <f t="shared" si="68"/>
        <v>0</v>
      </c>
      <c r="P237" s="11">
        <f t="shared" si="68"/>
        <v>0</v>
      </c>
    </row>
    <row r="238" spans="1:23" ht="24.95" customHeight="1" x14ac:dyDescent="0.25">
      <c r="A238" s="37"/>
      <c r="B238" s="32"/>
      <c r="C238" s="33"/>
      <c r="D238" s="10" t="s">
        <v>129</v>
      </c>
      <c r="E238" s="11">
        <f t="shared" si="67"/>
        <v>410549.2</v>
      </c>
      <c r="F238" s="11">
        <f t="shared" si="68"/>
        <v>69532.5</v>
      </c>
      <c r="G238" s="11">
        <f t="shared" si="68"/>
        <v>0</v>
      </c>
      <c r="H238" s="11">
        <f t="shared" si="68"/>
        <v>211394.3</v>
      </c>
      <c r="I238" s="11">
        <f t="shared" si="68"/>
        <v>118788.8</v>
      </c>
      <c r="J238" s="11">
        <f t="shared" si="68"/>
        <v>9610.2000000000007</v>
      </c>
      <c r="K238" s="11">
        <f t="shared" si="68"/>
        <v>1223.4000000000001</v>
      </c>
      <c r="L238" s="11">
        <f t="shared" si="68"/>
        <v>0</v>
      </c>
      <c r="M238" s="11">
        <f t="shared" si="68"/>
        <v>0</v>
      </c>
      <c r="N238" s="11">
        <f t="shared" si="68"/>
        <v>0</v>
      </c>
      <c r="O238" s="11">
        <f t="shared" si="68"/>
        <v>0</v>
      </c>
      <c r="P238" s="11">
        <f t="shared" si="68"/>
        <v>0</v>
      </c>
    </row>
    <row r="239" spans="1:23" ht="43.5" customHeight="1" x14ac:dyDescent="0.25">
      <c r="A239" s="37"/>
      <c r="B239" s="32"/>
      <c r="C239" s="33"/>
      <c r="D239" s="10" t="s">
        <v>130</v>
      </c>
      <c r="E239" s="11">
        <f t="shared" si="67"/>
        <v>44866.3</v>
      </c>
      <c r="F239" s="11">
        <f t="shared" si="68"/>
        <v>998.69999999999993</v>
      </c>
      <c r="G239" s="11">
        <f t="shared" si="68"/>
        <v>5553.4</v>
      </c>
      <c r="H239" s="11">
        <f t="shared" si="68"/>
        <v>2555.3000000000002</v>
      </c>
      <c r="I239" s="11">
        <f t="shared" si="68"/>
        <v>31156.699999999997</v>
      </c>
      <c r="J239" s="11">
        <f t="shared" si="68"/>
        <v>1724.4</v>
      </c>
      <c r="K239" s="11">
        <f t="shared" si="68"/>
        <v>1058.4000000000001</v>
      </c>
      <c r="L239" s="11">
        <f t="shared" si="68"/>
        <v>319.39999999999998</v>
      </c>
      <c r="M239" s="11">
        <f t="shared" si="68"/>
        <v>500</v>
      </c>
      <c r="N239" s="11">
        <v>500</v>
      </c>
      <c r="O239" s="11">
        <f t="shared" si="68"/>
        <v>500</v>
      </c>
      <c r="P239" s="11">
        <f t="shared" si="68"/>
        <v>0</v>
      </c>
    </row>
    <row r="240" spans="1:23" ht="20.100000000000001" customHeight="1" x14ac:dyDescent="0.25">
      <c r="A240" s="37" t="s">
        <v>56</v>
      </c>
      <c r="B240" s="32" t="s">
        <v>190</v>
      </c>
      <c r="C240" s="33" t="s">
        <v>132</v>
      </c>
      <c r="D240" s="10" t="s">
        <v>127</v>
      </c>
      <c r="E240" s="11">
        <f t="shared" si="67"/>
        <v>347926.30000000005</v>
      </c>
      <c r="F240" s="11">
        <v>70234.8</v>
      </c>
      <c r="G240" s="11">
        <v>0</v>
      </c>
      <c r="H240" s="11">
        <v>117529.2</v>
      </c>
      <c r="I240" s="11">
        <f>I242+I243+I241</f>
        <v>149376.9</v>
      </c>
      <c r="J240" s="11">
        <f>J241+J243+J242</f>
        <v>10785.400000000001</v>
      </c>
      <c r="K240" s="11">
        <f t="shared" ref="K240:P240" si="69">K241+K243+K242</f>
        <v>0</v>
      </c>
      <c r="L240" s="11">
        <f t="shared" si="69"/>
        <v>0</v>
      </c>
      <c r="M240" s="11">
        <f t="shared" si="69"/>
        <v>0</v>
      </c>
      <c r="N240" s="11">
        <f t="shared" si="69"/>
        <v>0</v>
      </c>
      <c r="O240" s="11">
        <f t="shared" si="69"/>
        <v>0</v>
      </c>
      <c r="P240" s="11">
        <f t="shared" si="69"/>
        <v>0</v>
      </c>
    </row>
    <row r="241" spans="1:16" ht="32.25" customHeight="1" x14ac:dyDescent="0.25">
      <c r="A241" s="37"/>
      <c r="B241" s="32"/>
      <c r="C241" s="33"/>
      <c r="D241" s="10" t="s">
        <v>128</v>
      </c>
      <c r="E241" s="11">
        <f t="shared" si="67"/>
        <v>0</v>
      </c>
      <c r="F241" s="11">
        <v>0</v>
      </c>
      <c r="G241" s="11">
        <v>0</v>
      </c>
      <c r="H241" s="11">
        <v>0</v>
      </c>
      <c r="I241" s="11">
        <f>I245+I249</f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  <c r="P241" s="11">
        <v>0</v>
      </c>
    </row>
    <row r="242" spans="1:16" ht="20.100000000000001" customHeight="1" x14ac:dyDescent="0.25">
      <c r="A242" s="37"/>
      <c r="B242" s="32"/>
      <c r="C242" s="33"/>
      <c r="D242" s="10" t="s">
        <v>129</v>
      </c>
      <c r="E242" s="11">
        <f t="shared" si="67"/>
        <v>314285.40000000002</v>
      </c>
      <c r="F242" s="11">
        <v>69532.5</v>
      </c>
      <c r="G242" s="11">
        <v>0</v>
      </c>
      <c r="H242" s="11">
        <v>116353.9</v>
      </c>
      <c r="I242" s="11">
        <f>I246+I250</f>
        <v>118788.8</v>
      </c>
      <c r="J242" s="11">
        <f>J246+J250+J254+J258+J262+J266+J270+J274+J278+J282+J286+J290+J294+J298</f>
        <v>9610.2000000000007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  <c r="P242" s="11">
        <v>0</v>
      </c>
    </row>
    <row r="243" spans="1:16" ht="20.100000000000001" customHeight="1" x14ac:dyDescent="0.25">
      <c r="A243" s="37"/>
      <c r="B243" s="32"/>
      <c r="C243" s="33"/>
      <c r="D243" s="10" t="s">
        <v>130</v>
      </c>
      <c r="E243" s="11">
        <f t="shared" si="67"/>
        <v>33640.899999999994</v>
      </c>
      <c r="F243" s="11">
        <v>702.3</v>
      </c>
      <c r="G243" s="11">
        <v>0</v>
      </c>
      <c r="H243" s="11">
        <v>1175.3</v>
      </c>
      <c r="I243" s="11">
        <f>I247+I251</f>
        <v>30588.1</v>
      </c>
      <c r="J243" s="11">
        <f>J247+J251+J255+J259+J263+J267+J271+J275+J279+J283+J287+J291+J295+J299</f>
        <v>1175.2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</row>
    <row r="244" spans="1:16" s="60" customFormat="1" ht="20.100000000000001" customHeight="1" x14ac:dyDescent="0.25">
      <c r="A244" s="37" t="s">
        <v>57</v>
      </c>
      <c r="B244" s="32" t="s">
        <v>190</v>
      </c>
      <c r="C244" s="33" t="s">
        <v>132</v>
      </c>
      <c r="D244" s="10" t="s">
        <v>127</v>
      </c>
      <c r="E244" s="11">
        <f t="shared" si="67"/>
        <v>159133.29999999999</v>
      </c>
      <c r="F244" s="11">
        <v>0</v>
      </c>
      <c r="G244" s="11">
        <v>0</v>
      </c>
      <c r="H244" s="11">
        <v>0</v>
      </c>
      <c r="I244" s="11">
        <f>I245+I246+I247</f>
        <v>148347.9</v>
      </c>
      <c r="J244" s="11">
        <f>J246+J245+J247</f>
        <v>10785.400000000001</v>
      </c>
      <c r="K244" s="11">
        <f t="shared" ref="K244:P244" si="70">K246+K245+K247</f>
        <v>0</v>
      </c>
      <c r="L244" s="11">
        <f t="shared" si="70"/>
        <v>0</v>
      </c>
      <c r="M244" s="11">
        <f t="shared" si="70"/>
        <v>0</v>
      </c>
      <c r="N244" s="11">
        <f t="shared" si="70"/>
        <v>0</v>
      </c>
      <c r="O244" s="11">
        <f t="shared" si="70"/>
        <v>0</v>
      </c>
      <c r="P244" s="11">
        <f t="shared" si="70"/>
        <v>0</v>
      </c>
    </row>
    <row r="245" spans="1:16" s="60" customFormat="1" ht="20.100000000000001" customHeight="1" x14ac:dyDescent="0.25">
      <c r="A245" s="37"/>
      <c r="B245" s="32"/>
      <c r="C245" s="33"/>
      <c r="D245" s="10" t="s">
        <v>128</v>
      </c>
      <c r="E245" s="11">
        <f t="shared" si="67"/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</row>
    <row r="246" spans="1:16" s="60" customFormat="1" ht="20.100000000000001" customHeight="1" x14ac:dyDescent="0.25">
      <c r="A246" s="37"/>
      <c r="B246" s="32"/>
      <c r="C246" s="33"/>
      <c r="D246" s="10" t="s">
        <v>129</v>
      </c>
      <c r="E246" s="11">
        <f t="shared" si="67"/>
        <v>128399</v>
      </c>
      <c r="F246" s="11">
        <v>0</v>
      </c>
      <c r="G246" s="11">
        <v>0</v>
      </c>
      <c r="H246" s="11">
        <v>0</v>
      </c>
      <c r="I246" s="11">
        <v>118788.8</v>
      </c>
      <c r="J246" s="11">
        <v>9610.2000000000007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  <c r="P246" s="11">
        <v>0</v>
      </c>
    </row>
    <row r="247" spans="1:16" s="60" customFormat="1" ht="20.100000000000001" customHeight="1" x14ac:dyDescent="0.25">
      <c r="A247" s="37"/>
      <c r="B247" s="32"/>
      <c r="C247" s="33"/>
      <c r="D247" s="10" t="s">
        <v>130</v>
      </c>
      <c r="E247" s="11">
        <f t="shared" si="67"/>
        <v>30734.3</v>
      </c>
      <c r="F247" s="11">
        <v>0</v>
      </c>
      <c r="G247" s="11">
        <v>0</v>
      </c>
      <c r="H247" s="11">
        <v>0</v>
      </c>
      <c r="I247" s="11">
        <v>29559.1</v>
      </c>
      <c r="J247" s="11">
        <v>1175.2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</row>
    <row r="248" spans="1:16" s="60" customFormat="1" ht="20.100000000000001" customHeight="1" x14ac:dyDescent="0.25">
      <c r="A248" s="37" t="s">
        <v>58</v>
      </c>
      <c r="B248" s="32" t="s">
        <v>194</v>
      </c>
      <c r="C248" s="33" t="s">
        <v>132</v>
      </c>
      <c r="D248" s="10" t="s">
        <v>127</v>
      </c>
      <c r="E248" s="11">
        <f t="shared" si="67"/>
        <v>1029</v>
      </c>
      <c r="F248" s="11">
        <v>0</v>
      </c>
      <c r="G248" s="11">
        <v>0</v>
      </c>
      <c r="H248" s="11">
        <v>0</v>
      </c>
      <c r="I248" s="11">
        <f>I249+I250+I251</f>
        <v>1029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</row>
    <row r="249" spans="1:16" s="60" customFormat="1" ht="20.100000000000001" customHeight="1" x14ac:dyDescent="0.25">
      <c r="A249" s="37"/>
      <c r="B249" s="32"/>
      <c r="C249" s="33"/>
      <c r="D249" s="10" t="s">
        <v>128</v>
      </c>
      <c r="E249" s="11">
        <f t="shared" si="67"/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</row>
    <row r="250" spans="1:16" s="60" customFormat="1" ht="20.100000000000001" customHeight="1" x14ac:dyDescent="0.25">
      <c r="A250" s="37"/>
      <c r="B250" s="32"/>
      <c r="C250" s="33"/>
      <c r="D250" s="10" t="s">
        <v>129</v>
      </c>
      <c r="E250" s="11">
        <f t="shared" si="67"/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</row>
    <row r="251" spans="1:16" s="60" customFormat="1" ht="20.100000000000001" customHeight="1" x14ac:dyDescent="0.25">
      <c r="A251" s="37"/>
      <c r="B251" s="32"/>
      <c r="C251" s="33"/>
      <c r="D251" s="10" t="s">
        <v>130</v>
      </c>
      <c r="E251" s="11">
        <f t="shared" si="67"/>
        <v>1029</v>
      </c>
      <c r="F251" s="11">
        <v>0</v>
      </c>
      <c r="G251" s="11">
        <v>0</v>
      </c>
      <c r="H251" s="11">
        <v>0</v>
      </c>
      <c r="I251" s="11">
        <v>1029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</row>
    <row r="252" spans="1:16" ht="20.100000000000001" customHeight="1" x14ac:dyDescent="0.25">
      <c r="A252" s="37" t="s">
        <v>204</v>
      </c>
      <c r="B252" s="32" t="s">
        <v>205</v>
      </c>
      <c r="C252" s="33" t="s">
        <v>132</v>
      </c>
      <c r="D252" s="10" t="s">
        <v>127</v>
      </c>
      <c r="E252" s="11">
        <f t="shared" si="67"/>
        <v>68021.799999999988</v>
      </c>
      <c r="F252" s="11">
        <v>296.39999999999998</v>
      </c>
      <c r="G252" s="11">
        <v>67725.399999999994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11">
        <v>0</v>
      </c>
      <c r="P252" s="11">
        <v>0</v>
      </c>
    </row>
    <row r="253" spans="1:16" ht="20.100000000000001" customHeight="1" x14ac:dyDescent="0.25">
      <c r="A253" s="37"/>
      <c r="B253" s="32"/>
      <c r="C253" s="33"/>
      <c r="D253" s="10" t="s">
        <v>128</v>
      </c>
      <c r="E253" s="11">
        <f t="shared" si="67"/>
        <v>62172</v>
      </c>
      <c r="F253" s="11">
        <v>0</v>
      </c>
      <c r="G253" s="11">
        <v>62172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</row>
    <row r="254" spans="1:16" ht="20.100000000000001" customHeight="1" x14ac:dyDescent="0.25">
      <c r="A254" s="37"/>
      <c r="B254" s="32"/>
      <c r="C254" s="33"/>
      <c r="D254" s="10" t="s">
        <v>129</v>
      </c>
      <c r="E254" s="11">
        <f t="shared" si="67"/>
        <v>0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</row>
    <row r="255" spans="1:16" ht="20.100000000000001" customHeight="1" x14ac:dyDescent="0.25">
      <c r="A255" s="37"/>
      <c r="B255" s="32"/>
      <c r="C255" s="33"/>
      <c r="D255" s="10" t="s">
        <v>130</v>
      </c>
      <c r="E255" s="11">
        <f t="shared" si="67"/>
        <v>5849.7999999999993</v>
      </c>
      <c r="F255" s="11">
        <v>296.39999999999998</v>
      </c>
      <c r="G255" s="11">
        <v>5553.4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</row>
    <row r="256" spans="1:16" s="60" customFormat="1" ht="20.100000000000001" customHeight="1" x14ac:dyDescent="0.25">
      <c r="A256" s="37" t="s">
        <v>59</v>
      </c>
      <c r="B256" s="32" t="s">
        <v>206</v>
      </c>
      <c r="C256" s="33" t="s">
        <v>132</v>
      </c>
      <c r="D256" s="10" t="s">
        <v>127</v>
      </c>
      <c r="E256" s="11">
        <f t="shared" si="67"/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  <c r="P256" s="11">
        <v>0</v>
      </c>
    </row>
    <row r="257" spans="1:16" s="60" customFormat="1" ht="20.100000000000001" customHeight="1" x14ac:dyDescent="0.25">
      <c r="A257" s="37"/>
      <c r="B257" s="32"/>
      <c r="C257" s="33"/>
      <c r="D257" s="10" t="s">
        <v>128</v>
      </c>
      <c r="E257" s="11">
        <f t="shared" si="67"/>
        <v>0</v>
      </c>
      <c r="F257" s="11">
        <v>0</v>
      </c>
      <c r="G257" s="11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11">
        <v>0</v>
      </c>
      <c r="P257" s="11">
        <v>0</v>
      </c>
    </row>
    <row r="258" spans="1:16" s="60" customFormat="1" ht="20.100000000000001" customHeight="1" x14ac:dyDescent="0.25">
      <c r="A258" s="37"/>
      <c r="B258" s="32"/>
      <c r="C258" s="33"/>
      <c r="D258" s="10" t="s">
        <v>129</v>
      </c>
      <c r="E258" s="11">
        <f t="shared" si="67"/>
        <v>0</v>
      </c>
      <c r="F258" s="11">
        <v>0</v>
      </c>
      <c r="G258" s="11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  <c r="P258" s="11">
        <v>0</v>
      </c>
    </row>
    <row r="259" spans="1:16" s="60" customFormat="1" ht="20.100000000000001" customHeight="1" x14ac:dyDescent="0.25">
      <c r="A259" s="37"/>
      <c r="B259" s="32"/>
      <c r="C259" s="33"/>
      <c r="D259" s="10" t="s">
        <v>130</v>
      </c>
      <c r="E259" s="11">
        <f t="shared" si="67"/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</row>
    <row r="260" spans="1:16" s="60" customFormat="1" ht="20.100000000000001" customHeight="1" x14ac:dyDescent="0.25">
      <c r="A260" s="37" t="s">
        <v>60</v>
      </c>
      <c r="B260" s="32" t="s">
        <v>207</v>
      </c>
      <c r="C260" s="33" t="s">
        <v>132</v>
      </c>
      <c r="D260" s="10" t="s">
        <v>127</v>
      </c>
      <c r="E260" s="11">
        <f t="shared" si="67"/>
        <v>445</v>
      </c>
      <c r="F260" s="11">
        <v>0</v>
      </c>
      <c r="G260" s="11">
        <v>445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11">
        <v>0</v>
      </c>
      <c r="P260" s="11">
        <v>0</v>
      </c>
    </row>
    <row r="261" spans="1:16" s="60" customFormat="1" ht="20.100000000000001" customHeight="1" x14ac:dyDescent="0.25">
      <c r="A261" s="37"/>
      <c r="B261" s="32"/>
      <c r="C261" s="33"/>
      <c r="D261" s="10" t="s">
        <v>128</v>
      </c>
      <c r="E261" s="11">
        <f t="shared" si="67"/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11">
        <v>0</v>
      </c>
      <c r="P261" s="11">
        <v>0</v>
      </c>
    </row>
    <row r="262" spans="1:16" s="60" customFormat="1" ht="20.100000000000001" customHeight="1" x14ac:dyDescent="0.25">
      <c r="A262" s="37"/>
      <c r="B262" s="32"/>
      <c r="C262" s="33"/>
      <c r="D262" s="10" t="s">
        <v>129</v>
      </c>
      <c r="E262" s="11">
        <f t="shared" si="67"/>
        <v>0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1">
        <v>0</v>
      </c>
      <c r="N262" s="11">
        <v>0</v>
      </c>
      <c r="O262" s="11">
        <v>0</v>
      </c>
      <c r="P262" s="11">
        <v>0</v>
      </c>
    </row>
    <row r="263" spans="1:16" s="60" customFormat="1" ht="20.100000000000001" customHeight="1" x14ac:dyDescent="0.25">
      <c r="A263" s="37"/>
      <c r="B263" s="32"/>
      <c r="C263" s="33"/>
      <c r="D263" s="10" t="s">
        <v>130</v>
      </c>
      <c r="E263" s="11">
        <f t="shared" si="67"/>
        <v>445</v>
      </c>
      <c r="F263" s="11">
        <v>0</v>
      </c>
      <c r="G263" s="11">
        <v>445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  <c r="P263" s="11">
        <v>0</v>
      </c>
    </row>
    <row r="264" spans="1:16" s="60" customFormat="1" ht="20.100000000000001" customHeight="1" x14ac:dyDescent="0.25">
      <c r="A264" s="37" t="s">
        <v>61</v>
      </c>
      <c r="B264" s="32" t="s">
        <v>208</v>
      </c>
      <c r="C264" s="33" t="s">
        <v>132</v>
      </c>
      <c r="D264" s="10" t="s">
        <v>127</v>
      </c>
      <c r="E264" s="11">
        <f t="shared" si="67"/>
        <v>445</v>
      </c>
      <c r="F264" s="11">
        <v>0</v>
      </c>
      <c r="G264" s="11">
        <v>445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1">
        <v>0</v>
      </c>
      <c r="N264" s="11">
        <v>0</v>
      </c>
      <c r="O264" s="11">
        <v>0</v>
      </c>
      <c r="P264" s="11">
        <v>0</v>
      </c>
    </row>
    <row r="265" spans="1:16" s="60" customFormat="1" ht="20.100000000000001" customHeight="1" x14ac:dyDescent="0.25">
      <c r="A265" s="37"/>
      <c r="B265" s="32"/>
      <c r="C265" s="33"/>
      <c r="D265" s="10" t="s">
        <v>128</v>
      </c>
      <c r="E265" s="11">
        <f t="shared" si="67"/>
        <v>0</v>
      </c>
      <c r="F265" s="11">
        <v>0</v>
      </c>
      <c r="G265" s="11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1">
        <v>0</v>
      </c>
      <c r="N265" s="11">
        <v>0</v>
      </c>
      <c r="O265" s="11">
        <v>0</v>
      </c>
      <c r="P265" s="11">
        <v>0</v>
      </c>
    </row>
    <row r="266" spans="1:16" s="60" customFormat="1" ht="20.100000000000001" customHeight="1" x14ac:dyDescent="0.25">
      <c r="A266" s="37"/>
      <c r="B266" s="32"/>
      <c r="C266" s="33"/>
      <c r="D266" s="10" t="s">
        <v>129</v>
      </c>
      <c r="E266" s="11">
        <f t="shared" si="67"/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1">
        <v>0</v>
      </c>
      <c r="N266" s="11">
        <v>0</v>
      </c>
      <c r="O266" s="11">
        <v>0</v>
      </c>
      <c r="P266" s="11">
        <v>0</v>
      </c>
    </row>
    <row r="267" spans="1:16" s="60" customFormat="1" ht="20.100000000000001" customHeight="1" x14ac:dyDescent="0.25">
      <c r="A267" s="37"/>
      <c r="B267" s="32"/>
      <c r="C267" s="33"/>
      <c r="D267" s="10" t="s">
        <v>130</v>
      </c>
      <c r="E267" s="11">
        <f t="shared" si="67"/>
        <v>445</v>
      </c>
      <c r="F267" s="11">
        <v>0</v>
      </c>
      <c r="G267" s="11">
        <v>445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</row>
    <row r="268" spans="1:16" s="60" customFormat="1" ht="20.100000000000001" customHeight="1" x14ac:dyDescent="0.25">
      <c r="A268" s="37" t="s">
        <v>63</v>
      </c>
      <c r="B268" s="32" t="s">
        <v>62</v>
      </c>
      <c r="C268" s="33" t="s">
        <v>132</v>
      </c>
      <c r="D268" s="10" t="s">
        <v>127</v>
      </c>
      <c r="E268" s="11">
        <f t="shared" si="67"/>
        <v>205</v>
      </c>
      <c r="F268" s="11">
        <v>0</v>
      </c>
      <c r="G268" s="11">
        <v>205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11">
        <v>0</v>
      </c>
      <c r="P268" s="11">
        <v>0</v>
      </c>
    </row>
    <row r="269" spans="1:16" s="60" customFormat="1" ht="20.100000000000001" customHeight="1" x14ac:dyDescent="0.25">
      <c r="A269" s="37"/>
      <c r="B269" s="32"/>
      <c r="C269" s="33"/>
      <c r="D269" s="10" t="s">
        <v>128</v>
      </c>
      <c r="E269" s="11">
        <f t="shared" si="67"/>
        <v>0</v>
      </c>
      <c r="F269" s="11">
        <v>0</v>
      </c>
      <c r="G269" s="11">
        <v>0</v>
      </c>
      <c r="H269" s="11">
        <v>0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11">
        <v>0</v>
      </c>
      <c r="P269" s="11">
        <v>0</v>
      </c>
    </row>
    <row r="270" spans="1:16" s="60" customFormat="1" ht="20.100000000000001" customHeight="1" x14ac:dyDescent="0.25">
      <c r="A270" s="37"/>
      <c r="B270" s="32"/>
      <c r="C270" s="33"/>
      <c r="D270" s="10" t="s">
        <v>129</v>
      </c>
      <c r="E270" s="11">
        <f t="shared" si="67"/>
        <v>0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</row>
    <row r="271" spans="1:16" s="60" customFormat="1" ht="20.100000000000001" customHeight="1" x14ac:dyDescent="0.25">
      <c r="A271" s="37"/>
      <c r="B271" s="32"/>
      <c r="C271" s="33"/>
      <c r="D271" s="10" t="s">
        <v>130</v>
      </c>
      <c r="E271" s="11">
        <f t="shared" si="67"/>
        <v>205</v>
      </c>
      <c r="F271" s="11">
        <v>0</v>
      </c>
      <c r="G271" s="11">
        <v>205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</row>
    <row r="272" spans="1:16" s="60" customFormat="1" ht="20.100000000000001" customHeight="1" x14ac:dyDescent="0.25">
      <c r="A272" s="37" t="s">
        <v>64</v>
      </c>
      <c r="B272" s="32" t="s">
        <v>209</v>
      </c>
      <c r="C272" s="33" t="s">
        <v>132</v>
      </c>
      <c r="D272" s="10" t="s">
        <v>127</v>
      </c>
      <c r="E272" s="11">
        <f t="shared" si="67"/>
        <v>445</v>
      </c>
      <c r="F272" s="11">
        <v>0</v>
      </c>
      <c r="G272" s="11">
        <v>445</v>
      </c>
      <c r="H272" s="11">
        <v>0</v>
      </c>
      <c r="I272" s="11">
        <v>0</v>
      </c>
      <c r="J272" s="11">
        <v>0</v>
      </c>
      <c r="K272" s="11">
        <v>0</v>
      </c>
      <c r="L272" s="11">
        <v>0</v>
      </c>
      <c r="M272" s="11">
        <v>0</v>
      </c>
      <c r="N272" s="11">
        <v>0</v>
      </c>
      <c r="O272" s="11">
        <v>0</v>
      </c>
      <c r="P272" s="11">
        <v>0</v>
      </c>
    </row>
    <row r="273" spans="1:16" s="60" customFormat="1" ht="20.100000000000001" customHeight="1" x14ac:dyDescent="0.25">
      <c r="A273" s="37"/>
      <c r="B273" s="32"/>
      <c r="C273" s="33"/>
      <c r="D273" s="10" t="s">
        <v>128</v>
      </c>
      <c r="E273" s="11">
        <f t="shared" si="67"/>
        <v>0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1">
        <v>0</v>
      </c>
      <c r="N273" s="11">
        <v>0</v>
      </c>
      <c r="O273" s="11">
        <v>0</v>
      </c>
      <c r="P273" s="11">
        <v>0</v>
      </c>
    </row>
    <row r="274" spans="1:16" s="60" customFormat="1" ht="20.100000000000001" customHeight="1" x14ac:dyDescent="0.25">
      <c r="A274" s="37"/>
      <c r="B274" s="32"/>
      <c r="C274" s="33"/>
      <c r="D274" s="10" t="s">
        <v>129</v>
      </c>
      <c r="E274" s="11">
        <f t="shared" si="67"/>
        <v>0</v>
      </c>
      <c r="F274" s="11">
        <v>0</v>
      </c>
      <c r="G274" s="11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1">
        <v>0</v>
      </c>
      <c r="N274" s="11">
        <v>0</v>
      </c>
      <c r="O274" s="11">
        <v>0</v>
      </c>
      <c r="P274" s="11">
        <v>0</v>
      </c>
    </row>
    <row r="275" spans="1:16" s="60" customFormat="1" ht="20.100000000000001" customHeight="1" x14ac:dyDescent="0.25">
      <c r="A275" s="37"/>
      <c r="B275" s="32"/>
      <c r="C275" s="33"/>
      <c r="D275" s="10" t="s">
        <v>130</v>
      </c>
      <c r="E275" s="11">
        <f t="shared" si="67"/>
        <v>445</v>
      </c>
      <c r="F275" s="11">
        <v>0</v>
      </c>
      <c r="G275" s="11">
        <v>445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1">
        <v>0</v>
      </c>
      <c r="N275" s="11">
        <v>0</v>
      </c>
      <c r="O275" s="11">
        <v>0</v>
      </c>
      <c r="P275" s="11">
        <v>0</v>
      </c>
    </row>
    <row r="276" spans="1:16" s="60" customFormat="1" ht="20.100000000000001" customHeight="1" x14ac:dyDescent="0.25">
      <c r="A276" s="37" t="s">
        <v>65</v>
      </c>
      <c r="B276" s="32" t="s">
        <v>210</v>
      </c>
      <c r="C276" s="33" t="s">
        <v>132</v>
      </c>
      <c r="D276" s="10" t="s">
        <v>127</v>
      </c>
      <c r="E276" s="11">
        <f t="shared" si="67"/>
        <v>2499.6</v>
      </c>
      <c r="F276" s="11">
        <v>296.39999999999998</v>
      </c>
      <c r="G276" s="11">
        <v>2203.1999999999998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1">
        <v>0</v>
      </c>
      <c r="N276" s="11">
        <v>0</v>
      </c>
      <c r="O276" s="11">
        <v>0</v>
      </c>
      <c r="P276" s="11">
        <v>0</v>
      </c>
    </row>
    <row r="277" spans="1:16" s="60" customFormat="1" ht="20.100000000000001" customHeight="1" x14ac:dyDescent="0.25">
      <c r="A277" s="37"/>
      <c r="B277" s="32"/>
      <c r="C277" s="33"/>
      <c r="D277" s="10" t="s">
        <v>128</v>
      </c>
      <c r="E277" s="11">
        <f t="shared" si="67"/>
        <v>0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</row>
    <row r="278" spans="1:16" s="60" customFormat="1" ht="20.100000000000001" customHeight="1" x14ac:dyDescent="0.25">
      <c r="A278" s="37"/>
      <c r="B278" s="32"/>
      <c r="C278" s="33"/>
      <c r="D278" s="10" t="s">
        <v>129</v>
      </c>
      <c r="E278" s="11">
        <f t="shared" si="67"/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11">
        <v>0</v>
      </c>
      <c r="P278" s="11">
        <v>0</v>
      </c>
    </row>
    <row r="279" spans="1:16" s="60" customFormat="1" ht="20.100000000000001" customHeight="1" x14ac:dyDescent="0.25">
      <c r="A279" s="37"/>
      <c r="B279" s="32"/>
      <c r="C279" s="33"/>
      <c r="D279" s="10" t="s">
        <v>130</v>
      </c>
      <c r="E279" s="11">
        <f t="shared" si="67"/>
        <v>2499.6</v>
      </c>
      <c r="F279" s="11">
        <v>296.39999999999998</v>
      </c>
      <c r="G279" s="11">
        <v>2203.1999999999998</v>
      </c>
      <c r="H279" s="11">
        <v>0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11">
        <v>0</v>
      </c>
      <c r="P279" s="11">
        <v>0</v>
      </c>
    </row>
    <row r="280" spans="1:16" s="60" customFormat="1" ht="20.100000000000001" customHeight="1" x14ac:dyDescent="0.25">
      <c r="A280" s="37" t="s">
        <v>66</v>
      </c>
      <c r="B280" s="32" t="s">
        <v>211</v>
      </c>
      <c r="C280" s="33" t="s">
        <v>132</v>
      </c>
      <c r="D280" s="10" t="s">
        <v>127</v>
      </c>
      <c r="E280" s="11">
        <f t="shared" si="67"/>
        <v>0</v>
      </c>
      <c r="F280" s="11">
        <v>0</v>
      </c>
      <c r="G280" s="11">
        <v>0</v>
      </c>
      <c r="H280" s="11">
        <v>0</v>
      </c>
      <c r="I280" s="11">
        <v>0</v>
      </c>
      <c r="J280" s="11">
        <v>0</v>
      </c>
      <c r="K280" s="11">
        <v>0</v>
      </c>
      <c r="L280" s="11">
        <v>0</v>
      </c>
      <c r="M280" s="11">
        <v>0</v>
      </c>
      <c r="N280" s="11">
        <v>0</v>
      </c>
      <c r="O280" s="11">
        <v>0</v>
      </c>
      <c r="P280" s="11">
        <v>0</v>
      </c>
    </row>
    <row r="281" spans="1:16" s="60" customFormat="1" ht="20.100000000000001" customHeight="1" x14ac:dyDescent="0.25">
      <c r="A281" s="37"/>
      <c r="B281" s="32"/>
      <c r="C281" s="33"/>
      <c r="D281" s="10" t="s">
        <v>128</v>
      </c>
      <c r="E281" s="11">
        <f t="shared" si="67"/>
        <v>0</v>
      </c>
      <c r="F281" s="11">
        <v>0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1">
        <v>0</v>
      </c>
      <c r="N281" s="11">
        <v>0</v>
      </c>
      <c r="O281" s="11">
        <v>0</v>
      </c>
      <c r="P281" s="11">
        <v>0</v>
      </c>
    </row>
    <row r="282" spans="1:16" s="60" customFormat="1" ht="20.100000000000001" customHeight="1" x14ac:dyDescent="0.25">
      <c r="A282" s="37"/>
      <c r="B282" s="32"/>
      <c r="C282" s="33"/>
      <c r="D282" s="10" t="s">
        <v>129</v>
      </c>
      <c r="E282" s="11">
        <f t="shared" si="67"/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1">
        <v>0</v>
      </c>
      <c r="M282" s="11">
        <v>0</v>
      </c>
      <c r="N282" s="11">
        <v>0</v>
      </c>
      <c r="O282" s="11">
        <v>0</v>
      </c>
      <c r="P282" s="11">
        <v>0</v>
      </c>
    </row>
    <row r="283" spans="1:16" s="60" customFormat="1" ht="20.100000000000001" customHeight="1" x14ac:dyDescent="0.25">
      <c r="A283" s="37"/>
      <c r="B283" s="32"/>
      <c r="C283" s="33"/>
      <c r="D283" s="10" t="s">
        <v>130</v>
      </c>
      <c r="E283" s="11">
        <f t="shared" si="67"/>
        <v>0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1">
        <v>0</v>
      </c>
      <c r="L283" s="11">
        <v>0</v>
      </c>
      <c r="M283" s="11">
        <v>0</v>
      </c>
      <c r="N283" s="11">
        <v>0</v>
      </c>
      <c r="O283" s="11">
        <v>0</v>
      </c>
      <c r="P283" s="11">
        <v>0</v>
      </c>
    </row>
    <row r="284" spans="1:16" s="60" customFormat="1" ht="20.100000000000001" customHeight="1" x14ac:dyDescent="0.25">
      <c r="A284" s="37" t="s">
        <v>67</v>
      </c>
      <c r="B284" s="32" t="s">
        <v>212</v>
      </c>
      <c r="C284" s="33" t="s">
        <v>132</v>
      </c>
      <c r="D284" s="10" t="s">
        <v>127</v>
      </c>
      <c r="E284" s="11">
        <f t="shared" si="67"/>
        <v>63185.3</v>
      </c>
      <c r="F284" s="11">
        <v>0</v>
      </c>
      <c r="G284" s="11">
        <v>63185.3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1">
        <v>0</v>
      </c>
      <c r="N284" s="11">
        <v>0</v>
      </c>
      <c r="O284" s="11">
        <v>0</v>
      </c>
      <c r="P284" s="11">
        <v>0</v>
      </c>
    </row>
    <row r="285" spans="1:16" s="60" customFormat="1" ht="20.100000000000001" customHeight="1" x14ac:dyDescent="0.25">
      <c r="A285" s="37"/>
      <c r="B285" s="32"/>
      <c r="C285" s="33"/>
      <c r="D285" s="10" t="s">
        <v>128</v>
      </c>
      <c r="E285" s="11">
        <f t="shared" si="67"/>
        <v>62172</v>
      </c>
      <c r="F285" s="11">
        <v>0</v>
      </c>
      <c r="G285" s="11">
        <v>62172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0</v>
      </c>
      <c r="O285" s="11">
        <v>0</v>
      </c>
      <c r="P285" s="11">
        <v>0</v>
      </c>
    </row>
    <row r="286" spans="1:16" s="60" customFormat="1" ht="20.100000000000001" customHeight="1" x14ac:dyDescent="0.25">
      <c r="A286" s="37"/>
      <c r="B286" s="32"/>
      <c r="C286" s="33"/>
      <c r="D286" s="10" t="s">
        <v>129</v>
      </c>
      <c r="E286" s="11">
        <f t="shared" si="67"/>
        <v>0</v>
      </c>
      <c r="F286" s="11">
        <v>0</v>
      </c>
      <c r="G286" s="11">
        <v>0</v>
      </c>
      <c r="H286" s="11">
        <v>0</v>
      </c>
      <c r="I286" s="11">
        <v>0</v>
      </c>
      <c r="J286" s="11">
        <v>0</v>
      </c>
      <c r="K286" s="11">
        <v>0</v>
      </c>
      <c r="L286" s="11">
        <v>0</v>
      </c>
      <c r="M286" s="11">
        <v>0</v>
      </c>
      <c r="N286" s="11">
        <v>0</v>
      </c>
      <c r="O286" s="11">
        <v>0</v>
      </c>
      <c r="P286" s="11">
        <v>0</v>
      </c>
    </row>
    <row r="287" spans="1:16" s="60" customFormat="1" ht="20.100000000000001" customHeight="1" x14ac:dyDescent="0.25">
      <c r="A287" s="37"/>
      <c r="B287" s="32"/>
      <c r="C287" s="33"/>
      <c r="D287" s="10" t="s">
        <v>130</v>
      </c>
      <c r="E287" s="11">
        <f t="shared" si="67"/>
        <v>1013.3</v>
      </c>
      <c r="F287" s="11">
        <v>0</v>
      </c>
      <c r="G287" s="11">
        <v>1013.3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1">
        <v>0</v>
      </c>
      <c r="N287" s="11">
        <v>0</v>
      </c>
      <c r="O287" s="11">
        <v>0</v>
      </c>
      <c r="P287" s="11">
        <v>0</v>
      </c>
    </row>
    <row r="288" spans="1:16" s="60" customFormat="1" ht="20.100000000000001" customHeight="1" x14ac:dyDescent="0.25">
      <c r="A288" s="37" t="s">
        <v>71</v>
      </c>
      <c r="B288" s="32" t="s">
        <v>194</v>
      </c>
      <c r="C288" s="33" t="s">
        <v>132</v>
      </c>
      <c r="D288" s="10" t="s">
        <v>127</v>
      </c>
      <c r="E288" s="11">
        <f t="shared" si="67"/>
        <v>796.9</v>
      </c>
      <c r="F288" s="11">
        <v>0</v>
      </c>
      <c r="G288" s="11">
        <v>796.9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1">
        <v>0</v>
      </c>
      <c r="O288" s="11">
        <v>0</v>
      </c>
      <c r="P288" s="11">
        <v>0</v>
      </c>
    </row>
    <row r="289" spans="1:16" s="60" customFormat="1" ht="20.100000000000001" customHeight="1" x14ac:dyDescent="0.25">
      <c r="A289" s="37"/>
      <c r="B289" s="32"/>
      <c r="C289" s="33"/>
      <c r="D289" s="10" t="s">
        <v>128</v>
      </c>
      <c r="E289" s="11">
        <f t="shared" si="67"/>
        <v>0</v>
      </c>
      <c r="F289" s="11">
        <v>0</v>
      </c>
      <c r="G289" s="11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1">
        <v>0</v>
      </c>
      <c r="N289" s="11">
        <v>0</v>
      </c>
      <c r="O289" s="11">
        <v>0</v>
      </c>
      <c r="P289" s="11">
        <v>0</v>
      </c>
    </row>
    <row r="290" spans="1:16" s="60" customFormat="1" ht="20.100000000000001" customHeight="1" x14ac:dyDescent="0.25">
      <c r="A290" s="37"/>
      <c r="B290" s="32"/>
      <c r="C290" s="33"/>
      <c r="D290" s="10" t="s">
        <v>129</v>
      </c>
      <c r="E290" s="11">
        <f t="shared" si="67"/>
        <v>0</v>
      </c>
      <c r="F290" s="11">
        <v>0</v>
      </c>
      <c r="G290" s="11">
        <v>0</v>
      </c>
      <c r="H290" s="11">
        <v>0</v>
      </c>
      <c r="I290" s="11">
        <v>0</v>
      </c>
      <c r="J290" s="11">
        <v>0</v>
      </c>
      <c r="K290" s="11">
        <v>0</v>
      </c>
      <c r="L290" s="11">
        <v>0</v>
      </c>
      <c r="M290" s="11">
        <v>0</v>
      </c>
      <c r="N290" s="11">
        <v>0</v>
      </c>
      <c r="O290" s="11">
        <v>0</v>
      </c>
      <c r="P290" s="11">
        <v>0</v>
      </c>
    </row>
    <row r="291" spans="1:16" s="60" customFormat="1" ht="20.100000000000001" customHeight="1" x14ac:dyDescent="0.25">
      <c r="A291" s="37"/>
      <c r="B291" s="32"/>
      <c r="C291" s="33"/>
      <c r="D291" s="10" t="s">
        <v>130</v>
      </c>
      <c r="E291" s="11">
        <f t="shared" si="67"/>
        <v>796.9</v>
      </c>
      <c r="F291" s="11">
        <v>0</v>
      </c>
      <c r="G291" s="11">
        <v>796.9</v>
      </c>
      <c r="H291" s="11">
        <v>0</v>
      </c>
      <c r="I291" s="11">
        <v>0</v>
      </c>
      <c r="J291" s="11">
        <v>0</v>
      </c>
      <c r="K291" s="11">
        <v>0</v>
      </c>
      <c r="L291" s="11">
        <v>0</v>
      </c>
      <c r="M291" s="11">
        <v>0</v>
      </c>
      <c r="N291" s="11">
        <v>0</v>
      </c>
      <c r="O291" s="11">
        <v>0</v>
      </c>
      <c r="P291" s="11">
        <v>0</v>
      </c>
    </row>
    <row r="292" spans="1:16" s="60" customFormat="1" ht="20.100000000000001" customHeight="1" x14ac:dyDescent="0.25">
      <c r="A292" s="37" t="s">
        <v>213</v>
      </c>
      <c r="B292" s="32" t="s">
        <v>184</v>
      </c>
      <c r="C292" s="33" t="s">
        <v>132</v>
      </c>
      <c r="D292" s="10" t="s">
        <v>127</v>
      </c>
      <c r="E292" s="11">
        <f t="shared" si="67"/>
        <v>0</v>
      </c>
      <c r="F292" s="11">
        <v>0</v>
      </c>
      <c r="G292" s="11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11">
        <v>0</v>
      </c>
      <c r="P292" s="11">
        <v>0</v>
      </c>
    </row>
    <row r="293" spans="1:16" s="60" customFormat="1" ht="23.25" customHeight="1" x14ac:dyDescent="0.25">
      <c r="A293" s="37"/>
      <c r="B293" s="32"/>
      <c r="C293" s="33"/>
      <c r="D293" s="10" t="s">
        <v>128</v>
      </c>
      <c r="E293" s="11">
        <f t="shared" si="67"/>
        <v>0</v>
      </c>
      <c r="F293" s="11">
        <v>0</v>
      </c>
      <c r="G293" s="11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11">
        <v>0</v>
      </c>
      <c r="P293" s="11">
        <v>0</v>
      </c>
    </row>
    <row r="294" spans="1:16" s="60" customFormat="1" ht="21" customHeight="1" x14ac:dyDescent="0.25">
      <c r="A294" s="37"/>
      <c r="B294" s="32"/>
      <c r="C294" s="33"/>
      <c r="D294" s="10" t="s">
        <v>129</v>
      </c>
      <c r="E294" s="11">
        <f t="shared" si="67"/>
        <v>0</v>
      </c>
      <c r="F294" s="11">
        <v>0</v>
      </c>
      <c r="G294" s="11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11">
        <v>0</v>
      </c>
      <c r="P294" s="11">
        <v>0</v>
      </c>
    </row>
    <row r="295" spans="1:16" s="60" customFormat="1" ht="20.100000000000001" customHeight="1" x14ac:dyDescent="0.25">
      <c r="A295" s="37"/>
      <c r="B295" s="32"/>
      <c r="C295" s="33"/>
      <c r="D295" s="10" t="s">
        <v>130</v>
      </c>
      <c r="E295" s="11">
        <f t="shared" si="67"/>
        <v>0</v>
      </c>
      <c r="F295" s="11">
        <v>0</v>
      </c>
      <c r="G295" s="11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1">
        <v>0</v>
      </c>
      <c r="N295" s="11">
        <v>0</v>
      </c>
      <c r="O295" s="11">
        <v>0</v>
      </c>
      <c r="P295" s="11">
        <v>0</v>
      </c>
    </row>
    <row r="296" spans="1:16" s="60" customFormat="1" ht="20.100000000000001" customHeight="1" x14ac:dyDescent="0.25">
      <c r="A296" s="37" t="s">
        <v>280</v>
      </c>
      <c r="B296" s="32" t="s">
        <v>281</v>
      </c>
      <c r="C296" s="33" t="s">
        <v>132</v>
      </c>
      <c r="D296" s="10" t="s">
        <v>127</v>
      </c>
      <c r="E296" s="11">
        <f t="shared" ref="E296:E299" si="71">SUM(F296:P296)</f>
        <v>63185.3</v>
      </c>
      <c r="F296" s="11">
        <v>0</v>
      </c>
      <c r="G296" s="11">
        <v>63185.3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1">
        <v>0</v>
      </c>
      <c r="N296" s="11">
        <v>0</v>
      </c>
      <c r="O296" s="11">
        <v>0</v>
      </c>
      <c r="P296" s="11">
        <v>0</v>
      </c>
    </row>
    <row r="297" spans="1:16" s="60" customFormat="1" ht="20.100000000000001" customHeight="1" x14ac:dyDescent="0.25">
      <c r="A297" s="37"/>
      <c r="B297" s="32"/>
      <c r="C297" s="33"/>
      <c r="D297" s="10" t="s">
        <v>128</v>
      </c>
      <c r="E297" s="11">
        <f t="shared" si="71"/>
        <v>62172</v>
      </c>
      <c r="F297" s="11">
        <v>0</v>
      </c>
      <c r="G297" s="11">
        <v>62172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1">
        <v>0</v>
      </c>
      <c r="N297" s="11">
        <v>0</v>
      </c>
      <c r="O297" s="11">
        <v>0</v>
      </c>
      <c r="P297" s="11">
        <v>0</v>
      </c>
    </row>
    <row r="298" spans="1:16" s="60" customFormat="1" ht="20.100000000000001" customHeight="1" x14ac:dyDescent="0.25">
      <c r="A298" s="37"/>
      <c r="B298" s="32"/>
      <c r="C298" s="33"/>
      <c r="D298" s="10" t="s">
        <v>129</v>
      </c>
      <c r="E298" s="11">
        <f t="shared" si="71"/>
        <v>0</v>
      </c>
      <c r="F298" s="11">
        <v>0</v>
      </c>
      <c r="G298" s="11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1">
        <v>0</v>
      </c>
      <c r="N298" s="11">
        <v>0</v>
      </c>
      <c r="O298" s="11">
        <v>0</v>
      </c>
      <c r="P298" s="11">
        <v>0</v>
      </c>
    </row>
    <row r="299" spans="1:16" s="60" customFormat="1" ht="20.100000000000001" customHeight="1" x14ac:dyDescent="0.25">
      <c r="A299" s="37"/>
      <c r="B299" s="32"/>
      <c r="C299" s="33"/>
      <c r="D299" s="10" t="s">
        <v>130</v>
      </c>
      <c r="E299" s="11">
        <f t="shared" si="71"/>
        <v>1013.3</v>
      </c>
      <c r="F299" s="11">
        <v>0</v>
      </c>
      <c r="G299" s="11">
        <v>1013.3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1">
        <v>0</v>
      </c>
      <c r="O299" s="11">
        <v>0</v>
      </c>
      <c r="P299" s="11">
        <v>0</v>
      </c>
    </row>
    <row r="300" spans="1:16" ht="20.100000000000001" customHeight="1" x14ac:dyDescent="0.25">
      <c r="A300" s="37" t="s">
        <v>68</v>
      </c>
      <c r="B300" s="32" t="s">
        <v>214</v>
      </c>
      <c r="C300" s="33" t="s">
        <v>132</v>
      </c>
      <c r="D300" s="10" t="s">
        <v>127</v>
      </c>
      <c r="E300" s="11">
        <f t="shared" si="67"/>
        <v>96100.4</v>
      </c>
      <c r="F300" s="11">
        <v>0</v>
      </c>
      <c r="G300" s="11">
        <v>0</v>
      </c>
      <c r="H300" s="11">
        <v>96100.4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11">
        <v>0</v>
      </c>
      <c r="P300" s="11">
        <v>0</v>
      </c>
    </row>
    <row r="301" spans="1:16" ht="20.100000000000001" customHeight="1" x14ac:dyDescent="0.25">
      <c r="A301" s="37"/>
      <c r="B301" s="32"/>
      <c r="C301" s="33"/>
      <c r="D301" s="10" t="s">
        <v>128</v>
      </c>
      <c r="E301" s="11">
        <f t="shared" si="67"/>
        <v>0</v>
      </c>
      <c r="F301" s="11">
        <v>0</v>
      </c>
      <c r="G301" s="11">
        <v>0</v>
      </c>
      <c r="H301" s="11">
        <v>0</v>
      </c>
      <c r="I301" s="11">
        <v>0</v>
      </c>
      <c r="J301" s="11">
        <v>0</v>
      </c>
      <c r="K301" s="11">
        <v>0</v>
      </c>
      <c r="L301" s="11">
        <v>0</v>
      </c>
      <c r="M301" s="11">
        <v>0</v>
      </c>
      <c r="N301" s="11">
        <v>0</v>
      </c>
      <c r="O301" s="11">
        <v>0</v>
      </c>
      <c r="P301" s="11">
        <v>0</v>
      </c>
    </row>
    <row r="302" spans="1:16" ht="20.100000000000001" customHeight="1" x14ac:dyDescent="0.25">
      <c r="A302" s="37"/>
      <c r="B302" s="32"/>
      <c r="C302" s="33"/>
      <c r="D302" s="10" t="s">
        <v>129</v>
      </c>
      <c r="E302" s="11">
        <f t="shared" si="67"/>
        <v>95040.4</v>
      </c>
      <c r="F302" s="11">
        <v>0</v>
      </c>
      <c r="G302" s="11">
        <v>0</v>
      </c>
      <c r="H302" s="11">
        <v>95040.4</v>
      </c>
      <c r="I302" s="11">
        <v>0</v>
      </c>
      <c r="J302" s="11">
        <v>0</v>
      </c>
      <c r="K302" s="11">
        <v>0</v>
      </c>
      <c r="L302" s="11">
        <v>0</v>
      </c>
      <c r="M302" s="11">
        <v>0</v>
      </c>
      <c r="N302" s="11">
        <v>0</v>
      </c>
      <c r="O302" s="11">
        <v>0</v>
      </c>
      <c r="P302" s="11">
        <v>0</v>
      </c>
    </row>
    <row r="303" spans="1:16" ht="20.100000000000001" customHeight="1" x14ac:dyDescent="0.25">
      <c r="A303" s="37"/>
      <c r="B303" s="32"/>
      <c r="C303" s="33"/>
      <c r="D303" s="10" t="s">
        <v>130</v>
      </c>
      <c r="E303" s="11">
        <f t="shared" si="67"/>
        <v>1060</v>
      </c>
      <c r="F303" s="11">
        <v>0</v>
      </c>
      <c r="G303" s="11">
        <v>0</v>
      </c>
      <c r="H303" s="11">
        <v>1060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11">
        <v>0</v>
      </c>
      <c r="O303" s="11">
        <v>0</v>
      </c>
      <c r="P303" s="11">
        <v>0</v>
      </c>
    </row>
    <row r="304" spans="1:16" ht="20.100000000000001" customHeight="1" x14ac:dyDescent="0.25">
      <c r="A304" s="37" t="s">
        <v>298</v>
      </c>
      <c r="B304" s="32" t="s">
        <v>216</v>
      </c>
      <c r="C304" s="33" t="s">
        <v>132</v>
      </c>
      <c r="D304" s="10" t="s">
        <v>127</v>
      </c>
      <c r="E304" s="11">
        <f t="shared" ref="E304:E307" si="72">SUM(F304:P304)</f>
        <v>4179.7000000000007</v>
      </c>
      <c r="F304" s="11">
        <f t="shared" ref="F304:I304" si="73">F305+F306+F307</f>
        <v>0</v>
      </c>
      <c r="G304" s="11">
        <f t="shared" si="73"/>
        <v>0</v>
      </c>
      <c r="H304" s="11">
        <f t="shared" si="73"/>
        <v>320</v>
      </c>
      <c r="I304" s="11">
        <f t="shared" si="73"/>
        <v>568.6</v>
      </c>
      <c r="J304" s="11">
        <f>J305+J306+J307</f>
        <v>549.20000000000005</v>
      </c>
      <c r="K304" s="11">
        <f t="shared" ref="K304:L304" si="74">K305+K306+K307</f>
        <v>922.5</v>
      </c>
      <c r="L304" s="11">
        <f t="shared" si="74"/>
        <v>319.39999999999998</v>
      </c>
      <c r="M304" s="11">
        <f>M305+M306+M307</f>
        <v>500</v>
      </c>
      <c r="N304" s="11">
        <f t="shared" ref="N304:P304" si="75">N305+N306+N307</f>
        <v>500</v>
      </c>
      <c r="O304" s="11">
        <f t="shared" si="75"/>
        <v>500</v>
      </c>
      <c r="P304" s="11">
        <f t="shared" si="75"/>
        <v>0</v>
      </c>
    </row>
    <row r="305" spans="1:16" ht="20.100000000000001" customHeight="1" x14ac:dyDescent="0.25">
      <c r="A305" s="37"/>
      <c r="B305" s="32"/>
      <c r="C305" s="33"/>
      <c r="D305" s="10" t="s">
        <v>128</v>
      </c>
      <c r="E305" s="11">
        <f t="shared" si="72"/>
        <v>0</v>
      </c>
      <c r="F305" s="11">
        <v>0</v>
      </c>
      <c r="G305" s="11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1">
        <v>0</v>
      </c>
      <c r="N305" s="11">
        <v>0</v>
      </c>
      <c r="O305" s="11">
        <v>0</v>
      </c>
      <c r="P305" s="11">
        <v>0</v>
      </c>
    </row>
    <row r="306" spans="1:16" ht="20.100000000000001" customHeight="1" x14ac:dyDescent="0.25">
      <c r="A306" s="37"/>
      <c r="B306" s="32"/>
      <c r="C306" s="33"/>
      <c r="D306" s="10" t="s">
        <v>129</v>
      </c>
      <c r="E306" s="11">
        <f t="shared" si="72"/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1">
        <v>0</v>
      </c>
      <c r="N306" s="11">
        <v>0</v>
      </c>
      <c r="O306" s="11">
        <v>0</v>
      </c>
      <c r="P306" s="11">
        <v>0</v>
      </c>
    </row>
    <row r="307" spans="1:16" ht="20.100000000000001" customHeight="1" x14ac:dyDescent="0.25">
      <c r="A307" s="37"/>
      <c r="B307" s="32"/>
      <c r="C307" s="33"/>
      <c r="D307" s="10" t="s">
        <v>130</v>
      </c>
      <c r="E307" s="11">
        <f t="shared" si="72"/>
        <v>4179.7000000000007</v>
      </c>
      <c r="F307" s="11">
        <v>0</v>
      </c>
      <c r="G307" s="11">
        <v>0</v>
      </c>
      <c r="H307" s="11">
        <v>320</v>
      </c>
      <c r="I307" s="11">
        <v>568.6</v>
      </c>
      <c r="J307" s="11">
        <v>549.20000000000005</v>
      </c>
      <c r="K307" s="11">
        <v>922.5</v>
      </c>
      <c r="L307" s="11">
        <v>319.39999999999998</v>
      </c>
      <c r="M307" s="11">
        <v>500</v>
      </c>
      <c r="N307" s="11">
        <v>500</v>
      </c>
      <c r="O307" s="11">
        <v>500</v>
      </c>
      <c r="P307" s="11">
        <v>0</v>
      </c>
    </row>
    <row r="308" spans="1:16" ht="20.100000000000001" customHeight="1" x14ac:dyDescent="0.25">
      <c r="A308" s="37" t="s">
        <v>69</v>
      </c>
      <c r="B308" s="32" t="s">
        <v>294</v>
      </c>
      <c r="C308" s="33" t="s">
        <v>250</v>
      </c>
      <c r="D308" s="10" t="s">
        <v>127</v>
      </c>
      <c r="E308" s="11">
        <f t="shared" ref="E308:E315" si="76">SUM(F308:P308)</f>
        <v>1359.3000000000002</v>
      </c>
      <c r="F308" s="11">
        <f t="shared" ref="F308:I308" si="77">F309+F310+F311</f>
        <v>0</v>
      </c>
      <c r="G308" s="11">
        <f t="shared" si="77"/>
        <v>0</v>
      </c>
      <c r="H308" s="11">
        <f t="shared" si="77"/>
        <v>0</v>
      </c>
      <c r="I308" s="11">
        <f t="shared" si="77"/>
        <v>0</v>
      </c>
      <c r="J308" s="11">
        <f>J309+J310+J311</f>
        <v>0</v>
      </c>
      <c r="K308" s="11">
        <f t="shared" ref="K308:P308" si="78">K309+K310+K311</f>
        <v>1359.3000000000002</v>
      </c>
      <c r="L308" s="11">
        <f t="shared" si="78"/>
        <v>0</v>
      </c>
      <c r="M308" s="11">
        <f t="shared" si="78"/>
        <v>0</v>
      </c>
      <c r="N308" s="11">
        <f t="shared" si="78"/>
        <v>0</v>
      </c>
      <c r="O308" s="11">
        <f t="shared" si="78"/>
        <v>0</v>
      </c>
      <c r="P308" s="11">
        <f t="shared" si="78"/>
        <v>0</v>
      </c>
    </row>
    <row r="309" spans="1:16" ht="20.100000000000001" customHeight="1" x14ac:dyDescent="0.25">
      <c r="A309" s="37"/>
      <c r="B309" s="32"/>
      <c r="C309" s="33"/>
      <c r="D309" s="10" t="s">
        <v>128</v>
      </c>
      <c r="E309" s="11">
        <f t="shared" si="76"/>
        <v>0</v>
      </c>
      <c r="F309" s="11">
        <v>0</v>
      </c>
      <c r="G309" s="11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1">
        <v>0</v>
      </c>
      <c r="N309" s="11">
        <v>0</v>
      </c>
      <c r="O309" s="11">
        <v>0</v>
      </c>
      <c r="P309" s="11">
        <v>0</v>
      </c>
    </row>
    <row r="310" spans="1:16" ht="20.100000000000001" customHeight="1" x14ac:dyDescent="0.25">
      <c r="A310" s="37"/>
      <c r="B310" s="32"/>
      <c r="C310" s="33"/>
      <c r="D310" s="10" t="s">
        <v>129</v>
      </c>
      <c r="E310" s="11">
        <f t="shared" si="76"/>
        <v>1223.4000000000001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1223.4000000000001</v>
      </c>
      <c r="L310" s="11">
        <v>0</v>
      </c>
      <c r="M310" s="11">
        <v>0</v>
      </c>
      <c r="N310" s="11">
        <v>0</v>
      </c>
      <c r="O310" s="11">
        <v>0</v>
      </c>
      <c r="P310" s="11">
        <v>0</v>
      </c>
    </row>
    <row r="311" spans="1:16" ht="20.100000000000001" customHeight="1" x14ac:dyDescent="0.25">
      <c r="A311" s="37"/>
      <c r="B311" s="32"/>
      <c r="C311" s="33"/>
      <c r="D311" s="10" t="s">
        <v>130</v>
      </c>
      <c r="E311" s="11">
        <f t="shared" si="76"/>
        <v>135.9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f>50+85.9</f>
        <v>135.9</v>
      </c>
      <c r="L311" s="11">
        <v>0</v>
      </c>
      <c r="M311" s="11">
        <v>0</v>
      </c>
      <c r="N311" s="11">
        <v>0</v>
      </c>
      <c r="O311" s="11">
        <v>0</v>
      </c>
      <c r="P311" s="11">
        <v>0</v>
      </c>
    </row>
    <row r="312" spans="1:16" ht="20.100000000000001" customHeight="1" x14ac:dyDescent="0.25">
      <c r="A312" s="37" t="s">
        <v>296</v>
      </c>
      <c r="B312" s="32" t="s">
        <v>290</v>
      </c>
      <c r="C312" s="33" t="s">
        <v>132</v>
      </c>
      <c r="D312" s="10" t="s">
        <v>127</v>
      </c>
      <c r="E312" s="11">
        <f t="shared" si="76"/>
        <v>981644.2</v>
      </c>
      <c r="F312" s="11">
        <f t="shared" ref="F312:I312" si="79">F313+F314+F315</f>
        <v>0</v>
      </c>
      <c r="G312" s="11">
        <f t="shared" si="79"/>
        <v>0</v>
      </c>
      <c r="H312" s="11">
        <f t="shared" si="79"/>
        <v>0</v>
      </c>
      <c r="I312" s="11">
        <f t="shared" si="79"/>
        <v>0</v>
      </c>
      <c r="J312" s="11">
        <f>J313+J314+J315</f>
        <v>203114.1</v>
      </c>
      <c r="K312" s="11">
        <f t="shared" ref="K312:P312" si="80">K313+K314+K315</f>
        <v>600</v>
      </c>
      <c r="L312" s="11">
        <f t="shared" si="80"/>
        <v>0</v>
      </c>
      <c r="M312" s="11">
        <f t="shared" si="80"/>
        <v>455651.5</v>
      </c>
      <c r="N312" s="11">
        <f t="shared" si="80"/>
        <v>107526.9</v>
      </c>
      <c r="O312" s="11">
        <f t="shared" si="80"/>
        <v>214751.7</v>
      </c>
      <c r="P312" s="11">
        <f t="shared" si="80"/>
        <v>0</v>
      </c>
    </row>
    <row r="313" spans="1:16" ht="20.100000000000001" customHeight="1" x14ac:dyDescent="0.25">
      <c r="A313" s="37"/>
      <c r="B313" s="32"/>
      <c r="C313" s="33"/>
      <c r="D313" s="10" t="s">
        <v>128</v>
      </c>
      <c r="E313" s="11">
        <f t="shared" si="76"/>
        <v>236870.9</v>
      </c>
      <c r="F313" s="11">
        <v>0</v>
      </c>
      <c r="G313" s="11">
        <v>0</v>
      </c>
      <c r="H313" s="11">
        <v>0</v>
      </c>
      <c r="I313" s="11">
        <v>0</v>
      </c>
      <c r="J313" s="11">
        <v>0</v>
      </c>
      <c r="K313" s="11">
        <v>0</v>
      </c>
      <c r="L313" s="11">
        <v>0</v>
      </c>
      <c r="M313" s="11">
        <f>M317+M321</f>
        <v>236870.9</v>
      </c>
      <c r="N313" s="11">
        <f t="shared" ref="N313:O313" si="81">N317+N321</f>
        <v>0</v>
      </c>
      <c r="O313" s="11">
        <f t="shared" si="81"/>
        <v>0</v>
      </c>
      <c r="P313" s="11">
        <v>0</v>
      </c>
    </row>
    <row r="314" spans="1:16" ht="20.100000000000001" customHeight="1" x14ac:dyDescent="0.25">
      <c r="A314" s="37"/>
      <c r="B314" s="32"/>
      <c r="C314" s="33"/>
      <c r="D314" s="10" t="s">
        <v>129</v>
      </c>
      <c r="E314" s="11">
        <f t="shared" si="76"/>
        <v>694688</v>
      </c>
      <c r="F314" s="11">
        <v>0</v>
      </c>
      <c r="G314" s="11">
        <v>0</v>
      </c>
      <c r="H314" s="11">
        <v>0</v>
      </c>
      <c r="I314" s="11">
        <v>0</v>
      </c>
      <c r="J314" s="11">
        <v>180844.6</v>
      </c>
      <c r="K314" s="11">
        <v>594</v>
      </c>
      <c r="L314" s="11">
        <v>0</v>
      </c>
      <c r="M314" s="11">
        <f>M322+M318</f>
        <v>213530.4</v>
      </c>
      <c r="N314" s="11">
        <f t="shared" ref="N314:O314" si="82">N322+N318</f>
        <v>100000</v>
      </c>
      <c r="O314" s="11">
        <f t="shared" si="82"/>
        <v>199719</v>
      </c>
      <c r="P314" s="11">
        <v>0</v>
      </c>
    </row>
    <row r="315" spans="1:16" ht="20.100000000000001" customHeight="1" x14ac:dyDescent="0.25">
      <c r="A315" s="37"/>
      <c r="B315" s="32"/>
      <c r="C315" s="33"/>
      <c r="D315" s="10" t="s">
        <v>130</v>
      </c>
      <c r="E315" s="11">
        <f t="shared" si="76"/>
        <v>50085.3</v>
      </c>
      <c r="F315" s="11">
        <v>0</v>
      </c>
      <c r="G315" s="11">
        <v>0</v>
      </c>
      <c r="H315" s="11">
        <v>0</v>
      </c>
      <c r="I315" s="11">
        <v>0</v>
      </c>
      <c r="J315" s="11">
        <v>22269.5</v>
      </c>
      <c r="K315" s="11">
        <v>6</v>
      </c>
      <c r="L315" s="11">
        <v>0</v>
      </c>
      <c r="M315" s="11">
        <f>M323+M319</f>
        <v>5250.2</v>
      </c>
      <c r="N315" s="11">
        <f t="shared" ref="N315:O315" si="83">N323+N319</f>
        <v>7526.9</v>
      </c>
      <c r="O315" s="11">
        <f t="shared" si="83"/>
        <v>15032.7</v>
      </c>
      <c r="P315" s="11">
        <v>0</v>
      </c>
    </row>
    <row r="316" spans="1:16" ht="20.100000000000001" customHeight="1" x14ac:dyDescent="0.25">
      <c r="A316" s="34" t="s">
        <v>334</v>
      </c>
      <c r="B316" s="32" t="s">
        <v>290</v>
      </c>
      <c r="C316" s="33" t="s">
        <v>132</v>
      </c>
      <c r="D316" s="10" t="s">
        <v>127</v>
      </c>
      <c r="E316" s="11">
        <f>SUM(F316:P316)</f>
        <v>469013.3</v>
      </c>
      <c r="F316" s="11">
        <f>F317+F318+F319</f>
        <v>0</v>
      </c>
      <c r="G316" s="11">
        <f t="shared" ref="G316:P316" si="84">G317+G318+G319</f>
        <v>0</v>
      </c>
      <c r="H316" s="11">
        <f t="shared" si="84"/>
        <v>0</v>
      </c>
      <c r="I316" s="11">
        <f t="shared" si="84"/>
        <v>0</v>
      </c>
      <c r="J316" s="11">
        <f t="shared" si="84"/>
        <v>0</v>
      </c>
      <c r="K316" s="11">
        <f t="shared" si="84"/>
        <v>0</v>
      </c>
      <c r="L316" s="11">
        <f t="shared" si="84"/>
        <v>0</v>
      </c>
      <c r="M316" s="11">
        <f t="shared" si="84"/>
        <v>146734.69999999998</v>
      </c>
      <c r="N316" s="11">
        <f t="shared" si="84"/>
        <v>107526.9</v>
      </c>
      <c r="O316" s="11">
        <f t="shared" si="84"/>
        <v>214751.7</v>
      </c>
      <c r="P316" s="11">
        <f t="shared" si="84"/>
        <v>0</v>
      </c>
    </row>
    <row r="317" spans="1:16" ht="20.100000000000001" customHeight="1" x14ac:dyDescent="0.25">
      <c r="A317" s="35"/>
      <c r="B317" s="32"/>
      <c r="C317" s="33"/>
      <c r="D317" s="10" t="s">
        <v>128</v>
      </c>
      <c r="E317" s="11">
        <f>SUM(F317:P317)</f>
        <v>131707.9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1">
        <v>131707.9</v>
      </c>
      <c r="N317" s="11">
        <v>0</v>
      </c>
      <c r="O317" s="11">
        <v>0</v>
      </c>
      <c r="P317" s="11">
        <v>0</v>
      </c>
    </row>
    <row r="318" spans="1:16" ht="20.100000000000001" customHeight="1" x14ac:dyDescent="0.25">
      <c r="A318" s="35"/>
      <c r="B318" s="32"/>
      <c r="C318" s="33"/>
      <c r="D318" s="10" t="s">
        <v>129</v>
      </c>
      <c r="E318" s="11">
        <f>SUM(F318:P318)</f>
        <v>313278.3</v>
      </c>
      <c r="F318" s="11">
        <v>0</v>
      </c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13559.3</v>
      </c>
      <c r="N318" s="11">
        <v>100000</v>
      </c>
      <c r="O318" s="11">
        <v>199719</v>
      </c>
      <c r="P318" s="11">
        <v>0</v>
      </c>
    </row>
    <row r="319" spans="1:16" ht="20.100000000000001" customHeight="1" x14ac:dyDescent="0.25">
      <c r="A319" s="36"/>
      <c r="B319" s="32"/>
      <c r="C319" s="33"/>
      <c r="D319" s="10" t="s">
        <v>130</v>
      </c>
      <c r="E319" s="11">
        <f>F319+G319++H319+I319+J319+K319+L319+M319+N319+O319+P319</f>
        <v>24027.1</v>
      </c>
      <c r="F319" s="11">
        <v>0</v>
      </c>
      <c r="G319" s="11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1467.5</v>
      </c>
      <c r="N319" s="11">
        <v>7526.9</v>
      </c>
      <c r="O319" s="11">
        <v>15032.7</v>
      </c>
      <c r="P319" s="11">
        <v>0</v>
      </c>
    </row>
    <row r="320" spans="1:16" ht="20.100000000000001" customHeight="1" x14ac:dyDescent="0.25">
      <c r="A320" s="34" t="s">
        <v>335</v>
      </c>
      <c r="B320" s="32" t="s">
        <v>290</v>
      </c>
      <c r="C320" s="33" t="s">
        <v>275</v>
      </c>
      <c r="D320" s="10" t="s">
        <v>127</v>
      </c>
      <c r="E320" s="11">
        <f>SUM(F320:P320)</f>
        <v>308916.8</v>
      </c>
      <c r="F320" s="11">
        <f>F321+F322+F323</f>
        <v>0</v>
      </c>
      <c r="G320" s="11">
        <f t="shared" ref="G320" si="85">G321+G322+G323</f>
        <v>0</v>
      </c>
      <c r="H320" s="11">
        <f t="shared" ref="H320" si="86">H321+H322+H323</f>
        <v>0</v>
      </c>
      <c r="I320" s="11">
        <f t="shared" ref="I320" si="87">I321+I322+I323</f>
        <v>0</v>
      </c>
      <c r="J320" s="11">
        <f t="shared" ref="J320" si="88">J321+J322+J323</f>
        <v>0</v>
      </c>
      <c r="K320" s="11">
        <f t="shared" ref="K320" si="89">K321+K322+K323</f>
        <v>0</v>
      </c>
      <c r="L320" s="11">
        <f t="shared" ref="L320" si="90">L321+L322+L323</f>
        <v>0</v>
      </c>
      <c r="M320" s="11">
        <f t="shared" ref="M320" si="91">M321+M322+M323</f>
        <v>308916.8</v>
      </c>
      <c r="N320" s="11">
        <v>0</v>
      </c>
      <c r="O320" s="11">
        <v>0</v>
      </c>
      <c r="P320" s="11">
        <f t="shared" ref="P320" si="92">P321+P322+P323</f>
        <v>0</v>
      </c>
    </row>
    <row r="321" spans="1:16" ht="20.100000000000001" customHeight="1" x14ac:dyDescent="0.25">
      <c r="A321" s="35"/>
      <c r="B321" s="32"/>
      <c r="C321" s="33"/>
      <c r="D321" s="10" t="s">
        <v>128</v>
      </c>
      <c r="E321" s="11">
        <f>SUM(F321:P321)</f>
        <v>105163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1">
        <v>105163</v>
      </c>
      <c r="N321" s="11">
        <v>0</v>
      </c>
      <c r="O321" s="11">
        <v>0</v>
      </c>
      <c r="P321" s="11">
        <v>0</v>
      </c>
    </row>
    <row r="322" spans="1:16" ht="20.100000000000001" customHeight="1" x14ac:dyDescent="0.25">
      <c r="A322" s="35"/>
      <c r="B322" s="32"/>
      <c r="C322" s="33"/>
      <c r="D322" s="10" t="s">
        <v>129</v>
      </c>
      <c r="E322" s="11">
        <f>SUM(F322:P322)</f>
        <v>199971.1</v>
      </c>
      <c r="F322" s="11">
        <v>0</v>
      </c>
      <c r="G322" s="11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1">
        <v>199971.1</v>
      </c>
      <c r="N322" s="11">
        <v>0</v>
      </c>
      <c r="O322" s="11">
        <v>0</v>
      </c>
      <c r="P322" s="11">
        <v>0</v>
      </c>
    </row>
    <row r="323" spans="1:16" ht="20.100000000000001" customHeight="1" x14ac:dyDescent="0.25">
      <c r="A323" s="36"/>
      <c r="B323" s="32"/>
      <c r="C323" s="33"/>
      <c r="D323" s="10" t="s">
        <v>130</v>
      </c>
      <c r="E323" s="11">
        <f>F323+G323++H323+I323+J323+K323+L323+M323+N323+O323+P323</f>
        <v>3782.7</v>
      </c>
      <c r="F323" s="11">
        <v>0</v>
      </c>
      <c r="G323" s="11">
        <v>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11">
        <v>3782.7</v>
      </c>
      <c r="N323" s="11">
        <v>0</v>
      </c>
      <c r="O323" s="11">
        <v>0</v>
      </c>
      <c r="P323" s="11">
        <v>0</v>
      </c>
    </row>
    <row r="324" spans="1:16" ht="29.25" customHeight="1" x14ac:dyDescent="0.25">
      <c r="A324" s="37" t="s">
        <v>299</v>
      </c>
      <c r="B324" s="32" t="s">
        <v>215</v>
      </c>
      <c r="C324" s="33" t="s">
        <v>275</v>
      </c>
      <c r="D324" s="10" t="s">
        <v>127</v>
      </c>
      <c r="E324" s="11">
        <f>SUM(F324:P324)</f>
        <v>199036.79999999999</v>
      </c>
      <c r="F324" s="11">
        <v>0</v>
      </c>
      <c r="G324" s="11">
        <v>0</v>
      </c>
      <c r="H324" s="11">
        <v>196236.79999999999</v>
      </c>
      <c r="I324" s="11">
        <v>0</v>
      </c>
      <c r="J324" s="11">
        <v>0</v>
      </c>
      <c r="K324" s="11">
        <v>0</v>
      </c>
      <c r="L324" s="11">
        <v>0</v>
      </c>
      <c r="M324" s="11">
        <f>M325+M326+M327</f>
        <v>2800</v>
      </c>
      <c r="N324" s="11">
        <f t="shared" ref="N324:P324" si="93">N325+N326+N327</f>
        <v>0</v>
      </c>
      <c r="O324" s="11">
        <f t="shared" si="93"/>
        <v>0</v>
      </c>
      <c r="P324" s="11">
        <f t="shared" si="93"/>
        <v>0</v>
      </c>
    </row>
    <row r="325" spans="1:16" ht="21" customHeight="1" x14ac:dyDescent="0.25">
      <c r="A325" s="37"/>
      <c r="B325" s="32"/>
      <c r="C325" s="33"/>
      <c r="D325" s="10" t="s">
        <v>128</v>
      </c>
      <c r="E325" s="11">
        <f>SUM(F325:P325)</f>
        <v>1730.8</v>
      </c>
      <c r="F325" s="11">
        <v>0</v>
      </c>
      <c r="G325" s="11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1">
        <v>1730.8</v>
      </c>
      <c r="N325" s="11">
        <v>0</v>
      </c>
      <c r="O325" s="11">
        <v>0</v>
      </c>
      <c r="P325" s="11">
        <v>0</v>
      </c>
    </row>
    <row r="326" spans="1:16" ht="20.25" customHeight="1" x14ac:dyDescent="0.25">
      <c r="A326" s="37"/>
      <c r="B326" s="32"/>
      <c r="C326" s="33"/>
      <c r="D326" s="10" t="s">
        <v>129</v>
      </c>
      <c r="E326" s="11">
        <f>SUM(F326:P326)</f>
        <v>195298.1</v>
      </c>
      <c r="F326" s="11">
        <v>0</v>
      </c>
      <c r="G326" s="11">
        <v>0</v>
      </c>
      <c r="H326" s="11">
        <v>194256.9</v>
      </c>
      <c r="I326" s="11">
        <v>0</v>
      </c>
      <c r="J326" s="11">
        <v>0</v>
      </c>
      <c r="K326" s="11">
        <v>0</v>
      </c>
      <c r="L326" s="11">
        <v>0</v>
      </c>
      <c r="M326" s="11">
        <v>1041.2</v>
      </c>
      <c r="N326" s="11">
        <v>0</v>
      </c>
      <c r="O326" s="11">
        <v>0</v>
      </c>
      <c r="P326" s="11">
        <v>0</v>
      </c>
    </row>
    <row r="327" spans="1:16" ht="189.75" customHeight="1" x14ac:dyDescent="0.25">
      <c r="A327" s="37"/>
      <c r="B327" s="32"/>
      <c r="C327" s="33"/>
      <c r="D327" s="10" t="s">
        <v>130</v>
      </c>
      <c r="E327" s="11">
        <f>SUM(F327:P327)</f>
        <v>2007.9</v>
      </c>
      <c r="F327" s="11">
        <v>0</v>
      </c>
      <c r="G327" s="11">
        <v>0</v>
      </c>
      <c r="H327" s="11">
        <v>1979.9</v>
      </c>
      <c r="I327" s="11">
        <v>0</v>
      </c>
      <c r="J327" s="11">
        <v>0</v>
      </c>
      <c r="K327" s="11">
        <v>0</v>
      </c>
      <c r="L327" s="11">
        <v>0</v>
      </c>
      <c r="M327" s="11">
        <v>28</v>
      </c>
      <c r="N327" s="11">
        <v>0</v>
      </c>
      <c r="O327" s="11">
        <v>0</v>
      </c>
      <c r="P327" s="11">
        <v>0</v>
      </c>
    </row>
    <row r="328" spans="1:16" ht="20.100000000000001" customHeight="1" x14ac:dyDescent="0.25">
      <c r="A328" s="37" t="s">
        <v>297</v>
      </c>
      <c r="B328" s="32" t="s">
        <v>289</v>
      </c>
      <c r="C328" s="33" t="s">
        <v>275</v>
      </c>
      <c r="D328" s="10" t="s">
        <v>127</v>
      </c>
      <c r="E328" s="11">
        <f t="shared" ref="E328:E331" si="94">SUM(F328:P328)</f>
        <v>162948</v>
      </c>
      <c r="F328" s="11">
        <f t="shared" ref="F328:I328" si="95">F329+F330+F331</f>
        <v>0</v>
      </c>
      <c r="G328" s="11">
        <f t="shared" si="95"/>
        <v>0</v>
      </c>
      <c r="H328" s="11">
        <f t="shared" si="95"/>
        <v>0</v>
      </c>
      <c r="I328" s="11">
        <f t="shared" si="95"/>
        <v>0</v>
      </c>
      <c r="J328" s="11">
        <f>J329+J330+J331</f>
        <v>50600</v>
      </c>
      <c r="K328" s="11">
        <f t="shared" ref="K328:P328" si="96">K329+K330+K331</f>
        <v>43000</v>
      </c>
      <c r="L328" s="11">
        <f t="shared" si="96"/>
        <v>28800</v>
      </c>
      <c r="M328" s="11">
        <f t="shared" si="96"/>
        <v>40548</v>
      </c>
      <c r="N328" s="11">
        <f t="shared" si="96"/>
        <v>0</v>
      </c>
      <c r="O328" s="11">
        <f t="shared" si="96"/>
        <v>0</v>
      </c>
      <c r="P328" s="11">
        <f t="shared" si="96"/>
        <v>0</v>
      </c>
    </row>
    <row r="329" spans="1:16" ht="20.100000000000001" customHeight="1" x14ac:dyDescent="0.25">
      <c r="A329" s="37"/>
      <c r="B329" s="32"/>
      <c r="C329" s="33"/>
      <c r="D329" s="10" t="s">
        <v>128</v>
      </c>
      <c r="E329" s="11">
        <f t="shared" si="94"/>
        <v>0</v>
      </c>
      <c r="F329" s="11">
        <v>0</v>
      </c>
      <c r="G329" s="11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1">
        <v>0</v>
      </c>
      <c r="N329" s="11">
        <v>0</v>
      </c>
      <c r="O329" s="11">
        <v>0</v>
      </c>
      <c r="P329" s="11">
        <v>0</v>
      </c>
    </row>
    <row r="330" spans="1:16" ht="33.75" customHeight="1" x14ac:dyDescent="0.25">
      <c r="A330" s="37"/>
      <c r="B330" s="32"/>
      <c r="C330" s="33"/>
      <c r="D330" s="10" t="s">
        <v>129</v>
      </c>
      <c r="E330" s="11">
        <f t="shared" si="94"/>
        <v>155566.6</v>
      </c>
      <c r="F330" s="11">
        <v>0</v>
      </c>
      <c r="G330" s="11">
        <v>0</v>
      </c>
      <c r="H330" s="11">
        <v>0</v>
      </c>
      <c r="I330" s="11">
        <v>0</v>
      </c>
      <c r="J330" s="11">
        <v>45084.6</v>
      </c>
      <c r="K330" s="11">
        <v>42570</v>
      </c>
      <c r="L330" s="11">
        <v>28512</v>
      </c>
      <c r="M330" s="11">
        <v>39400</v>
      </c>
      <c r="N330" s="11">
        <v>0</v>
      </c>
      <c r="O330" s="11">
        <v>0</v>
      </c>
      <c r="P330" s="11">
        <v>0</v>
      </c>
    </row>
    <row r="331" spans="1:16" ht="42.75" customHeight="1" x14ac:dyDescent="0.25">
      <c r="A331" s="37"/>
      <c r="B331" s="32"/>
      <c r="C331" s="33"/>
      <c r="D331" s="10" t="s">
        <v>130</v>
      </c>
      <c r="E331" s="11">
        <f t="shared" si="94"/>
        <v>7381.4</v>
      </c>
      <c r="F331" s="11">
        <v>0</v>
      </c>
      <c r="G331" s="11">
        <v>0</v>
      </c>
      <c r="H331" s="11">
        <v>0</v>
      </c>
      <c r="I331" s="11">
        <v>0</v>
      </c>
      <c r="J331" s="11">
        <v>5515.4</v>
      </c>
      <c r="K331" s="11">
        <v>430</v>
      </c>
      <c r="L331" s="11">
        <v>288</v>
      </c>
      <c r="M331" s="11">
        <v>1148</v>
      </c>
      <c r="N331" s="11">
        <v>0</v>
      </c>
      <c r="O331" s="11">
        <v>0</v>
      </c>
      <c r="P331" s="11">
        <v>0</v>
      </c>
    </row>
    <row r="332" spans="1:16" ht="20.100000000000001" customHeight="1" x14ac:dyDescent="0.25">
      <c r="A332" s="37">
        <v>3</v>
      </c>
      <c r="B332" s="32" t="s">
        <v>217</v>
      </c>
      <c r="C332" s="33" t="s">
        <v>132</v>
      </c>
      <c r="D332" s="10" t="s">
        <v>127</v>
      </c>
      <c r="E332" s="11">
        <f>SUM(F332:P332)</f>
        <v>75553.799999999988</v>
      </c>
      <c r="F332" s="11">
        <f>F333+F334+F335</f>
        <v>18573.099999999999</v>
      </c>
      <c r="G332" s="11">
        <f t="shared" ref="G332:I332" si="97">G333+G334+G335</f>
        <v>6790.8</v>
      </c>
      <c r="H332" s="11">
        <f t="shared" si="97"/>
        <v>8559.9</v>
      </c>
      <c r="I332" s="11">
        <f t="shared" si="97"/>
        <v>16766.5</v>
      </c>
      <c r="J332" s="11">
        <f>J333+J334+J335</f>
        <v>3486.6</v>
      </c>
      <c r="K332" s="11">
        <f>K333+K334+K335</f>
        <v>18548</v>
      </c>
      <c r="L332" s="11">
        <f>L333+L334+L335</f>
        <v>2828.9</v>
      </c>
      <c r="M332" s="11">
        <f>M333+M334+M335</f>
        <v>0</v>
      </c>
      <c r="N332" s="11">
        <f t="shared" ref="N332:P332" si="98">N333+N334+N335</f>
        <v>0</v>
      </c>
      <c r="O332" s="11">
        <f t="shared" si="98"/>
        <v>0</v>
      </c>
      <c r="P332" s="11">
        <f t="shared" si="98"/>
        <v>0</v>
      </c>
    </row>
    <row r="333" spans="1:16" ht="20.100000000000001" customHeight="1" x14ac:dyDescent="0.25">
      <c r="A333" s="37"/>
      <c r="B333" s="32"/>
      <c r="C333" s="33"/>
      <c r="D333" s="10" t="s">
        <v>128</v>
      </c>
      <c r="E333" s="11">
        <f t="shared" ref="E333:E335" si="99">SUM(F333:P333)</f>
        <v>10328.700000000001</v>
      </c>
      <c r="F333" s="11">
        <v>10328.700000000001</v>
      </c>
      <c r="G333" s="11">
        <v>0</v>
      </c>
      <c r="H333" s="11">
        <v>0</v>
      </c>
      <c r="I333" s="11">
        <v>0</v>
      </c>
      <c r="J333" s="11">
        <f t="shared" ref="J333:L335" si="100">J337+J353+J385</f>
        <v>0</v>
      </c>
      <c r="K333" s="11">
        <f t="shared" si="100"/>
        <v>0</v>
      </c>
      <c r="L333" s="11">
        <f t="shared" si="100"/>
        <v>0</v>
      </c>
      <c r="M333" s="11">
        <f>M337+M385</f>
        <v>0</v>
      </c>
      <c r="N333" s="11">
        <f t="shared" ref="N333:P333" si="101">N337+N385</f>
        <v>0</v>
      </c>
      <c r="O333" s="11">
        <f t="shared" si="101"/>
        <v>0</v>
      </c>
      <c r="P333" s="11">
        <f t="shared" si="101"/>
        <v>0</v>
      </c>
    </row>
    <row r="334" spans="1:16" ht="20.100000000000001" customHeight="1" x14ac:dyDescent="0.25">
      <c r="A334" s="37"/>
      <c r="B334" s="32"/>
      <c r="C334" s="33"/>
      <c r="D334" s="10" t="s">
        <v>129</v>
      </c>
      <c r="E334" s="11">
        <f t="shared" si="99"/>
        <v>1085</v>
      </c>
      <c r="F334" s="11">
        <v>1085</v>
      </c>
      <c r="G334" s="11">
        <v>0</v>
      </c>
      <c r="H334" s="11">
        <v>0</v>
      </c>
      <c r="I334" s="11">
        <v>0</v>
      </c>
      <c r="J334" s="11">
        <f t="shared" si="100"/>
        <v>0</v>
      </c>
      <c r="K334" s="11">
        <f t="shared" si="100"/>
        <v>0</v>
      </c>
      <c r="L334" s="11">
        <f t="shared" si="100"/>
        <v>0</v>
      </c>
      <c r="M334" s="11">
        <f t="shared" ref="M334:P335" si="102">M338+M386</f>
        <v>0</v>
      </c>
      <c r="N334" s="11">
        <f t="shared" si="102"/>
        <v>0</v>
      </c>
      <c r="O334" s="11">
        <f t="shared" si="102"/>
        <v>0</v>
      </c>
      <c r="P334" s="11">
        <f t="shared" si="102"/>
        <v>0</v>
      </c>
    </row>
    <row r="335" spans="1:16" ht="20.100000000000001" customHeight="1" x14ac:dyDescent="0.25">
      <c r="A335" s="37"/>
      <c r="B335" s="32"/>
      <c r="C335" s="33"/>
      <c r="D335" s="10" t="s">
        <v>130</v>
      </c>
      <c r="E335" s="11">
        <f t="shared" si="99"/>
        <v>64140.1</v>
      </c>
      <c r="F335" s="11">
        <v>7159.4</v>
      </c>
      <c r="G335" s="11">
        <v>6790.8</v>
      </c>
      <c r="H335" s="11">
        <v>8559.9</v>
      </c>
      <c r="I335" s="11">
        <f>I339+I355+I387</f>
        <v>16766.5</v>
      </c>
      <c r="J335" s="11">
        <f t="shared" si="100"/>
        <v>3486.6</v>
      </c>
      <c r="K335" s="11">
        <f t="shared" si="100"/>
        <v>18548</v>
      </c>
      <c r="L335" s="11">
        <f t="shared" si="100"/>
        <v>2828.9</v>
      </c>
      <c r="M335" s="11">
        <f t="shared" si="102"/>
        <v>0</v>
      </c>
      <c r="N335" s="11">
        <f t="shared" si="102"/>
        <v>0</v>
      </c>
      <c r="O335" s="11">
        <f t="shared" si="102"/>
        <v>0</v>
      </c>
      <c r="P335" s="11">
        <f t="shared" si="102"/>
        <v>0</v>
      </c>
    </row>
    <row r="336" spans="1:16" ht="20.100000000000001" customHeight="1" x14ac:dyDescent="0.25">
      <c r="A336" s="37" t="s">
        <v>70</v>
      </c>
      <c r="B336" s="32" t="s">
        <v>218</v>
      </c>
      <c r="C336" s="33" t="s">
        <v>132</v>
      </c>
      <c r="D336" s="10" t="s">
        <v>127</v>
      </c>
      <c r="E336" s="11">
        <f>SUM(F336:P336)</f>
        <v>787.1</v>
      </c>
      <c r="F336" s="11">
        <v>500</v>
      </c>
      <c r="G336" s="11">
        <v>0</v>
      </c>
      <c r="H336" s="11">
        <v>287.10000000000002</v>
      </c>
      <c r="I336" s="11">
        <v>0</v>
      </c>
      <c r="J336" s="11">
        <v>0</v>
      </c>
      <c r="K336" s="11">
        <v>0</v>
      </c>
      <c r="L336" s="11">
        <v>0</v>
      </c>
      <c r="M336" s="11">
        <f>M337+M338+M339</f>
        <v>0</v>
      </c>
      <c r="N336" s="11">
        <f t="shared" ref="N336:P336" si="103">N337+N338+N339</f>
        <v>0</v>
      </c>
      <c r="O336" s="11">
        <f t="shared" si="103"/>
        <v>0</v>
      </c>
      <c r="P336" s="11">
        <f t="shared" si="103"/>
        <v>0</v>
      </c>
    </row>
    <row r="337" spans="1:16" ht="20.100000000000001" customHeight="1" x14ac:dyDescent="0.25">
      <c r="A337" s="37"/>
      <c r="B337" s="32"/>
      <c r="C337" s="33"/>
      <c r="D337" s="10" t="s">
        <v>128</v>
      </c>
      <c r="E337" s="11">
        <f t="shared" ref="E337:E351" si="104">SUM(F337:P337)</f>
        <v>0</v>
      </c>
      <c r="F337" s="11">
        <v>0</v>
      </c>
      <c r="G337" s="11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f>M349</f>
        <v>0</v>
      </c>
      <c r="N337" s="11">
        <f t="shared" ref="N337:P337" si="105">N349</f>
        <v>0</v>
      </c>
      <c r="O337" s="11">
        <f t="shared" si="105"/>
        <v>0</v>
      </c>
      <c r="P337" s="11">
        <f t="shared" si="105"/>
        <v>0</v>
      </c>
    </row>
    <row r="338" spans="1:16" ht="20.100000000000001" customHeight="1" x14ac:dyDescent="0.25">
      <c r="A338" s="37"/>
      <c r="B338" s="32"/>
      <c r="C338" s="33"/>
      <c r="D338" s="10" t="s">
        <v>129</v>
      </c>
      <c r="E338" s="11">
        <f t="shared" si="104"/>
        <v>0</v>
      </c>
      <c r="F338" s="11">
        <v>0</v>
      </c>
      <c r="G338" s="11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f t="shared" ref="M338:P339" si="106">M350</f>
        <v>0</v>
      </c>
      <c r="N338" s="11">
        <f t="shared" si="106"/>
        <v>0</v>
      </c>
      <c r="O338" s="11">
        <f t="shared" si="106"/>
        <v>0</v>
      </c>
      <c r="P338" s="11">
        <f t="shared" si="106"/>
        <v>0</v>
      </c>
    </row>
    <row r="339" spans="1:16" ht="20.100000000000001" customHeight="1" x14ac:dyDescent="0.25">
      <c r="A339" s="37"/>
      <c r="B339" s="32"/>
      <c r="C339" s="33"/>
      <c r="D339" s="10" t="s">
        <v>130</v>
      </c>
      <c r="E339" s="11">
        <f t="shared" si="104"/>
        <v>787.1</v>
      </c>
      <c r="F339" s="11">
        <v>500</v>
      </c>
      <c r="G339" s="11">
        <v>0</v>
      </c>
      <c r="H339" s="11">
        <v>287.10000000000002</v>
      </c>
      <c r="I339" s="11">
        <v>0</v>
      </c>
      <c r="J339" s="11">
        <v>0</v>
      </c>
      <c r="K339" s="11">
        <v>0</v>
      </c>
      <c r="L339" s="11">
        <v>0</v>
      </c>
      <c r="M339" s="11">
        <f t="shared" si="106"/>
        <v>0</v>
      </c>
      <c r="N339" s="11">
        <f t="shared" si="106"/>
        <v>0</v>
      </c>
      <c r="O339" s="11">
        <f t="shared" si="106"/>
        <v>0</v>
      </c>
      <c r="P339" s="11">
        <v>0</v>
      </c>
    </row>
    <row r="340" spans="1:16" ht="20.100000000000001" customHeight="1" x14ac:dyDescent="0.25">
      <c r="A340" s="37" t="s">
        <v>72</v>
      </c>
      <c r="B340" s="32" t="s">
        <v>219</v>
      </c>
      <c r="C340" s="33" t="s">
        <v>132</v>
      </c>
      <c r="D340" s="10" t="s">
        <v>127</v>
      </c>
      <c r="E340" s="11">
        <f t="shared" si="104"/>
        <v>648.6</v>
      </c>
      <c r="F340" s="11">
        <v>500</v>
      </c>
      <c r="G340" s="11">
        <v>0</v>
      </c>
      <c r="H340" s="11">
        <v>148.6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</row>
    <row r="341" spans="1:16" ht="20.100000000000001" customHeight="1" x14ac:dyDescent="0.25">
      <c r="A341" s="37"/>
      <c r="B341" s="32"/>
      <c r="C341" s="33"/>
      <c r="D341" s="10" t="s">
        <v>128</v>
      </c>
      <c r="E341" s="11">
        <f t="shared" si="104"/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</row>
    <row r="342" spans="1:16" ht="20.100000000000001" customHeight="1" x14ac:dyDescent="0.25">
      <c r="A342" s="37"/>
      <c r="B342" s="32"/>
      <c r="C342" s="33"/>
      <c r="D342" s="10" t="s">
        <v>129</v>
      </c>
      <c r="E342" s="11">
        <f t="shared" si="104"/>
        <v>0</v>
      </c>
      <c r="F342" s="11">
        <v>0</v>
      </c>
      <c r="G342" s="11">
        <v>0</v>
      </c>
      <c r="H342" s="11">
        <v>0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11">
        <v>0</v>
      </c>
      <c r="P342" s="11">
        <v>0</v>
      </c>
    </row>
    <row r="343" spans="1:16" ht="20.100000000000001" customHeight="1" x14ac:dyDescent="0.25">
      <c r="A343" s="37"/>
      <c r="B343" s="32"/>
      <c r="C343" s="33"/>
      <c r="D343" s="10" t="s">
        <v>130</v>
      </c>
      <c r="E343" s="11">
        <f t="shared" si="104"/>
        <v>648.6</v>
      </c>
      <c r="F343" s="11">
        <v>500</v>
      </c>
      <c r="G343" s="11">
        <v>0</v>
      </c>
      <c r="H343" s="11">
        <v>148.6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11">
        <v>0</v>
      </c>
      <c r="P343" s="11">
        <v>0</v>
      </c>
    </row>
    <row r="344" spans="1:16" ht="20.100000000000001" customHeight="1" x14ac:dyDescent="0.25">
      <c r="A344" s="37" t="s">
        <v>73</v>
      </c>
      <c r="B344" s="32" t="s">
        <v>220</v>
      </c>
      <c r="C344" s="33" t="s">
        <v>132</v>
      </c>
      <c r="D344" s="10" t="s">
        <v>127</v>
      </c>
      <c r="E344" s="11">
        <f t="shared" si="104"/>
        <v>0</v>
      </c>
      <c r="F344" s="11">
        <v>0</v>
      </c>
      <c r="G344" s="11">
        <v>0</v>
      </c>
      <c r="H344" s="11">
        <v>0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v>0</v>
      </c>
    </row>
    <row r="345" spans="1:16" ht="20.100000000000001" customHeight="1" x14ac:dyDescent="0.25">
      <c r="A345" s="37"/>
      <c r="B345" s="32"/>
      <c r="C345" s="33"/>
      <c r="D345" s="10" t="s">
        <v>128</v>
      </c>
      <c r="E345" s="11">
        <f t="shared" si="104"/>
        <v>0</v>
      </c>
      <c r="F345" s="11">
        <v>0</v>
      </c>
      <c r="G345" s="11">
        <v>0</v>
      </c>
      <c r="H345" s="11">
        <v>0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11">
        <v>0</v>
      </c>
      <c r="P345" s="11">
        <v>0</v>
      </c>
    </row>
    <row r="346" spans="1:16" ht="20.100000000000001" customHeight="1" x14ac:dyDescent="0.25">
      <c r="A346" s="37"/>
      <c r="B346" s="32"/>
      <c r="C346" s="33"/>
      <c r="D346" s="10" t="s">
        <v>129</v>
      </c>
      <c r="E346" s="11">
        <f t="shared" si="104"/>
        <v>0</v>
      </c>
      <c r="F346" s="11">
        <v>0</v>
      </c>
      <c r="G346" s="11">
        <v>0</v>
      </c>
      <c r="H346" s="11">
        <v>0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</row>
    <row r="347" spans="1:16" ht="20.100000000000001" customHeight="1" x14ac:dyDescent="0.25">
      <c r="A347" s="37"/>
      <c r="B347" s="32"/>
      <c r="C347" s="33"/>
      <c r="D347" s="10" t="s">
        <v>130</v>
      </c>
      <c r="E347" s="11">
        <f t="shared" si="104"/>
        <v>0</v>
      </c>
      <c r="F347" s="11">
        <v>0</v>
      </c>
      <c r="G347" s="11">
        <v>0</v>
      </c>
      <c r="H347" s="11">
        <v>0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11">
        <v>0</v>
      </c>
      <c r="P347" s="11">
        <v>0</v>
      </c>
    </row>
    <row r="348" spans="1:16" ht="20.100000000000001" customHeight="1" x14ac:dyDescent="0.25">
      <c r="A348" s="37" t="s">
        <v>74</v>
      </c>
      <c r="B348" s="32" t="s">
        <v>221</v>
      </c>
      <c r="C348" s="33" t="s">
        <v>132</v>
      </c>
      <c r="D348" s="10" t="s">
        <v>127</v>
      </c>
      <c r="E348" s="11">
        <f t="shared" si="104"/>
        <v>138.5</v>
      </c>
      <c r="F348" s="11">
        <v>0</v>
      </c>
      <c r="G348" s="11">
        <v>0</v>
      </c>
      <c r="H348" s="11">
        <v>138.5</v>
      </c>
      <c r="I348" s="11">
        <v>0</v>
      </c>
      <c r="J348" s="11">
        <f t="shared" ref="J348:L348" si="107">J349+J350+J351</f>
        <v>0</v>
      </c>
      <c r="K348" s="11">
        <f t="shared" si="107"/>
        <v>0</v>
      </c>
      <c r="L348" s="11">
        <f t="shared" si="107"/>
        <v>0</v>
      </c>
      <c r="M348" s="11">
        <f>M349+M350+M351</f>
        <v>0</v>
      </c>
      <c r="N348" s="11">
        <f t="shared" ref="N348:P348" si="108">N349+N350+N351</f>
        <v>0</v>
      </c>
      <c r="O348" s="11">
        <f t="shared" si="108"/>
        <v>0</v>
      </c>
      <c r="P348" s="11">
        <f t="shared" si="108"/>
        <v>0</v>
      </c>
    </row>
    <row r="349" spans="1:16" ht="20.100000000000001" customHeight="1" x14ac:dyDescent="0.25">
      <c r="A349" s="37"/>
      <c r="B349" s="32"/>
      <c r="C349" s="33"/>
      <c r="D349" s="10" t="s">
        <v>128</v>
      </c>
      <c r="E349" s="11">
        <f t="shared" si="104"/>
        <v>0</v>
      </c>
      <c r="F349" s="11">
        <v>0</v>
      </c>
      <c r="G349" s="11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</row>
    <row r="350" spans="1:16" ht="20.100000000000001" customHeight="1" x14ac:dyDescent="0.25">
      <c r="A350" s="37"/>
      <c r="B350" s="32"/>
      <c r="C350" s="33"/>
      <c r="D350" s="10" t="s">
        <v>129</v>
      </c>
      <c r="E350" s="11">
        <f t="shared" si="104"/>
        <v>0</v>
      </c>
      <c r="F350" s="11">
        <v>0</v>
      </c>
      <c r="G350" s="11">
        <v>0</v>
      </c>
      <c r="H350" s="11">
        <v>0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11">
        <v>0</v>
      </c>
      <c r="P350" s="11">
        <v>0</v>
      </c>
    </row>
    <row r="351" spans="1:16" ht="20.100000000000001" customHeight="1" x14ac:dyDescent="0.25">
      <c r="A351" s="37"/>
      <c r="B351" s="32"/>
      <c r="C351" s="33"/>
      <c r="D351" s="10" t="s">
        <v>130</v>
      </c>
      <c r="E351" s="11">
        <f t="shared" si="104"/>
        <v>138.5</v>
      </c>
      <c r="F351" s="11">
        <v>0</v>
      </c>
      <c r="G351" s="11">
        <v>0</v>
      </c>
      <c r="H351" s="11">
        <v>138.5</v>
      </c>
      <c r="I351" s="11">
        <v>0</v>
      </c>
      <c r="J351" s="11">
        <v>0</v>
      </c>
      <c r="K351" s="11">
        <v>0</v>
      </c>
      <c r="L351" s="11">
        <v>0</v>
      </c>
      <c r="M351" s="11">
        <v>0</v>
      </c>
      <c r="N351" s="11">
        <v>0</v>
      </c>
      <c r="O351" s="11">
        <v>0</v>
      </c>
      <c r="P351" s="11">
        <v>0</v>
      </c>
    </row>
    <row r="352" spans="1:16" ht="20.100000000000001" customHeight="1" x14ac:dyDescent="0.25">
      <c r="A352" s="37" t="s">
        <v>222</v>
      </c>
      <c r="B352" s="32" t="s">
        <v>223</v>
      </c>
      <c r="C352" s="33" t="s">
        <v>132</v>
      </c>
      <c r="D352" s="10" t="s">
        <v>127</v>
      </c>
      <c r="E352" s="11">
        <f>SUM(F352:P352)</f>
        <v>4508.7</v>
      </c>
      <c r="F352" s="11">
        <v>2512</v>
      </c>
      <c r="G352" s="11">
        <v>151.6</v>
      </c>
      <c r="H352" s="11">
        <v>1110.0999999999999</v>
      </c>
      <c r="I352" s="11">
        <f>I353+I354+I355</f>
        <v>735</v>
      </c>
      <c r="J352" s="11">
        <f t="shared" ref="J352:P352" si="109">J353+J354+J355</f>
        <v>0</v>
      </c>
      <c r="K352" s="11">
        <f t="shared" si="109"/>
        <v>0</v>
      </c>
      <c r="L352" s="11">
        <f t="shared" si="109"/>
        <v>0</v>
      </c>
      <c r="M352" s="11">
        <f t="shared" si="109"/>
        <v>0</v>
      </c>
      <c r="N352" s="11">
        <f t="shared" si="109"/>
        <v>0</v>
      </c>
      <c r="O352" s="11">
        <f t="shared" si="109"/>
        <v>0</v>
      </c>
      <c r="P352" s="11">
        <f t="shared" si="109"/>
        <v>0</v>
      </c>
    </row>
    <row r="353" spans="1:16" ht="20.100000000000001" customHeight="1" x14ac:dyDescent="0.25">
      <c r="A353" s="37"/>
      <c r="B353" s="32"/>
      <c r="C353" s="33"/>
      <c r="D353" s="10" t="s">
        <v>128</v>
      </c>
      <c r="E353" s="11">
        <f t="shared" ref="E353:E416" si="110">SUM(F353:P353)</f>
        <v>0</v>
      </c>
      <c r="F353" s="11">
        <v>0</v>
      </c>
      <c r="G353" s="11">
        <v>0</v>
      </c>
      <c r="H353" s="11">
        <v>0</v>
      </c>
      <c r="I353" s="11">
        <f>I357+I361+I365+I369+I377+I381</f>
        <v>0</v>
      </c>
      <c r="J353" s="11">
        <f t="shared" ref="J353:P353" si="111">J357+J361+J365+J369+J377+J381</f>
        <v>0</v>
      </c>
      <c r="K353" s="11">
        <f t="shared" si="111"/>
        <v>0</v>
      </c>
      <c r="L353" s="11">
        <f t="shared" si="111"/>
        <v>0</v>
      </c>
      <c r="M353" s="11">
        <f t="shared" si="111"/>
        <v>0</v>
      </c>
      <c r="N353" s="11">
        <f t="shared" si="111"/>
        <v>0</v>
      </c>
      <c r="O353" s="11">
        <f t="shared" si="111"/>
        <v>0</v>
      </c>
      <c r="P353" s="11">
        <f t="shared" si="111"/>
        <v>0</v>
      </c>
    </row>
    <row r="354" spans="1:16" ht="20.100000000000001" customHeight="1" x14ac:dyDescent="0.25">
      <c r="A354" s="37"/>
      <c r="B354" s="32"/>
      <c r="C354" s="33"/>
      <c r="D354" s="10" t="s">
        <v>129</v>
      </c>
      <c r="E354" s="11">
        <f t="shared" si="110"/>
        <v>0</v>
      </c>
      <c r="F354" s="11">
        <v>0</v>
      </c>
      <c r="G354" s="11">
        <v>0</v>
      </c>
      <c r="H354" s="11">
        <v>0</v>
      </c>
      <c r="I354" s="11">
        <f t="shared" ref="I354:P355" si="112">I358+I362+I366+I370+I378+I382</f>
        <v>0</v>
      </c>
      <c r="J354" s="11">
        <f t="shared" si="112"/>
        <v>0</v>
      </c>
      <c r="K354" s="11">
        <f t="shared" si="112"/>
        <v>0</v>
      </c>
      <c r="L354" s="11">
        <f t="shared" si="112"/>
        <v>0</v>
      </c>
      <c r="M354" s="11">
        <f t="shared" si="112"/>
        <v>0</v>
      </c>
      <c r="N354" s="11">
        <f t="shared" si="112"/>
        <v>0</v>
      </c>
      <c r="O354" s="11">
        <f t="shared" si="112"/>
        <v>0</v>
      </c>
      <c r="P354" s="11">
        <f t="shared" si="112"/>
        <v>0</v>
      </c>
    </row>
    <row r="355" spans="1:16" ht="45.75" customHeight="1" x14ac:dyDescent="0.25">
      <c r="A355" s="37"/>
      <c r="B355" s="32"/>
      <c r="C355" s="33"/>
      <c r="D355" s="10" t="s">
        <v>130</v>
      </c>
      <c r="E355" s="11">
        <f t="shared" si="110"/>
        <v>4508.7</v>
      </c>
      <c r="F355" s="11">
        <v>2512</v>
      </c>
      <c r="G355" s="11">
        <v>151.6</v>
      </c>
      <c r="H355" s="11">
        <v>1110.0999999999999</v>
      </c>
      <c r="I355" s="11">
        <f t="shared" si="112"/>
        <v>735</v>
      </c>
      <c r="J355" s="11">
        <f t="shared" si="112"/>
        <v>0</v>
      </c>
      <c r="K355" s="11">
        <f t="shared" si="112"/>
        <v>0</v>
      </c>
      <c r="L355" s="11">
        <f t="shared" si="112"/>
        <v>0</v>
      </c>
      <c r="M355" s="11">
        <f t="shared" si="112"/>
        <v>0</v>
      </c>
      <c r="N355" s="11">
        <f t="shared" si="112"/>
        <v>0</v>
      </c>
      <c r="O355" s="11">
        <f t="shared" si="112"/>
        <v>0</v>
      </c>
      <c r="P355" s="11">
        <f t="shared" si="112"/>
        <v>0</v>
      </c>
    </row>
    <row r="356" spans="1:16" ht="20.100000000000001" customHeight="1" x14ac:dyDescent="0.25">
      <c r="A356" s="37" t="s">
        <v>75</v>
      </c>
      <c r="B356" s="32" t="s">
        <v>143</v>
      </c>
      <c r="C356" s="33" t="s">
        <v>132</v>
      </c>
      <c r="D356" s="10" t="s">
        <v>127</v>
      </c>
      <c r="E356" s="11">
        <f t="shared" si="110"/>
        <v>1095.8</v>
      </c>
      <c r="F356" s="11">
        <v>1095.8</v>
      </c>
      <c r="G356" s="11">
        <v>0</v>
      </c>
      <c r="H356" s="11">
        <v>0</v>
      </c>
      <c r="I356" s="11">
        <f>I357+I358+I359</f>
        <v>0</v>
      </c>
      <c r="J356" s="11">
        <v>0</v>
      </c>
      <c r="K356" s="11">
        <v>0</v>
      </c>
      <c r="L356" s="11">
        <v>0</v>
      </c>
      <c r="M356" s="11">
        <v>0</v>
      </c>
      <c r="N356" s="11">
        <v>0</v>
      </c>
      <c r="O356" s="11">
        <v>0</v>
      </c>
      <c r="P356" s="11">
        <v>0</v>
      </c>
    </row>
    <row r="357" spans="1:16" ht="20.100000000000001" customHeight="1" x14ac:dyDescent="0.25">
      <c r="A357" s="37"/>
      <c r="B357" s="32"/>
      <c r="C357" s="33"/>
      <c r="D357" s="10" t="s">
        <v>128</v>
      </c>
      <c r="E357" s="11">
        <f t="shared" si="110"/>
        <v>0</v>
      </c>
      <c r="F357" s="11">
        <v>0</v>
      </c>
      <c r="G357" s="11">
        <v>0</v>
      </c>
      <c r="H357" s="11">
        <v>0</v>
      </c>
      <c r="I357" s="11">
        <v>0</v>
      </c>
      <c r="J357" s="11">
        <v>0</v>
      </c>
      <c r="K357" s="11">
        <v>0</v>
      </c>
      <c r="L357" s="11">
        <v>0</v>
      </c>
      <c r="M357" s="11">
        <v>0</v>
      </c>
      <c r="N357" s="11">
        <v>0</v>
      </c>
      <c r="O357" s="11">
        <v>0</v>
      </c>
      <c r="P357" s="11">
        <v>0</v>
      </c>
    </row>
    <row r="358" spans="1:16" ht="20.100000000000001" customHeight="1" x14ac:dyDescent="0.25">
      <c r="A358" s="37"/>
      <c r="B358" s="32"/>
      <c r="C358" s="33"/>
      <c r="D358" s="10" t="s">
        <v>129</v>
      </c>
      <c r="E358" s="11">
        <f t="shared" si="110"/>
        <v>0</v>
      </c>
      <c r="F358" s="11">
        <v>0</v>
      </c>
      <c r="G358" s="11">
        <v>0</v>
      </c>
      <c r="H358" s="11">
        <v>0</v>
      </c>
      <c r="I358" s="11">
        <v>0</v>
      </c>
      <c r="J358" s="11">
        <v>0</v>
      </c>
      <c r="K358" s="11">
        <v>0</v>
      </c>
      <c r="L358" s="11">
        <v>0</v>
      </c>
      <c r="M358" s="11">
        <v>0</v>
      </c>
      <c r="N358" s="11">
        <v>0</v>
      </c>
      <c r="O358" s="11">
        <v>0</v>
      </c>
      <c r="P358" s="11">
        <v>0</v>
      </c>
    </row>
    <row r="359" spans="1:16" ht="20.100000000000001" customHeight="1" x14ac:dyDescent="0.25">
      <c r="A359" s="37"/>
      <c r="B359" s="32"/>
      <c r="C359" s="33"/>
      <c r="D359" s="10" t="s">
        <v>130</v>
      </c>
      <c r="E359" s="11">
        <f t="shared" si="110"/>
        <v>1095.8</v>
      </c>
      <c r="F359" s="11">
        <v>1095.8</v>
      </c>
      <c r="G359" s="11">
        <v>0</v>
      </c>
      <c r="H359" s="11">
        <v>0</v>
      </c>
      <c r="I359" s="11">
        <v>0</v>
      </c>
      <c r="J359" s="11">
        <v>0</v>
      </c>
      <c r="K359" s="11">
        <v>0</v>
      </c>
      <c r="L359" s="11">
        <v>0</v>
      </c>
      <c r="M359" s="11">
        <v>0</v>
      </c>
      <c r="N359" s="11">
        <v>0</v>
      </c>
      <c r="O359" s="11">
        <v>0</v>
      </c>
      <c r="P359" s="11">
        <v>0</v>
      </c>
    </row>
    <row r="360" spans="1:16" ht="20.100000000000001" customHeight="1" x14ac:dyDescent="0.25">
      <c r="A360" s="37" t="s">
        <v>76</v>
      </c>
      <c r="B360" s="32" t="s">
        <v>224</v>
      </c>
      <c r="C360" s="33" t="s">
        <v>132</v>
      </c>
      <c r="D360" s="10" t="s">
        <v>127</v>
      </c>
      <c r="E360" s="11">
        <f t="shared" si="110"/>
        <v>685</v>
      </c>
      <c r="F360" s="11">
        <v>0</v>
      </c>
      <c r="G360" s="11">
        <v>0</v>
      </c>
      <c r="H360" s="11">
        <v>685</v>
      </c>
      <c r="I360" s="11">
        <v>0</v>
      </c>
      <c r="J360" s="11">
        <v>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</row>
    <row r="361" spans="1:16" ht="20.100000000000001" customHeight="1" x14ac:dyDescent="0.25">
      <c r="A361" s="37"/>
      <c r="B361" s="32"/>
      <c r="C361" s="33"/>
      <c r="D361" s="10" t="s">
        <v>128</v>
      </c>
      <c r="E361" s="11">
        <f t="shared" si="110"/>
        <v>0</v>
      </c>
      <c r="F361" s="11">
        <v>0</v>
      </c>
      <c r="G361" s="11">
        <v>0</v>
      </c>
      <c r="H361" s="11">
        <v>0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11">
        <v>0</v>
      </c>
      <c r="P361" s="11">
        <v>0</v>
      </c>
    </row>
    <row r="362" spans="1:16" ht="20.100000000000001" customHeight="1" x14ac:dyDescent="0.25">
      <c r="A362" s="37"/>
      <c r="B362" s="32"/>
      <c r="C362" s="33"/>
      <c r="D362" s="10" t="s">
        <v>129</v>
      </c>
      <c r="E362" s="11">
        <f t="shared" si="110"/>
        <v>0</v>
      </c>
      <c r="F362" s="11">
        <v>0</v>
      </c>
      <c r="G362" s="11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</row>
    <row r="363" spans="1:16" ht="20.100000000000001" customHeight="1" x14ac:dyDescent="0.25">
      <c r="A363" s="37"/>
      <c r="B363" s="32"/>
      <c r="C363" s="33"/>
      <c r="D363" s="10" t="s">
        <v>130</v>
      </c>
      <c r="E363" s="11">
        <f t="shared" si="110"/>
        <v>1420</v>
      </c>
      <c r="F363" s="11">
        <v>0</v>
      </c>
      <c r="G363" s="11">
        <v>0</v>
      </c>
      <c r="H363" s="11">
        <v>685</v>
      </c>
      <c r="I363" s="11">
        <v>735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</row>
    <row r="364" spans="1:16" ht="20.100000000000001" customHeight="1" x14ac:dyDescent="0.25">
      <c r="A364" s="37" t="s">
        <v>77</v>
      </c>
      <c r="B364" s="32" t="s">
        <v>225</v>
      </c>
      <c r="C364" s="33" t="s">
        <v>132</v>
      </c>
      <c r="D364" s="10" t="s">
        <v>127</v>
      </c>
      <c r="E364" s="11">
        <f t="shared" si="110"/>
        <v>846.2</v>
      </c>
      <c r="F364" s="11">
        <v>846.2</v>
      </c>
      <c r="G364" s="11">
        <v>0</v>
      </c>
      <c r="H364" s="11">
        <v>0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11">
        <v>0</v>
      </c>
      <c r="P364" s="11">
        <v>0</v>
      </c>
    </row>
    <row r="365" spans="1:16" ht="20.100000000000001" customHeight="1" x14ac:dyDescent="0.25">
      <c r="A365" s="37"/>
      <c r="B365" s="32"/>
      <c r="C365" s="33"/>
      <c r="D365" s="10" t="s">
        <v>128</v>
      </c>
      <c r="E365" s="11">
        <f t="shared" si="110"/>
        <v>0</v>
      </c>
      <c r="F365" s="11">
        <v>0</v>
      </c>
      <c r="G365" s="11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</row>
    <row r="366" spans="1:16" ht="20.100000000000001" customHeight="1" x14ac:dyDescent="0.25">
      <c r="A366" s="37"/>
      <c r="B366" s="32"/>
      <c r="C366" s="33"/>
      <c r="D366" s="10" t="s">
        <v>129</v>
      </c>
      <c r="E366" s="11">
        <f t="shared" si="110"/>
        <v>0</v>
      </c>
      <c r="F366" s="11">
        <v>0</v>
      </c>
      <c r="G366" s="11">
        <v>0</v>
      </c>
      <c r="H366" s="11">
        <v>0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11">
        <v>0</v>
      </c>
      <c r="O366" s="11">
        <v>0</v>
      </c>
      <c r="P366" s="11">
        <v>0</v>
      </c>
    </row>
    <row r="367" spans="1:16" ht="20.100000000000001" customHeight="1" x14ac:dyDescent="0.25">
      <c r="A367" s="37"/>
      <c r="B367" s="32"/>
      <c r="C367" s="33"/>
      <c r="D367" s="10" t="s">
        <v>130</v>
      </c>
      <c r="E367" s="11">
        <f t="shared" si="110"/>
        <v>846.2</v>
      </c>
      <c r="F367" s="11">
        <v>846.2</v>
      </c>
      <c r="G367" s="11">
        <v>0</v>
      </c>
      <c r="H367" s="11">
        <v>0</v>
      </c>
      <c r="I367" s="11">
        <v>0</v>
      </c>
      <c r="J367" s="11">
        <v>0</v>
      </c>
      <c r="K367" s="11">
        <v>0</v>
      </c>
      <c r="L367" s="11">
        <v>0</v>
      </c>
      <c r="M367" s="11">
        <v>0</v>
      </c>
      <c r="N367" s="11">
        <v>0</v>
      </c>
      <c r="O367" s="11">
        <v>0</v>
      </c>
      <c r="P367" s="11">
        <v>0</v>
      </c>
    </row>
    <row r="368" spans="1:16" ht="20.100000000000001" customHeight="1" x14ac:dyDescent="0.25">
      <c r="A368" s="37" t="s">
        <v>78</v>
      </c>
      <c r="B368" s="32" t="s">
        <v>226</v>
      </c>
      <c r="C368" s="33" t="s">
        <v>132</v>
      </c>
      <c r="D368" s="10" t="s">
        <v>127</v>
      </c>
      <c r="E368" s="11">
        <f t="shared" si="110"/>
        <v>58.5</v>
      </c>
      <c r="F368" s="11">
        <v>0</v>
      </c>
      <c r="G368" s="11">
        <v>58.5</v>
      </c>
      <c r="H368" s="11">
        <v>0</v>
      </c>
      <c r="I368" s="11">
        <v>0</v>
      </c>
      <c r="J368" s="11">
        <v>0</v>
      </c>
      <c r="K368" s="11">
        <v>0</v>
      </c>
      <c r="L368" s="11">
        <v>0</v>
      </c>
      <c r="M368" s="11">
        <v>0</v>
      </c>
      <c r="N368" s="11">
        <v>0</v>
      </c>
      <c r="O368" s="11">
        <v>0</v>
      </c>
      <c r="P368" s="11">
        <v>0</v>
      </c>
    </row>
    <row r="369" spans="1:16" ht="20.100000000000001" customHeight="1" x14ac:dyDescent="0.25">
      <c r="A369" s="37"/>
      <c r="B369" s="32"/>
      <c r="C369" s="33"/>
      <c r="D369" s="10" t="s">
        <v>128</v>
      </c>
      <c r="E369" s="11">
        <f t="shared" si="110"/>
        <v>0</v>
      </c>
      <c r="F369" s="11">
        <v>0</v>
      </c>
      <c r="G369" s="11">
        <v>0</v>
      </c>
      <c r="H369" s="11">
        <v>0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0</v>
      </c>
      <c r="O369" s="11">
        <v>0</v>
      </c>
      <c r="P369" s="11">
        <v>0</v>
      </c>
    </row>
    <row r="370" spans="1:16" ht="20.100000000000001" customHeight="1" x14ac:dyDescent="0.25">
      <c r="A370" s="37"/>
      <c r="B370" s="32"/>
      <c r="C370" s="33"/>
      <c r="D370" s="10" t="s">
        <v>129</v>
      </c>
      <c r="E370" s="11">
        <f t="shared" si="110"/>
        <v>0</v>
      </c>
      <c r="F370" s="11">
        <v>0</v>
      </c>
      <c r="G370" s="11">
        <v>0</v>
      </c>
      <c r="H370" s="11">
        <v>0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11">
        <v>0</v>
      </c>
      <c r="P370" s="11">
        <v>0</v>
      </c>
    </row>
    <row r="371" spans="1:16" ht="20.100000000000001" customHeight="1" x14ac:dyDescent="0.25">
      <c r="A371" s="37"/>
      <c r="B371" s="32"/>
      <c r="C371" s="33"/>
      <c r="D371" s="10" t="s">
        <v>137</v>
      </c>
      <c r="E371" s="11">
        <f t="shared" si="110"/>
        <v>58.5</v>
      </c>
      <c r="F371" s="11">
        <v>0</v>
      </c>
      <c r="G371" s="11">
        <v>58.5</v>
      </c>
      <c r="H371" s="11">
        <v>0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11">
        <v>0</v>
      </c>
      <c r="P371" s="11">
        <v>0</v>
      </c>
    </row>
    <row r="372" spans="1:16" ht="20.100000000000001" customHeight="1" x14ac:dyDescent="0.25">
      <c r="A372" s="37" t="s">
        <v>79</v>
      </c>
      <c r="B372" s="32" t="s">
        <v>227</v>
      </c>
      <c r="C372" s="33" t="s">
        <v>132</v>
      </c>
      <c r="D372" s="10" t="s">
        <v>127</v>
      </c>
      <c r="E372" s="11">
        <f t="shared" si="110"/>
        <v>0</v>
      </c>
      <c r="F372" s="11">
        <v>0</v>
      </c>
      <c r="G372" s="11">
        <v>0</v>
      </c>
      <c r="H372" s="11">
        <v>0</v>
      </c>
      <c r="I372" s="11">
        <v>0</v>
      </c>
      <c r="J372" s="11">
        <v>0</v>
      </c>
      <c r="K372" s="11">
        <v>0</v>
      </c>
      <c r="L372" s="11">
        <v>0</v>
      </c>
      <c r="M372" s="11">
        <v>0</v>
      </c>
      <c r="N372" s="11">
        <v>0</v>
      </c>
      <c r="O372" s="11">
        <v>0</v>
      </c>
      <c r="P372" s="11">
        <v>0</v>
      </c>
    </row>
    <row r="373" spans="1:16" ht="20.100000000000001" customHeight="1" x14ac:dyDescent="0.25">
      <c r="A373" s="37"/>
      <c r="B373" s="32"/>
      <c r="C373" s="33"/>
      <c r="D373" s="10" t="s">
        <v>128</v>
      </c>
      <c r="E373" s="11">
        <f t="shared" si="110"/>
        <v>0</v>
      </c>
      <c r="F373" s="11">
        <v>0</v>
      </c>
      <c r="G373" s="11">
        <v>0</v>
      </c>
      <c r="H373" s="11">
        <v>0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11">
        <v>0</v>
      </c>
      <c r="P373" s="11">
        <v>0</v>
      </c>
    </row>
    <row r="374" spans="1:16" ht="20.100000000000001" customHeight="1" x14ac:dyDescent="0.25">
      <c r="A374" s="37"/>
      <c r="B374" s="32"/>
      <c r="C374" s="33"/>
      <c r="D374" s="10" t="s">
        <v>129</v>
      </c>
      <c r="E374" s="11">
        <f t="shared" si="110"/>
        <v>0</v>
      </c>
      <c r="F374" s="11">
        <v>0</v>
      </c>
      <c r="G374" s="11">
        <v>0</v>
      </c>
      <c r="H374" s="11">
        <v>0</v>
      </c>
      <c r="I374" s="11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0</v>
      </c>
      <c r="O374" s="11">
        <v>0</v>
      </c>
      <c r="P374" s="11">
        <v>0</v>
      </c>
    </row>
    <row r="375" spans="1:16" ht="20.100000000000001" customHeight="1" x14ac:dyDescent="0.25">
      <c r="A375" s="37"/>
      <c r="B375" s="32"/>
      <c r="C375" s="33"/>
      <c r="D375" s="10" t="s">
        <v>130</v>
      </c>
      <c r="E375" s="11">
        <f t="shared" si="110"/>
        <v>0</v>
      </c>
      <c r="F375" s="11">
        <v>0</v>
      </c>
      <c r="G375" s="11">
        <v>0</v>
      </c>
      <c r="H375" s="11" t="s">
        <v>136</v>
      </c>
      <c r="I375" s="11" t="s">
        <v>136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11">
        <v>0</v>
      </c>
      <c r="P375" s="11">
        <v>0</v>
      </c>
    </row>
    <row r="376" spans="1:16" ht="20.100000000000001" customHeight="1" x14ac:dyDescent="0.25">
      <c r="A376" s="37" t="s">
        <v>80</v>
      </c>
      <c r="B376" s="32" t="s">
        <v>228</v>
      </c>
      <c r="C376" s="33" t="s">
        <v>132</v>
      </c>
      <c r="D376" s="10" t="s">
        <v>127</v>
      </c>
      <c r="E376" s="11">
        <f t="shared" si="110"/>
        <v>125.1</v>
      </c>
      <c r="F376" s="11">
        <v>0</v>
      </c>
      <c r="G376" s="11">
        <v>93.1</v>
      </c>
      <c r="H376" s="11">
        <v>32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11">
        <v>0</v>
      </c>
      <c r="P376" s="11">
        <v>0</v>
      </c>
    </row>
    <row r="377" spans="1:16" ht="20.100000000000001" customHeight="1" x14ac:dyDescent="0.25">
      <c r="A377" s="37"/>
      <c r="B377" s="32"/>
      <c r="C377" s="33"/>
      <c r="D377" s="10" t="s">
        <v>128</v>
      </c>
      <c r="E377" s="11">
        <f t="shared" si="110"/>
        <v>0</v>
      </c>
      <c r="F377" s="11">
        <v>0</v>
      </c>
      <c r="G377" s="11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</row>
    <row r="378" spans="1:16" ht="20.100000000000001" customHeight="1" x14ac:dyDescent="0.25">
      <c r="A378" s="37"/>
      <c r="B378" s="32"/>
      <c r="C378" s="33"/>
      <c r="D378" s="10" t="s">
        <v>129</v>
      </c>
      <c r="E378" s="11">
        <f t="shared" si="110"/>
        <v>0</v>
      </c>
      <c r="F378" s="11">
        <v>0</v>
      </c>
      <c r="G378" s="11">
        <v>0</v>
      </c>
      <c r="H378" s="11">
        <v>0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11">
        <v>0</v>
      </c>
      <c r="P378" s="11">
        <v>0</v>
      </c>
    </row>
    <row r="379" spans="1:16" ht="20.100000000000001" customHeight="1" x14ac:dyDescent="0.25">
      <c r="A379" s="37"/>
      <c r="B379" s="32"/>
      <c r="C379" s="33"/>
      <c r="D379" s="10" t="s">
        <v>130</v>
      </c>
      <c r="E379" s="11">
        <f t="shared" si="110"/>
        <v>125.1</v>
      </c>
      <c r="F379" s="11">
        <v>0</v>
      </c>
      <c r="G379" s="11">
        <v>93.1</v>
      </c>
      <c r="H379" s="11">
        <v>32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</row>
    <row r="380" spans="1:16" ht="20.100000000000001" customHeight="1" x14ac:dyDescent="0.25">
      <c r="A380" s="37" t="s">
        <v>81</v>
      </c>
      <c r="B380" s="32" t="s">
        <v>229</v>
      </c>
      <c r="C380" s="33" t="s">
        <v>132</v>
      </c>
      <c r="D380" s="10" t="s">
        <v>127</v>
      </c>
      <c r="E380" s="11">
        <f t="shared" si="110"/>
        <v>963.1</v>
      </c>
      <c r="F380" s="11">
        <v>570</v>
      </c>
      <c r="G380" s="11">
        <v>0</v>
      </c>
      <c r="H380" s="11">
        <v>393.1</v>
      </c>
      <c r="I380" s="11">
        <v>0</v>
      </c>
      <c r="J380" s="11">
        <v>0</v>
      </c>
      <c r="K380" s="11">
        <v>0</v>
      </c>
      <c r="L380" s="11">
        <v>0</v>
      </c>
      <c r="M380" s="11">
        <v>0</v>
      </c>
      <c r="N380" s="11">
        <v>0</v>
      </c>
      <c r="O380" s="11">
        <v>0</v>
      </c>
      <c r="P380" s="11">
        <v>0</v>
      </c>
    </row>
    <row r="381" spans="1:16" ht="20.100000000000001" customHeight="1" x14ac:dyDescent="0.25">
      <c r="A381" s="37"/>
      <c r="B381" s="32"/>
      <c r="C381" s="33"/>
      <c r="D381" s="10" t="s">
        <v>128</v>
      </c>
      <c r="E381" s="11">
        <f t="shared" si="110"/>
        <v>0</v>
      </c>
      <c r="F381" s="11">
        <v>0</v>
      </c>
      <c r="G381" s="11">
        <v>0</v>
      </c>
      <c r="H381" s="11">
        <v>0</v>
      </c>
      <c r="I381" s="11">
        <v>0</v>
      </c>
      <c r="J381" s="11">
        <v>0</v>
      </c>
      <c r="K381" s="11">
        <v>0</v>
      </c>
      <c r="L381" s="11">
        <v>0</v>
      </c>
      <c r="M381" s="11">
        <v>0</v>
      </c>
      <c r="N381" s="11">
        <v>0</v>
      </c>
      <c r="O381" s="11">
        <v>0</v>
      </c>
      <c r="P381" s="11">
        <v>0</v>
      </c>
    </row>
    <row r="382" spans="1:16" ht="20.100000000000001" customHeight="1" x14ac:dyDescent="0.25">
      <c r="A382" s="37"/>
      <c r="B382" s="32"/>
      <c r="C382" s="33"/>
      <c r="D382" s="10" t="s">
        <v>129</v>
      </c>
      <c r="E382" s="11">
        <f t="shared" si="110"/>
        <v>0</v>
      </c>
      <c r="F382" s="11">
        <v>0</v>
      </c>
      <c r="G382" s="11">
        <v>0</v>
      </c>
      <c r="H382" s="11">
        <v>0</v>
      </c>
      <c r="I382" s="11">
        <v>0</v>
      </c>
      <c r="J382" s="11">
        <v>0</v>
      </c>
      <c r="K382" s="11">
        <v>0</v>
      </c>
      <c r="L382" s="11">
        <v>0</v>
      </c>
      <c r="M382" s="11">
        <v>0</v>
      </c>
      <c r="N382" s="11">
        <v>0</v>
      </c>
      <c r="O382" s="11">
        <v>0</v>
      </c>
      <c r="P382" s="11">
        <v>0</v>
      </c>
    </row>
    <row r="383" spans="1:16" ht="20.100000000000001" customHeight="1" x14ac:dyDescent="0.25">
      <c r="A383" s="37"/>
      <c r="B383" s="32"/>
      <c r="C383" s="33"/>
      <c r="D383" s="10" t="s">
        <v>130</v>
      </c>
      <c r="E383" s="11">
        <f t="shared" si="110"/>
        <v>963.1</v>
      </c>
      <c r="F383" s="11">
        <v>570</v>
      </c>
      <c r="G383" s="11">
        <v>0</v>
      </c>
      <c r="H383" s="11">
        <v>393.1</v>
      </c>
      <c r="I383" s="11">
        <v>0</v>
      </c>
      <c r="J383" s="11">
        <v>0</v>
      </c>
      <c r="K383" s="11">
        <v>0</v>
      </c>
      <c r="L383" s="11">
        <v>0</v>
      </c>
      <c r="M383" s="11">
        <v>0</v>
      </c>
      <c r="N383" s="11">
        <v>0</v>
      </c>
      <c r="O383" s="11">
        <v>0</v>
      </c>
      <c r="P383" s="11">
        <v>0</v>
      </c>
    </row>
    <row r="384" spans="1:16" ht="24.95" customHeight="1" x14ac:dyDescent="0.25">
      <c r="A384" s="37" t="s">
        <v>230</v>
      </c>
      <c r="B384" s="32" t="s">
        <v>231</v>
      </c>
      <c r="C384" s="33" t="s">
        <v>132</v>
      </c>
      <c r="D384" s="10" t="s">
        <v>127</v>
      </c>
      <c r="E384" s="11">
        <f>SUM(F384:P384)</f>
        <v>70258</v>
      </c>
      <c r="F384" s="11">
        <v>15561.1</v>
      </c>
      <c r="G384" s="11">
        <v>6639.2</v>
      </c>
      <c r="H384" s="11">
        <v>7162.7</v>
      </c>
      <c r="I384" s="11">
        <f>I385+I386+I387</f>
        <v>16031.5</v>
      </c>
      <c r="J384" s="11">
        <f>J385+J386+J387</f>
        <v>3486.6</v>
      </c>
      <c r="K384" s="11">
        <f t="shared" ref="K384:N384" si="113">K385+K386+K387</f>
        <v>18548</v>
      </c>
      <c r="L384" s="11">
        <f t="shared" si="113"/>
        <v>2828.9</v>
      </c>
      <c r="M384" s="11">
        <f t="shared" si="113"/>
        <v>0</v>
      </c>
      <c r="N384" s="11">
        <f t="shared" si="113"/>
        <v>0</v>
      </c>
      <c r="O384" s="11">
        <f>O385+O386+O387</f>
        <v>0</v>
      </c>
      <c r="P384" s="11">
        <f>P385+P386+P387</f>
        <v>0</v>
      </c>
    </row>
    <row r="385" spans="1:16" ht="24.95" customHeight="1" x14ac:dyDescent="0.25">
      <c r="A385" s="37"/>
      <c r="B385" s="32"/>
      <c r="C385" s="33"/>
      <c r="D385" s="10" t="s">
        <v>128</v>
      </c>
      <c r="E385" s="11">
        <f t="shared" ref="E385:E387" si="114">SUM(F385:P385)</f>
        <v>10328.700000000001</v>
      </c>
      <c r="F385" s="11">
        <v>10328.700000000001</v>
      </c>
      <c r="G385" s="11">
        <v>0</v>
      </c>
      <c r="H385" s="11">
        <v>0</v>
      </c>
      <c r="I385" s="11">
        <v>0</v>
      </c>
      <c r="J385" s="11">
        <v>0</v>
      </c>
      <c r="K385" s="11">
        <v>0</v>
      </c>
      <c r="L385" s="11">
        <v>0</v>
      </c>
      <c r="M385" s="11">
        <v>0</v>
      </c>
      <c r="N385" s="11">
        <v>0</v>
      </c>
      <c r="O385" s="11">
        <f>O417+O421</f>
        <v>0</v>
      </c>
      <c r="P385" s="11">
        <f>P417+P421</f>
        <v>0</v>
      </c>
    </row>
    <row r="386" spans="1:16" ht="24.95" customHeight="1" x14ac:dyDescent="0.25">
      <c r="A386" s="37"/>
      <c r="B386" s="32"/>
      <c r="C386" s="33"/>
      <c r="D386" s="10" t="s">
        <v>129</v>
      </c>
      <c r="E386" s="11">
        <f t="shared" si="114"/>
        <v>1085</v>
      </c>
      <c r="F386" s="11">
        <v>1085</v>
      </c>
      <c r="G386" s="11">
        <v>0</v>
      </c>
      <c r="H386" s="11">
        <v>0</v>
      </c>
      <c r="I386" s="11">
        <v>0</v>
      </c>
      <c r="J386" s="11">
        <f>J390+J394+J398+J402+J406+J410+J414+J418+J422</f>
        <v>0</v>
      </c>
      <c r="K386" s="11">
        <f t="shared" ref="K386:N387" si="115">K390+K394+K398+K402+K406+K410+K414+K418+K422</f>
        <v>0</v>
      </c>
      <c r="L386" s="11">
        <f t="shared" si="115"/>
        <v>0</v>
      </c>
      <c r="M386" s="11">
        <f t="shared" si="115"/>
        <v>0</v>
      </c>
      <c r="N386" s="11">
        <f t="shared" si="115"/>
        <v>0</v>
      </c>
      <c r="O386" s="11">
        <f t="shared" ref="O386:P387" si="116">O418+O422</f>
        <v>0</v>
      </c>
      <c r="P386" s="11">
        <f t="shared" si="116"/>
        <v>0</v>
      </c>
    </row>
    <row r="387" spans="1:16" ht="39.75" customHeight="1" x14ac:dyDescent="0.25">
      <c r="A387" s="37"/>
      <c r="B387" s="32"/>
      <c r="C387" s="33"/>
      <c r="D387" s="10" t="s">
        <v>130</v>
      </c>
      <c r="E387" s="11">
        <f t="shared" si="114"/>
        <v>58844.3</v>
      </c>
      <c r="F387" s="11">
        <v>4147.3999999999996</v>
      </c>
      <c r="G387" s="11">
        <v>6639.2</v>
      </c>
      <c r="H387" s="11">
        <v>7162.7</v>
      </c>
      <c r="I387" s="11">
        <f>I391+I395+I399+I403+I407+I411+I415+I419+I423</f>
        <v>16031.5</v>
      </c>
      <c r="J387" s="11">
        <f>J391+J395+J399+J403+J407+J411+J415+J419+J423</f>
        <v>3486.6</v>
      </c>
      <c r="K387" s="11">
        <f t="shared" si="115"/>
        <v>18548</v>
      </c>
      <c r="L387" s="11">
        <f t="shared" si="115"/>
        <v>2828.9</v>
      </c>
      <c r="M387" s="11">
        <f t="shared" si="115"/>
        <v>0</v>
      </c>
      <c r="N387" s="11">
        <f t="shared" si="115"/>
        <v>0</v>
      </c>
      <c r="O387" s="11">
        <f t="shared" si="116"/>
        <v>0</v>
      </c>
      <c r="P387" s="11">
        <f t="shared" si="116"/>
        <v>0</v>
      </c>
    </row>
    <row r="388" spans="1:16" ht="20.100000000000001" customHeight="1" x14ac:dyDescent="0.25">
      <c r="A388" s="37" t="s">
        <v>82</v>
      </c>
      <c r="B388" s="32" t="s">
        <v>232</v>
      </c>
      <c r="C388" s="33" t="s">
        <v>132</v>
      </c>
      <c r="D388" s="10" t="s">
        <v>127</v>
      </c>
      <c r="E388" s="11">
        <f t="shared" si="110"/>
        <v>0</v>
      </c>
      <c r="F388" s="11">
        <v>0</v>
      </c>
      <c r="G388" s="11">
        <v>0</v>
      </c>
      <c r="H388" s="11">
        <v>0</v>
      </c>
      <c r="I388" s="11">
        <v>0</v>
      </c>
      <c r="J388" s="11">
        <v>0</v>
      </c>
      <c r="K388" s="11">
        <v>0</v>
      </c>
      <c r="L388" s="11">
        <v>0</v>
      </c>
      <c r="M388" s="11">
        <v>0</v>
      </c>
      <c r="N388" s="11">
        <v>0</v>
      </c>
      <c r="O388" s="11">
        <v>0</v>
      </c>
      <c r="P388" s="11">
        <v>0</v>
      </c>
    </row>
    <row r="389" spans="1:16" ht="20.100000000000001" customHeight="1" x14ac:dyDescent="0.25">
      <c r="A389" s="37"/>
      <c r="B389" s="32"/>
      <c r="C389" s="33"/>
      <c r="D389" s="10" t="s">
        <v>128</v>
      </c>
      <c r="E389" s="11">
        <f t="shared" si="110"/>
        <v>0</v>
      </c>
      <c r="F389" s="11">
        <v>0</v>
      </c>
      <c r="G389" s="11">
        <v>0</v>
      </c>
      <c r="H389" s="11">
        <v>0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0</v>
      </c>
      <c r="O389" s="11">
        <v>0</v>
      </c>
      <c r="P389" s="11">
        <v>0</v>
      </c>
    </row>
    <row r="390" spans="1:16" ht="20.100000000000001" customHeight="1" x14ac:dyDescent="0.25">
      <c r="A390" s="37"/>
      <c r="B390" s="32"/>
      <c r="C390" s="33"/>
      <c r="D390" s="10" t="s">
        <v>129</v>
      </c>
      <c r="E390" s="11">
        <f t="shared" si="110"/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</row>
    <row r="391" spans="1:16" ht="20.100000000000001" customHeight="1" x14ac:dyDescent="0.25">
      <c r="A391" s="37"/>
      <c r="B391" s="32"/>
      <c r="C391" s="33"/>
      <c r="D391" s="10" t="s">
        <v>130</v>
      </c>
      <c r="E391" s="11">
        <f t="shared" si="110"/>
        <v>0</v>
      </c>
      <c r="F391" s="11">
        <v>0</v>
      </c>
      <c r="G391" s="11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11">
        <v>0</v>
      </c>
      <c r="P391" s="11">
        <v>0</v>
      </c>
    </row>
    <row r="392" spans="1:16" ht="20.100000000000001" customHeight="1" x14ac:dyDescent="0.25">
      <c r="A392" s="37" t="s">
        <v>83</v>
      </c>
      <c r="B392" s="32" t="s">
        <v>233</v>
      </c>
      <c r="C392" s="33" t="s">
        <v>132</v>
      </c>
      <c r="D392" s="10" t="s">
        <v>127</v>
      </c>
      <c r="E392" s="11">
        <f t="shared" si="110"/>
        <v>11482.6</v>
      </c>
      <c r="F392" s="11">
        <v>11482.6</v>
      </c>
      <c r="G392" s="11">
        <v>0</v>
      </c>
      <c r="H392" s="11">
        <v>0</v>
      </c>
      <c r="I392" s="11">
        <v>0</v>
      </c>
      <c r="J392" s="11">
        <v>0</v>
      </c>
      <c r="K392" s="11">
        <v>0</v>
      </c>
      <c r="L392" s="11">
        <v>0</v>
      </c>
      <c r="M392" s="11">
        <v>0</v>
      </c>
      <c r="N392" s="11">
        <v>0</v>
      </c>
      <c r="O392" s="11">
        <v>0</v>
      </c>
      <c r="P392" s="11">
        <v>0</v>
      </c>
    </row>
    <row r="393" spans="1:16" ht="20.100000000000001" customHeight="1" x14ac:dyDescent="0.25">
      <c r="A393" s="37"/>
      <c r="B393" s="32"/>
      <c r="C393" s="33"/>
      <c r="D393" s="10" t="s">
        <v>128</v>
      </c>
      <c r="E393" s="11">
        <f t="shared" si="110"/>
        <v>10328.700000000001</v>
      </c>
      <c r="F393" s="11">
        <v>10328.700000000001</v>
      </c>
      <c r="G393" s="11">
        <v>0</v>
      </c>
      <c r="H393" s="11">
        <v>0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0</v>
      </c>
      <c r="O393" s="11">
        <v>0</v>
      </c>
      <c r="P393" s="11">
        <v>0</v>
      </c>
    </row>
    <row r="394" spans="1:16" ht="20.100000000000001" customHeight="1" x14ac:dyDescent="0.25">
      <c r="A394" s="37"/>
      <c r="B394" s="32"/>
      <c r="C394" s="33"/>
      <c r="D394" s="10" t="s">
        <v>129</v>
      </c>
      <c r="E394" s="11">
        <f t="shared" si="110"/>
        <v>1085</v>
      </c>
      <c r="F394" s="11">
        <v>1085</v>
      </c>
      <c r="G394" s="11">
        <v>0</v>
      </c>
      <c r="H394" s="11">
        <v>0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0</v>
      </c>
      <c r="O394" s="11">
        <v>0</v>
      </c>
      <c r="P394" s="11">
        <v>0</v>
      </c>
    </row>
    <row r="395" spans="1:16" ht="20.100000000000001" customHeight="1" x14ac:dyDescent="0.25">
      <c r="A395" s="37"/>
      <c r="B395" s="32"/>
      <c r="C395" s="33"/>
      <c r="D395" s="10" t="s">
        <v>130</v>
      </c>
      <c r="E395" s="11">
        <f t="shared" si="110"/>
        <v>68.900000000000006</v>
      </c>
      <c r="F395" s="11">
        <v>68.900000000000006</v>
      </c>
      <c r="G395" s="11">
        <v>0</v>
      </c>
      <c r="H395" s="11">
        <v>0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</row>
    <row r="396" spans="1:16" ht="20.100000000000001" customHeight="1" x14ac:dyDescent="0.25">
      <c r="A396" s="37" t="s">
        <v>84</v>
      </c>
      <c r="B396" s="32" t="s">
        <v>234</v>
      </c>
      <c r="C396" s="33" t="s">
        <v>132</v>
      </c>
      <c r="D396" s="10" t="s">
        <v>127</v>
      </c>
      <c r="E396" s="11">
        <f t="shared" si="110"/>
        <v>2834.9</v>
      </c>
      <c r="F396" s="11">
        <v>327.60000000000002</v>
      </c>
      <c r="G396" s="11">
        <v>2507.3000000000002</v>
      </c>
      <c r="H396" s="11">
        <v>0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0</v>
      </c>
      <c r="O396" s="11">
        <v>0</v>
      </c>
      <c r="P396" s="11">
        <v>0</v>
      </c>
    </row>
    <row r="397" spans="1:16" ht="57.75" customHeight="1" x14ac:dyDescent="0.25">
      <c r="A397" s="37"/>
      <c r="B397" s="32"/>
      <c r="C397" s="33"/>
      <c r="D397" s="10" t="s">
        <v>128</v>
      </c>
      <c r="E397" s="11">
        <f t="shared" si="110"/>
        <v>0</v>
      </c>
      <c r="F397" s="11">
        <v>0</v>
      </c>
      <c r="G397" s="11">
        <v>0</v>
      </c>
      <c r="H397" s="11">
        <v>0</v>
      </c>
      <c r="I397" s="11">
        <v>0</v>
      </c>
      <c r="J397" s="11">
        <v>0</v>
      </c>
      <c r="K397" s="11">
        <v>0</v>
      </c>
      <c r="L397" s="11">
        <v>0</v>
      </c>
      <c r="M397" s="11">
        <v>0</v>
      </c>
      <c r="N397" s="11">
        <v>0</v>
      </c>
      <c r="O397" s="11">
        <v>0</v>
      </c>
      <c r="P397" s="11">
        <v>0</v>
      </c>
    </row>
    <row r="398" spans="1:16" ht="20.100000000000001" customHeight="1" x14ac:dyDescent="0.25">
      <c r="A398" s="37"/>
      <c r="B398" s="32"/>
      <c r="C398" s="33"/>
      <c r="D398" s="10" t="s">
        <v>129</v>
      </c>
      <c r="E398" s="11">
        <f t="shared" si="110"/>
        <v>0</v>
      </c>
      <c r="F398" s="11">
        <v>0</v>
      </c>
      <c r="G398" s="11">
        <v>0</v>
      </c>
      <c r="H398" s="11">
        <v>0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11">
        <v>0</v>
      </c>
      <c r="P398" s="11">
        <v>0</v>
      </c>
    </row>
    <row r="399" spans="1:16" ht="20.100000000000001" customHeight="1" x14ac:dyDescent="0.25">
      <c r="A399" s="37"/>
      <c r="B399" s="32"/>
      <c r="C399" s="33"/>
      <c r="D399" s="10" t="s">
        <v>130</v>
      </c>
      <c r="E399" s="11">
        <f t="shared" si="110"/>
        <v>2834.9</v>
      </c>
      <c r="F399" s="11">
        <v>327.60000000000002</v>
      </c>
      <c r="G399" s="11">
        <v>2507.3000000000002</v>
      </c>
      <c r="H399" s="11">
        <v>0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11">
        <v>0</v>
      </c>
      <c r="P399" s="11">
        <v>0</v>
      </c>
    </row>
    <row r="400" spans="1:16" ht="20.100000000000001" customHeight="1" x14ac:dyDescent="0.25">
      <c r="A400" s="37" t="s">
        <v>85</v>
      </c>
      <c r="B400" s="32" t="s">
        <v>235</v>
      </c>
      <c r="C400" s="33" t="s">
        <v>132</v>
      </c>
      <c r="D400" s="10" t="s">
        <v>127</v>
      </c>
      <c r="E400" s="11">
        <f t="shared" si="110"/>
        <v>40725.5</v>
      </c>
      <c r="F400" s="11">
        <v>2259.9</v>
      </c>
      <c r="G400" s="11">
        <v>4131.8999999999996</v>
      </c>
      <c r="H400" s="11">
        <v>6562.7</v>
      </c>
      <c r="I400" s="11">
        <f>I401+I402+I403</f>
        <v>14539.3</v>
      </c>
      <c r="J400" s="11">
        <f>J401+J402+J403</f>
        <v>50</v>
      </c>
      <c r="K400" s="11">
        <f>K401+K402+K403</f>
        <v>10782.2</v>
      </c>
      <c r="L400" s="11">
        <f t="shared" ref="L400:M400" si="117">L401+L402+L403</f>
        <v>2399.5</v>
      </c>
      <c r="M400" s="11">
        <f t="shared" si="117"/>
        <v>0</v>
      </c>
      <c r="N400" s="11">
        <v>0</v>
      </c>
      <c r="O400" s="11">
        <v>0</v>
      </c>
      <c r="P400" s="11">
        <v>0</v>
      </c>
    </row>
    <row r="401" spans="1:16" ht="20.100000000000001" customHeight="1" x14ac:dyDescent="0.25">
      <c r="A401" s="37"/>
      <c r="B401" s="32"/>
      <c r="C401" s="33"/>
      <c r="D401" s="10" t="s">
        <v>128</v>
      </c>
      <c r="E401" s="11">
        <f t="shared" si="110"/>
        <v>0</v>
      </c>
      <c r="F401" s="11">
        <v>0</v>
      </c>
      <c r="G401" s="11">
        <v>0</v>
      </c>
      <c r="H401" s="11">
        <v>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11">
        <v>0</v>
      </c>
      <c r="P401" s="11">
        <v>0</v>
      </c>
    </row>
    <row r="402" spans="1:16" ht="20.100000000000001" customHeight="1" x14ac:dyDescent="0.25">
      <c r="A402" s="37"/>
      <c r="B402" s="32"/>
      <c r="C402" s="33"/>
      <c r="D402" s="10" t="s">
        <v>129</v>
      </c>
      <c r="E402" s="11">
        <f t="shared" si="110"/>
        <v>0</v>
      </c>
      <c r="F402" s="11">
        <v>0</v>
      </c>
      <c r="G402" s="11">
        <v>0</v>
      </c>
      <c r="H402" s="11">
        <v>0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11">
        <v>0</v>
      </c>
      <c r="P402" s="11">
        <v>0</v>
      </c>
    </row>
    <row r="403" spans="1:16" ht="20.100000000000001" customHeight="1" x14ac:dyDescent="0.25">
      <c r="A403" s="37"/>
      <c r="B403" s="32"/>
      <c r="C403" s="33"/>
      <c r="D403" s="10" t="s">
        <v>130</v>
      </c>
      <c r="E403" s="11">
        <f t="shared" si="110"/>
        <v>40725.5</v>
      </c>
      <c r="F403" s="11">
        <v>2259.9</v>
      </c>
      <c r="G403" s="11">
        <v>4131.8999999999996</v>
      </c>
      <c r="H403" s="11">
        <v>6562.7</v>
      </c>
      <c r="I403" s="11">
        <v>14539.3</v>
      </c>
      <c r="J403" s="11">
        <v>50</v>
      </c>
      <c r="K403" s="11">
        <f>10664.7+117.5</f>
        <v>10782.2</v>
      </c>
      <c r="L403" s="11">
        <f>2369.5+30</f>
        <v>2399.5</v>
      </c>
      <c r="M403" s="11">
        <v>0</v>
      </c>
      <c r="N403" s="11">
        <v>0</v>
      </c>
      <c r="O403" s="11">
        <v>0</v>
      </c>
      <c r="P403" s="11">
        <v>0</v>
      </c>
    </row>
    <row r="404" spans="1:16" ht="20.100000000000001" customHeight="1" x14ac:dyDescent="0.25">
      <c r="A404" s="37" t="s">
        <v>86</v>
      </c>
      <c r="B404" s="32" t="s">
        <v>236</v>
      </c>
      <c r="C404" s="33" t="s">
        <v>132</v>
      </c>
      <c r="D404" s="10" t="s">
        <v>127</v>
      </c>
      <c r="E404" s="11">
        <f t="shared" si="110"/>
        <v>12694.6</v>
      </c>
      <c r="F404" s="11">
        <v>0</v>
      </c>
      <c r="G404" s="11">
        <v>0</v>
      </c>
      <c r="H404" s="11">
        <v>0</v>
      </c>
      <c r="I404" s="11">
        <f>I405+I406+I407</f>
        <v>1492.2</v>
      </c>
      <c r="J404" s="11">
        <f>J405+J406+J407</f>
        <v>3436.6</v>
      </c>
      <c r="K404" s="11">
        <f>K405+K406+K407</f>
        <v>7765.8</v>
      </c>
      <c r="L404" s="11">
        <f t="shared" ref="L404:P404" si="118">L405+L406+L407</f>
        <v>0</v>
      </c>
      <c r="M404" s="11">
        <f t="shared" si="118"/>
        <v>0</v>
      </c>
      <c r="N404" s="11">
        <f t="shared" si="118"/>
        <v>0</v>
      </c>
      <c r="O404" s="11">
        <f t="shared" si="118"/>
        <v>0</v>
      </c>
      <c r="P404" s="11">
        <f t="shared" si="118"/>
        <v>0</v>
      </c>
    </row>
    <row r="405" spans="1:16" ht="20.100000000000001" customHeight="1" x14ac:dyDescent="0.25">
      <c r="A405" s="37"/>
      <c r="B405" s="32"/>
      <c r="C405" s="33"/>
      <c r="D405" s="10" t="s">
        <v>128</v>
      </c>
      <c r="E405" s="11">
        <f t="shared" si="110"/>
        <v>0</v>
      </c>
      <c r="F405" s="11">
        <v>0</v>
      </c>
      <c r="G405" s="11">
        <v>0</v>
      </c>
      <c r="H405" s="11">
        <v>0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</row>
    <row r="406" spans="1:16" ht="20.100000000000001" customHeight="1" x14ac:dyDescent="0.25">
      <c r="A406" s="37"/>
      <c r="B406" s="32"/>
      <c r="C406" s="33"/>
      <c r="D406" s="10" t="s">
        <v>129</v>
      </c>
      <c r="E406" s="11">
        <f t="shared" si="110"/>
        <v>0</v>
      </c>
      <c r="F406" s="11">
        <v>0</v>
      </c>
      <c r="G406" s="11">
        <v>0</v>
      </c>
      <c r="H406" s="11">
        <v>0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11">
        <v>0</v>
      </c>
      <c r="P406" s="11">
        <v>0</v>
      </c>
    </row>
    <row r="407" spans="1:16" ht="20.100000000000001" customHeight="1" x14ac:dyDescent="0.25">
      <c r="A407" s="37"/>
      <c r="B407" s="32"/>
      <c r="C407" s="33"/>
      <c r="D407" s="10" t="s">
        <v>130</v>
      </c>
      <c r="E407" s="11">
        <f t="shared" si="110"/>
        <v>12694.6</v>
      </c>
      <c r="F407" s="11">
        <v>0</v>
      </c>
      <c r="G407" s="11">
        <v>0</v>
      </c>
      <c r="H407" s="11">
        <v>0</v>
      </c>
      <c r="I407" s="11">
        <v>1492.2</v>
      </c>
      <c r="J407" s="11">
        <v>3436.6</v>
      </c>
      <c r="K407" s="11">
        <v>7765.8</v>
      </c>
      <c r="L407" s="11">
        <v>0</v>
      </c>
      <c r="M407" s="11">
        <v>0</v>
      </c>
      <c r="N407" s="11">
        <v>0</v>
      </c>
      <c r="O407" s="11">
        <v>0</v>
      </c>
      <c r="P407" s="11">
        <v>0</v>
      </c>
    </row>
    <row r="408" spans="1:16" ht="20.100000000000001" customHeight="1" x14ac:dyDescent="0.25">
      <c r="A408" s="37" t="s">
        <v>93</v>
      </c>
      <c r="B408" s="32" t="s">
        <v>237</v>
      </c>
      <c r="C408" s="33" t="s">
        <v>132</v>
      </c>
      <c r="D408" s="10" t="s">
        <v>127</v>
      </c>
      <c r="E408" s="11">
        <f t="shared" si="110"/>
        <v>2044.8</v>
      </c>
      <c r="F408" s="11">
        <v>1444.8</v>
      </c>
      <c r="G408" s="11">
        <v>0</v>
      </c>
      <c r="H408" s="11">
        <v>600</v>
      </c>
      <c r="I408" s="11">
        <v>0</v>
      </c>
      <c r="J408" s="11">
        <v>0</v>
      </c>
      <c r="K408" s="11">
        <v>0</v>
      </c>
      <c r="L408" s="11">
        <v>0</v>
      </c>
      <c r="M408" s="11">
        <v>0</v>
      </c>
      <c r="N408" s="11">
        <v>0</v>
      </c>
      <c r="O408" s="11">
        <v>0</v>
      </c>
      <c r="P408" s="11">
        <v>0</v>
      </c>
    </row>
    <row r="409" spans="1:16" ht="20.100000000000001" customHeight="1" x14ac:dyDescent="0.25">
      <c r="A409" s="37"/>
      <c r="B409" s="32"/>
      <c r="C409" s="33"/>
      <c r="D409" s="10" t="s">
        <v>128</v>
      </c>
      <c r="E409" s="11">
        <f t="shared" si="110"/>
        <v>0</v>
      </c>
      <c r="F409" s="11">
        <v>0</v>
      </c>
      <c r="G409" s="11">
        <v>0</v>
      </c>
      <c r="H409" s="11">
        <v>0</v>
      </c>
      <c r="I409" s="11">
        <v>0</v>
      </c>
      <c r="J409" s="11">
        <v>0</v>
      </c>
      <c r="K409" s="11">
        <v>0</v>
      </c>
      <c r="L409" s="11">
        <v>0</v>
      </c>
      <c r="M409" s="11">
        <v>0</v>
      </c>
      <c r="N409" s="11">
        <v>0</v>
      </c>
      <c r="O409" s="11">
        <v>0</v>
      </c>
      <c r="P409" s="11">
        <v>0</v>
      </c>
    </row>
    <row r="410" spans="1:16" ht="20.100000000000001" customHeight="1" x14ac:dyDescent="0.25">
      <c r="A410" s="37"/>
      <c r="B410" s="32"/>
      <c r="C410" s="33"/>
      <c r="D410" s="10" t="s">
        <v>129</v>
      </c>
      <c r="E410" s="11">
        <f t="shared" si="110"/>
        <v>0</v>
      </c>
      <c r="F410" s="11">
        <v>0</v>
      </c>
      <c r="G410" s="11">
        <v>0</v>
      </c>
      <c r="H410" s="11">
        <v>0</v>
      </c>
      <c r="I410" s="11">
        <v>0</v>
      </c>
      <c r="J410" s="11">
        <v>0</v>
      </c>
      <c r="K410" s="11">
        <v>0</v>
      </c>
      <c r="L410" s="11">
        <v>0</v>
      </c>
      <c r="M410" s="11">
        <v>0</v>
      </c>
      <c r="N410" s="11">
        <v>0</v>
      </c>
      <c r="O410" s="11">
        <v>0</v>
      </c>
      <c r="P410" s="11">
        <v>0</v>
      </c>
    </row>
    <row r="411" spans="1:16" ht="20.100000000000001" customHeight="1" x14ac:dyDescent="0.25">
      <c r="A411" s="37"/>
      <c r="B411" s="32"/>
      <c r="C411" s="33"/>
      <c r="D411" s="10" t="s">
        <v>130</v>
      </c>
      <c r="E411" s="11">
        <f t="shared" si="110"/>
        <v>2044.8</v>
      </c>
      <c r="F411" s="11">
        <v>1444.8</v>
      </c>
      <c r="G411" s="11" t="s">
        <v>136</v>
      </c>
      <c r="H411" s="11">
        <v>600</v>
      </c>
      <c r="I411" s="11">
        <v>0</v>
      </c>
      <c r="J411" s="11">
        <v>0</v>
      </c>
      <c r="K411" s="11">
        <v>0</v>
      </c>
      <c r="L411" s="11">
        <v>0</v>
      </c>
      <c r="M411" s="11">
        <v>0</v>
      </c>
      <c r="N411" s="11">
        <v>0</v>
      </c>
      <c r="O411" s="11">
        <v>0</v>
      </c>
      <c r="P411" s="11">
        <v>0</v>
      </c>
    </row>
    <row r="412" spans="1:16" ht="20.100000000000001" customHeight="1" x14ac:dyDescent="0.25">
      <c r="A412" s="37" t="s">
        <v>238</v>
      </c>
      <c r="B412" s="32" t="s">
        <v>239</v>
      </c>
      <c r="C412" s="33" t="s">
        <v>132</v>
      </c>
      <c r="D412" s="10" t="s">
        <v>127</v>
      </c>
      <c r="E412" s="11">
        <f t="shared" si="110"/>
        <v>46.2</v>
      </c>
      <c r="F412" s="11">
        <v>46.2</v>
      </c>
      <c r="G412" s="11">
        <v>0</v>
      </c>
      <c r="H412" s="11">
        <v>0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0</v>
      </c>
      <c r="O412" s="11">
        <v>0</v>
      </c>
      <c r="P412" s="11">
        <v>0</v>
      </c>
    </row>
    <row r="413" spans="1:16" ht="20.100000000000001" customHeight="1" x14ac:dyDescent="0.25">
      <c r="A413" s="37"/>
      <c r="B413" s="32"/>
      <c r="C413" s="33"/>
      <c r="D413" s="10" t="s">
        <v>128</v>
      </c>
      <c r="E413" s="11">
        <f t="shared" si="110"/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0</v>
      </c>
      <c r="K413" s="11">
        <v>0</v>
      </c>
      <c r="L413" s="11">
        <v>0</v>
      </c>
      <c r="M413" s="11">
        <v>0</v>
      </c>
      <c r="N413" s="11">
        <v>0</v>
      </c>
      <c r="O413" s="11">
        <v>0</v>
      </c>
      <c r="P413" s="11">
        <v>0</v>
      </c>
    </row>
    <row r="414" spans="1:16" ht="20.100000000000001" customHeight="1" x14ac:dyDescent="0.25">
      <c r="A414" s="37"/>
      <c r="B414" s="32"/>
      <c r="C414" s="33"/>
      <c r="D414" s="10" t="s">
        <v>129</v>
      </c>
      <c r="E414" s="11">
        <f t="shared" si="110"/>
        <v>0</v>
      </c>
      <c r="F414" s="11">
        <v>0</v>
      </c>
      <c r="G414" s="11">
        <v>0</v>
      </c>
      <c r="H414" s="11">
        <v>0</v>
      </c>
      <c r="I414" s="11">
        <v>0</v>
      </c>
      <c r="J414" s="11">
        <v>0</v>
      </c>
      <c r="K414" s="11">
        <v>0</v>
      </c>
      <c r="L414" s="11">
        <v>0</v>
      </c>
      <c r="M414" s="11">
        <v>0</v>
      </c>
      <c r="N414" s="11">
        <v>0</v>
      </c>
      <c r="O414" s="11">
        <v>0</v>
      </c>
      <c r="P414" s="11">
        <v>0</v>
      </c>
    </row>
    <row r="415" spans="1:16" ht="20.100000000000001" customHeight="1" x14ac:dyDescent="0.25">
      <c r="A415" s="37"/>
      <c r="B415" s="32"/>
      <c r="C415" s="33"/>
      <c r="D415" s="10" t="s">
        <v>137</v>
      </c>
      <c r="E415" s="11">
        <f t="shared" si="110"/>
        <v>46.2</v>
      </c>
      <c r="F415" s="11">
        <v>46.2</v>
      </c>
      <c r="G415" s="11">
        <v>0</v>
      </c>
      <c r="H415" s="11">
        <v>0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</row>
    <row r="416" spans="1:16" ht="20.100000000000001" customHeight="1" x14ac:dyDescent="0.25">
      <c r="A416" s="37" t="s">
        <v>240</v>
      </c>
      <c r="B416" s="32" t="s">
        <v>241</v>
      </c>
      <c r="C416" s="33" t="s">
        <v>132</v>
      </c>
      <c r="D416" s="10" t="s">
        <v>127</v>
      </c>
      <c r="E416" s="11">
        <f t="shared" si="110"/>
        <v>0</v>
      </c>
      <c r="F416" s="11">
        <v>0</v>
      </c>
      <c r="G416" s="11">
        <v>0</v>
      </c>
      <c r="H416" s="11">
        <v>0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11">
        <f>O417+O418+O419</f>
        <v>0</v>
      </c>
      <c r="P416" s="11">
        <v>0</v>
      </c>
    </row>
    <row r="417" spans="1:16" ht="31.5" customHeight="1" x14ac:dyDescent="0.25">
      <c r="A417" s="37"/>
      <c r="B417" s="32"/>
      <c r="C417" s="33"/>
      <c r="D417" s="10" t="s">
        <v>128</v>
      </c>
      <c r="E417" s="11">
        <f t="shared" ref="E417:E423" si="119">SUM(F417:P417)</f>
        <v>0</v>
      </c>
      <c r="F417" s="11">
        <v>0</v>
      </c>
      <c r="G417" s="11">
        <v>0</v>
      </c>
      <c r="H417" s="11">
        <v>0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11">
        <v>0</v>
      </c>
      <c r="P417" s="11">
        <v>0</v>
      </c>
    </row>
    <row r="418" spans="1:16" ht="20.100000000000001" customHeight="1" x14ac:dyDescent="0.25">
      <c r="A418" s="37"/>
      <c r="B418" s="32"/>
      <c r="C418" s="33"/>
      <c r="D418" s="10" t="s">
        <v>129</v>
      </c>
      <c r="E418" s="11">
        <f t="shared" si="119"/>
        <v>0</v>
      </c>
      <c r="F418" s="11">
        <v>0</v>
      </c>
      <c r="G418" s="11">
        <v>0</v>
      </c>
      <c r="H418" s="11">
        <v>0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11">
        <v>0</v>
      </c>
      <c r="P418" s="11">
        <v>0</v>
      </c>
    </row>
    <row r="419" spans="1:16" ht="20.100000000000001" customHeight="1" x14ac:dyDescent="0.25">
      <c r="A419" s="37"/>
      <c r="B419" s="32"/>
      <c r="C419" s="33"/>
      <c r="D419" s="10" t="s">
        <v>130</v>
      </c>
      <c r="E419" s="11">
        <f t="shared" si="119"/>
        <v>0</v>
      </c>
      <c r="F419" s="11">
        <v>0</v>
      </c>
      <c r="G419" s="11">
        <v>0</v>
      </c>
      <c r="H419" s="11">
        <v>0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11">
        <v>0</v>
      </c>
      <c r="P419" s="11">
        <v>0</v>
      </c>
    </row>
    <row r="420" spans="1:16" ht="20.100000000000001" customHeight="1" x14ac:dyDescent="0.25">
      <c r="A420" s="37" t="s">
        <v>242</v>
      </c>
      <c r="B420" s="32" t="s">
        <v>243</v>
      </c>
      <c r="C420" s="33" t="s">
        <v>132</v>
      </c>
      <c r="D420" s="10" t="s">
        <v>127</v>
      </c>
      <c r="E420" s="11">
        <f t="shared" si="119"/>
        <v>429.4</v>
      </c>
      <c r="F420" s="11">
        <v>0</v>
      </c>
      <c r="G420" s="11">
        <v>0</v>
      </c>
      <c r="H420" s="11">
        <v>0</v>
      </c>
      <c r="I420" s="11">
        <v>0</v>
      </c>
      <c r="J420" s="11">
        <v>0</v>
      </c>
      <c r="K420" s="11">
        <v>0</v>
      </c>
      <c r="L420" s="11">
        <f>L421+L422+L423</f>
        <v>429.4</v>
      </c>
      <c r="M420" s="11">
        <f t="shared" ref="M420:O420" si="120">M421+M422+M423</f>
        <v>0</v>
      </c>
      <c r="N420" s="11">
        <f t="shared" si="120"/>
        <v>0</v>
      </c>
      <c r="O420" s="11">
        <f t="shared" si="120"/>
        <v>0</v>
      </c>
      <c r="P420" s="11">
        <f>P421+P422+P423</f>
        <v>0</v>
      </c>
    </row>
    <row r="421" spans="1:16" ht="20.100000000000001" customHeight="1" x14ac:dyDescent="0.25">
      <c r="A421" s="37"/>
      <c r="B421" s="32"/>
      <c r="C421" s="33"/>
      <c r="D421" s="10" t="s">
        <v>128</v>
      </c>
      <c r="E421" s="11">
        <f t="shared" si="119"/>
        <v>0</v>
      </c>
      <c r="F421" s="11">
        <v>0</v>
      </c>
      <c r="G421" s="11">
        <v>0</v>
      </c>
      <c r="H421" s="11">
        <v>0</v>
      </c>
      <c r="I421" s="11">
        <v>0</v>
      </c>
      <c r="J421" s="11">
        <v>0</v>
      </c>
      <c r="K421" s="11">
        <v>0</v>
      </c>
      <c r="L421" s="11">
        <v>0</v>
      </c>
      <c r="M421" s="11">
        <v>0</v>
      </c>
      <c r="N421" s="11">
        <v>0</v>
      </c>
      <c r="O421" s="11">
        <v>0</v>
      </c>
      <c r="P421" s="11">
        <v>0</v>
      </c>
    </row>
    <row r="422" spans="1:16" ht="20.100000000000001" customHeight="1" x14ac:dyDescent="0.25">
      <c r="A422" s="37"/>
      <c r="B422" s="32"/>
      <c r="C422" s="33"/>
      <c r="D422" s="10" t="s">
        <v>129</v>
      </c>
      <c r="E422" s="11">
        <f t="shared" si="119"/>
        <v>0</v>
      </c>
      <c r="F422" s="11">
        <v>0</v>
      </c>
      <c r="G422" s="11">
        <v>0</v>
      </c>
      <c r="H422" s="11">
        <v>0</v>
      </c>
      <c r="I422" s="11">
        <v>0</v>
      </c>
      <c r="J422" s="11">
        <v>0</v>
      </c>
      <c r="K422" s="11">
        <v>0</v>
      </c>
      <c r="L422" s="11">
        <v>0</v>
      </c>
      <c r="M422" s="11">
        <v>0</v>
      </c>
      <c r="N422" s="11">
        <v>0</v>
      </c>
      <c r="O422" s="11">
        <v>0</v>
      </c>
      <c r="P422" s="11">
        <v>0</v>
      </c>
    </row>
    <row r="423" spans="1:16" ht="20.100000000000001" customHeight="1" x14ac:dyDescent="0.25">
      <c r="A423" s="37"/>
      <c r="B423" s="32"/>
      <c r="C423" s="33"/>
      <c r="D423" s="10" t="s">
        <v>130</v>
      </c>
      <c r="E423" s="11">
        <f t="shared" si="119"/>
        <v>429.4</v>
      </c>
      <c r="F423" s="11">
        <v>0</v>
      </c>
      <c r="G423" s="11">
        <v>0</v>
      </c>
      <c r="H423" s="11">
        <v>0</v>
      </c>
      <c r="I423" s="11">
        <v>0</v>
      </c>
      <c r="J423" s="11">
        <v>0</v>
      </c>
      <c r="K423" s="11">
        <v>0</v>
      </c>
      <c r="L423" s="11">
        <v>429.4</v>
      </c>
      <c r="M423" s="11">
        <v>0</v>
      </c>
      <c r="N423" s="11">
        <v>0</v>
      </c>
      <c r="O423" s="11">
        <v>0</v>
      </c>
      <c r="P423" s="11">
        <v>0</v>
      </c>
    </row>
    <row r="424" spans="1:16" ht="20.100000000000001" customHeight="1" x14ac:dyDescent="0.25">
      <c r="A424" s="37">
        <v>4</v>
      </c>
      <c r="B424" s="32" t="s">
        <v>244</v>
      </c>
      <c r="C424" s="33" t="s">
        <v>132</v>
      </c>
      <c r="D424" s="10" t="s">
        <v>127</v>
      </c>
      <c r="E424" s="11">
        <f>SUM(F424:P424)</f>
        <v>61278.8</v>
      </c>
      <c r="F424" s="11">
        <f>F425+F426+F427</f>
        <v>0</v>
      </c>
      <c r="G424" s="11">
        <f t="shared" ref="G424:I424" si="121">G425+G426+G427</f>
        <v>0</v>
      </c>
      <c r="H424" s="11">
        <f t="shared" si="121"/>
        <v>0</v>
      </c>
      <c r="I424" s="11">
        <f t="shared" si="121"/>
        <v>32493.8</v>
      </c>
      <c r="J424" s="11">
        <f>J428+J436</f>
        <v>28785</v>
      </c>
      <c r="K424" s="11">
        <f t="shared" ref="K424:P424" si="122">K428+K436</f>
        <v>0</v>
      </c>
      <c r="L424" s="11">
        <f t="shared" si="122"/>
        <v>0</v>
      </c>
      <c r="M424" s="11">
        <f t="shared" si="122"/>
        <v>0</v>
      </c>
      <c r="N424" s="11">
        <f t="shared" si="122"/>
        <v>0</v>
      </c>
      <c r="O424" s="11">
        <f t="shared" si="122"/>
        <v>0</v>
      </c>
      <c r="P424" s="11">
        <f t="shared" si="122"/>
        <v>0</v>
      </c>
    </row>
    <row r="425" spans="1:16" ht="20.100000000000001" customHeight="1" x14ac:dyDescent="0.25">
      <c r="A425" s="37"/>
      <c r="B425" s="32"/>
      <c r="C425" s="33"/>
      <c r="D425" s="10" t="s">
        <v>128</v>
      </c>
      <c r="E425" s="11">
        <f t="shared" ref="E425:E439" si="123">SUM(F425:P425)</f>
        <v>0</v>
      </c>
      <c r="F425" s="11">
        <v>0</v>
      </c>
      <c r="G425" s="11">
        <v>0</v>
      </c>
      <c r="H425" s="11">
        <v>0</v>
      </c>
      <c r="I425" s="11">
        <f>I429+I437</f>
        <v>0</v>
      </c>
      <c r="J425" s="11">
        <f>J429+J437</f>
        <v>0</v>
      </c>
      <c r="K425" s="11">
        <f t="shared" ref="K425:P425" si="124">K429+K437</f>
        <v>0</v>
      </c>
      <c r="L425" s="11">
        <f t="shared" si="124"/>
        <v>0</v>
      </c>
      <c r="M425" s="11">
        <f t="shared" si="124"/>
        <v>0</v>
      </c>
      <c r="N425" s="11">
        <f t="shared" si="124"/>
        <v>0</v>
      </c>
      <c r="O425" s="11">
        <f t="shared" si="124"/>
        <v>0</v>
      </c>
      <c r="P425" s="11">
        <f t="shared" si="124"/>
        <v>0</v>
      </c>
    </row>
    <row r="426" spans="1:16" ht="20.100000000000001" customHeight="1" x14ac:dyDescent="0.25">
      <c r="A426" s="37"/>
      <c r="B426" s="32"/>
      <c r="C426" s="33"/>
      <c r="D426" s="10" t="s">
        <v>129</v>
      </c>
      <c r="E426" s="11">
        <f t="shared" si="123"/>
        <v>47705.7</v>
      </c>
      <c r="F426" s="11">
        <v>0</v>
      </c>
      <c r="G426" s="11">
        <v>0</v>
      </c>
      <c r="H426" s="11">
        <v>0</v>
      </c>
      <c r="I426" s="11">
        <f t="shared" ref="I426:I427" si="125">I430+I438</f>
        <v>25377.599999999999</v>
      </c>
      <c r="J426" s="11">
        <f>J430+J438</f>
        <v>22328.1</v>
      </c>
      <c r="K426" s="11">
        <f t="shared" ref="K426:P426" si="126">K430+K438</f>
        <v>0</v>
      </c>
      <c r="L426" s="11">
        <f t="shared" si="126"/>
        <v>0</v>
      </c>
      <c r="M426" s="11">
        <f t="shared" si="126"/>
        <v>0</v>
      </c>
      <c r="N426" s="11">
        <f t="shared" si="126"/>
        <v>0</v>
      </c>
      <c r="O426" s="11">
        <f t="shared" si="126"/>
        <v>0</v>
      </c>
      <c r="P426" s="11">
        <f t="shared" si="126"/>
        <v>0</v>
      </c>
    </row>
    <row r="427" spans="1:16" ht="20.100000000000001" customHeight="1" x14ac:dyDescent="0.25">
      <c r="A427" s="37"/>
      <c r="B427" s="32"/>
      <c r="C427" s="33"/>
      <c r="D427" s="10" t="s">
        <v>130</v>
      </c>
      <c r="E427" s="11">
        <f t="shared" si="123"/>
        <v>13573.099999999999</v>
      </c>
      <c r="F427" s="11">
        <v>0</v>
      </c>
      <c r="G427" s="11">
        <v>0</v>
      </c>
      <c r="H427" s="11">
        <v>0</v>
      </c>
      <c r="I427" s="11">
        <f t="shared" si="125"/>
        <v>7116.2</v>
      </c>
      <c r="J427" s="11">
        <f>J431+J439</f>
        <v>6456.9</v>
      </c>
      <c r="K427" s="11">
        <f t="shared" ref="K427:P427" si="127">K431+K439</f>
        <v>0</v>
      </c>
      <c r="L427" s="11">
        <f t="shared" si="127"/>
        <v>0</v>
      </c>
      <c r="M427" s="11">
        <f t="shared" si="127"/>
        <v>0</v>
      </c>
      <c r="N427" s="11">
        <f t="shared" si="127"/>
        <v>0</v>
      </c>
      <c r="O427" s="11">
        <f t="shared" si="127"/>
        <v>0</v>
      </c>
      <c r="P427" s="11">
        <f t="shared" si="127"/>
        <v>0</v>
      </c>
    </row>
    <row r="428" spans="1:16" ht="30" customHeight="1" x14ac:dyDescent="0.25">
      <c r="A428" s="37" t="s">
        <v>87</v>
      </c>
      <c r="B428" s="32" t="s">
        <v>245</v>
      </c>
      <c r="C428" s="33" t="s">
        <v>132</v>
      </c>
      <c r="D428" s="10" t="s">
        <v>127</v>
      </c>
      <c r="E428" s="11">
        <f t="shared" si="123"/>
        <v>61278.8</v>
      </c>
      <c r="F428" s="11">
        <v>0</v>
      </c>
      <c r="G428" s="11">
        <v>0</v>
      </c>
      <c r="H428" s="11">
        <v>0</v>
      </c>
      <c r="I428" s="11">
        <f>I429+I430+I431</f>
        <v>32493.8</v>
      </c>
      <c r="J428" s="11">
        <f>J429+J430+J431</f>
        <v>28785</v>
      </c>
      <c r="K428" s="11">
        <f t="shared" ref="K428:P428" si="128">K429+K430+K431</f>
        <v>0</v>
      </c>
      <c r="L428" s="11">
        <f t="shared" si="128"/>
        <v>0</v>
      </c>
      <c r="M428" s="11">
        <f t="shared" si="128"/>
        <v>0</v>
      </c>
      <c r="N428" s="11">
        <f t="shared" si="128"/>
        <v>0</v>
      </c>
      <c r="O428" s="11">
        <f t="shared" si="128"/>
        <v>0</v>
      </c>
      <c r="P428" s="11">
        <f t="shared" si="128"/>
        <v>0</v>
      </c>
    </row>
    <row r="429" spans="1:16" ht="30" customHeight="1" x14ac:dyDescent="0.25">
      <c r="A429" s="37"/>
      <c r="B429" s="32"/>
      <c r="C429" s="33"/>
      <c r="D429" s="10" t="s">
        <v>128</v>
      </c>
      <c r="E429" s="11">
        <f t="shared" si="123"/>
        <v>0</v>
      </c>
      <c r="F429" s="11">
        <v>0</v>
      </c>
      <c r="G429" s="11">
        <v>0</v>
      </c>
      <c r="H429" s="11">
        <v>0</v>
      </c>
      <c r="I429" s="11">
        <f>I433</f>
        <v>0</v>
      </c>
      <c r="J429" s="11">
        <f>J433</f>
        <v>0</v>
      </c>
      <c r="K429" s="11">
        <f t="shared" ref="K429:P429" si="129">K433</f>
        <v>0</v>
      </c>
      <c r="L429" s="11">
        <f t="shared" si="129"/>
        <v>0</v>
      </c>
      <c r="M429" s="11">
        <f t="shared" si="129"/>
        <v>0</v>
      </c>
      <c r="N429" s="11">
        <f t="shared" si="129"/>
        <v>0</v>
      </c>
      <c r="O429" s="11">
        <f t="shared" si="129"/>
        <v>0</v>
      </c>
      <c r="P429" s="11">
        <f t="shared" si="129"/>
        <v>0</v>
      </c>
    </row>
    <row r="430" spans="1:16" ht="30" customHeight="1" x14ac:dyDescent="0.25">
      <c r="A430" s="37"/>
      <c r="B430" s="32"/>
      <c r="C430" s="33"/>
      <c r="D430" s="10" t="s">
        <v>129</v>
      </c>
      <c r="E430" s="11">
        <f t="shared" si="123"/>
        <v>47705.7</v>
      </c>
      <c r="F430" s="11">
        <v>0</v>
      </c>
      <c r="G430" s="11">
        <v>0</v>
      </c>
      <c r="H430" s="11">
        <v>0</v>
      </c>
      <c r="I430" s="11">
        <f t="shared" ref="I430:I431" si="130">I434</f>
        <v>25377.599999999999</v>
      </c>
      <c r="J430" s="11">
        <f>J434</f>
        <v>22328.1</v>
      </c>
      <c r="K430" s="11">
        <f t="shared" ref="K430:P430" si="131">K434</f>
        <v>0</v>
      </c>
      <c r="L430" s="11">
        <f t="shared" si="131"/>
        <v>0</v>
      </c>
      <c r="M430" s="11">
        <f t="shared" si="131"/>
        <v>0</v>
      </c>
      <c r="N430" s="11">
        <f t="shared" si="131"/>
        <v>0</v>
      </c>
      <c r="O430" s="11">
        <f t="shared" si="131"/>
        <v>0</v>
      </c>
      <c r="P430" s="11">
        <f t="shared" si="131"/>
        <v>0</v>
      </c>
    </row>
    <row r="431" spans="1:16" ht="49.5" customHeight="1" x14ac:dyDescent="0.25">
      <c r="A431" s="37"/>
      <c r="B431" s="32"/>
      <c r="C431" s="33"/>
      <c r="D431" s="10" t="s">
        <v>130</v>
      </c>
      <c r="E431" s="11">
        <f t="shared" si="123"/>
        <v>13573.099999999999</v>
      </c>
      <c r="F431" s="11">
        <v>0</v>
      </c>
      <c r="G431" s="11">
        <v>0</v>
      </c>
      <c r="H431" s="11">
        <v>0</v>
      </c>
      <c r="I431" s="11">
        <f t="shared" si="130"/>
        <v>7116.2</v>
      </c>
      <c r="J431" s="11">
        <f>J435</f>
        <v>6456.9</v>
      </c>
      <c r="K431" s="11">
        <f t="shared" ref="K431:P431" si="132">K435</f>
        <v>0</v>
      </c>
      <c r="L431" s="11">
        <f t="shared" si="132"/>
        <v>0</v>
      </c>
      <c r="M431" s="11">
        <f t="shared" si="132"/>
        <v>0</v>
      </c>
      <c r="N431" s="11">
        <f t="shared" si="132"/>
        <v>0</v>
      </c>
      <c r="O431" s="11">
        <f t="shared" si="132"/>
        <v>0</v>
      </c>
      <c r="P431" s="11">
        <f t="shared" si="132"/>
        <v>0</v>
      </c>
    </row>
    <row r="432" spans="1:16" ht="20.100000000000001" customHeight="1" x14ac:dyDescent="0.25">
      <c r="A432" s="37" t="s">
        <v>246</v>
      </c>
      <c r="B432" s="32" t="s">
        <v>247</v>
      </c>
      <c r="C432" s="33" t="s">
        <v>132</v>
      </c>
      <c r="D432" s="10" t="s">
        <v>127</v>
      </c>
      <c r="E432" s="11">
        <f t="shared" si="123"/>
        <v>61278.8</v>
      </c>
      <c r="F432" s="11">
        <v>0</v>
      </c>
      <c r="G432" s="11">
        <v>0</v>
      </c>
      <c r="H432" s="11">
        <v>0</v>
      </c>
      <c r="I432" s="11">
        <f>I433+I434+I435</f>
        <v>32493.8</v>
      </c>
      <c r="J432" s="11">
        <f>J433+J434+J435</f>
        <v>28785</v>
      </c>
      <c r="K432" s="11">
        <f t="shared" ref="K432:P432" si="133">K433+K434+K435</f>
        <v>0</v>
      </c>
      <c r="L432" s="11">
        <f t="shared" si="133"/>
        <v>0</v>
      </c>
      <c r="M432" s="11">
        <f t="shared" si="133"/>
        <v>0</v>
      </c>
      <c r="N432" s="11">
        <f t="shared" si="133"/>
        <v>0</v>
      </c>
      <c r="O432" s="11">
        <f t="shared" si="133"/>
        <v>0</v>
      </c>
      <c r="P432" s="11">
        <f t="shared" si="133"/>
        <v>0</v>
      </c>
    </row>
    <row r="433" spans="1:16" ht="20.100000000000001" customHeight="1" x14ac:dyDescent="0.25">
      <c r="A433" s="37"/>
      <c r="B433" s="32"/>
      <c r="C433" s="33"/>
      <c r="D433" s="10" t="s">
        <v>128</v>
      </c>
      <c r="E433" s="11">
        <f t="shared" si="123"/>
        <v>0</v>
      </c>
      <c r="F433" s="11">
        <v>0</v>
      </c>
      <c r="G433" s="11">
        <v>0</v>
      </c>
      <c r="H433" s="11">
        <v>0</v>
      </c>
      <c r="I433" s="11">
        <v>0</v>
      </c>
      <c r="J433" s="11">
        <v>0</v>
      </c>
      <c r="K433" s="11">
        <v>0</v>
      </c>
      <c r="L433" s="11">
        <v>0</v>
      </c>
      <c r="M433" s="11">
        <v>0</v>
      </c>
      <c r="N433" s="11">
        <v>0</v>
      </c>
      <c r="O433" s="11">
        <v>0</v>
      </c>
      <c r="P433" s="11">
        <v>0</v>
      </c>
    </row>
    <row r="434" spans="1:16" ht="20.100000000000001" customHeight="1" x14ac:dyDescent="0.25">
      <c r="A434" s="37"/>
      <c r="B434" s="32"/>
      <c r="C434" s="33"/>
      <c r="D434" s="10" t="s">
        <v>129</v>
      </c>
      <c r="E434" s="11">
        <f t="shared" si="123"/>
        <v>47705.7</v>
      </c>
      <c r="F434" s="11">
        <v>0</v>
      </c>
      <c r="G434" s="11">
        <v>0</v>
      </c>
      <c r="H434" s="11">
        <v>0</v>
      </c>
      <c r="I434" s="11">
        <v>25377.599999999999</v>
      </c>
      <c r="J434" s="11">
        <v>22328.1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</row>
    <row r="435" spans="1:16" ht="20.100000000000001" customHeight="1" x14ac:dyDescent="0.25">
      <c r="A435" s="37"/>
      <c r="B435" s="32"/>
      <c r="C435" s="33"/>
      <c r="D435" s="10" t="s">
        <v>130</v>
      </c>
      <c r="E435" s="11">
        <f t="shared" si="123"/>
        <v>13573.099999999999</v>
      </c>
      <c r="F435" s="11">
        <v>0</v>
      </c>
      <c r="G435" s="11">
        <v>0</v>
      </c>
      <c r="H435" s="11">
        <v>0</v>
      </c>
      <c r="I435" s="11">
        <v>7116.2</v>
      </c>
      <c r="J435" s="11">
        <f>3725.3+2731.6</f>
        <v>6456.9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</row>
    <row r="436" spans="1:16" ht="20.100000000000001" customHeight="1" x14ac:dyDescent="0.25">
      <c r="A436" s="37" t="s">
        <v>88</v>
      </c>
      <c r="B436" s="32" t="s">
        <v>248</v>
      </c>
      <c r="C436" s="33" t="s">
        <v>132</v>
      </c>
      <c r="D436" s="10" t="s">
        <v>127</v>
      </c>
      <c r="E436" s="11">
        <f t="shared" si="123"/>
        <v>0</v>
      </c>
      <c r="F436" s="11">
        <v>0</v>
      </c>
      <c r="G436" s="11">
        <v>0</v>
      </c>
      <c r="H436" s="11">
        <v>0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0</v>
      </c>
      <c r="O436" s="11">
        <v>0</v>
      </c>
      <c r="P436" s="11">
        <v>0</v>
      </c>
    </row>
    <row r="437" spans="1:16" ht="20.100000000000001" customHeight="1" x14ac:dyDescent="0.25">
      <c r="A437" s="37"/>
      <c r="B437" s="32"/>
      <c r="C437" s="33"/>
      <c r="D437" s="10" t="s">
        <v>128</v>
      </c>
      <c r="E437" s="11">
        <f t="shared" si="123"/>
        <v>0</v>
      </c>
      <c r="F437" s="11">
        <v>0</v>
      </c>
      <c r="G437" s="11">
        <v>0</v>
      </c>
      <c r="H437" s="11">
        <v>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11">
        <v>0</v>
      </c>
      <c r="P437" s="11">
        <v>0</v>
      </c>
    </row>
    <row r="438" spans="1:16" ht="20.100000000000001" customHeight="1" x14ac:dyDescent="0.25">
      <c r="A438" s="37"/>
      <c r="B438" s="32"/>
      <c r="C438" s="33"/>
      <c r="D438" s="10" t="s">
        <v>129</v>
      </c>
      <c r="E438" s="11">
        <f t="shared" si="123"/>
        <v>0</v>
      </c>
      <c r="F438" s="11">
        <v>0</v>
      </c>
      <c r="G438" s="11">
        <v>0</v>
      </c>
      <c r="H438" s="11">
        <v>0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11">
        <v>0</v>
      </c>
      <c r="P438" s="11">
        <v>0</v>
      </c>
    </row>
    <row r="439" spans="1:16" ht="58.5" customHeight="1" x14ac:dyDescent="0.25">
      <c r="A439" s="37"/>
      <c r="B439" s="32"/>
      <c r="C439" s="33"/>
      <c r="D439" s="10" t="s">
        <v>130</v>
      </c>
      <c r="E439" s="11">
        <f t="shared" si="123"/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</row>
    <row r="440" spans="1:16" ht="20.100000000000001" customHeight="1" x14ac:dyDescent="0.25">
      <c r="A440" s="37">
        <v>5</v>
      </c>
      <c r="B440" s="32" t="s">
        <v>249</v>
      </c>
      <c r="C440" s="33" t="s">
        <v>250</v>
      </c>
      <c r="D440" s="10" t="s">
        <v>127</v>
      </c>
      <c r="E440" s="11">
        <f>SUM(F440:P440)</f>
        <v>25333.800000000003</v>
      </c>
      <c r="F440" s="11">
        <f>F441+F442+F443</f>
        <v>5298.5</v>
      </c>
      <c r="G440" s="11">
        <f t="shared" ref="G440:I440" si="134">G441+G442+G443</f>
        <v>3025.2</v>
      </c>
      <c r="H440" s="11">
        <f t="shared" si="134"/>
        <v>0</v>
      </c>
      <c r="I440" s="11">
        <f t="shared" si="134"/>
        <v>1794</v>
      </c>
      <c r="J440" s="11">
        <f>SUM(J441:J443)</f>
        <v>10298.699999999999</v>
      </c>
      <c r="K440" s="11">
        <f t="shared" ref="K440:P440" si="135">SUM(K441:K443)</f>
        <v>4917.3999999999996</v>
      </c>
      <c r="L440" s="11">
        <f t="shared" si="135"/>
        <v>0</v>
      </c>
      <c r="M440" s="11">
        <f t="shared" si="135"/>
        <v>0</v>
      </c>
      <c r="N440" s="11">
        <f t="shared" si="135"/>
        <v>0</v>
      </c>
      <c r="O440" s="11">
        <f t="shared" si="135"/>
        <v>0</v>
      </c>
      <c r="P440" s="11">
        <f t="shared" si="135"/>
        <v>0</v>
      </c>
    </row>
    <row r="441" spans="1:16" ht="20.100000000000001" customHeight="1" x14ac:dyDescent="0.25">
      <c r="A441" s="37"/>
      <c r="B441" s="32"/>
      <c r="C441" s="33"/>
      <c r="D441" s="10" t="s">
        <v>128</v>
      </c>
      <c r="E441" s="11">
        <f t="shared" ref="E441:E443" si="136">SUM(F441:P441)</f>
        <v>0</v>
      </c>
      <c r="F441" s="11">
        <v>0</v>
      </c>
      <c r="G441" s="11">
        <v>0</v>
      </c>
      <c r="H441" s="11">
        <v>0</v>
      </c>
      <c r="I441" s="11">
        <f>I445+I449+I453+I457+I461+I465+I469+I474+I478+I482+I486+I490+I494</f>
        <v>0</v>
      </c>
      <c r="J441" s="11">
        <f>J494</f>
        <v>0</v>
      </c>
      <c r="K441" s="11">
        <f t="shared" ref="K441:P443" si="137">K494</f>
        <v>0</v>
      </c>
      <c r="L441" s="11">
        <f t="shared" si="137"/>
        <v>0</v>
      </c>
      <c r="M441" s="11">
        <f t="shared" si="137"/>
        <v>0</v>
      </c>
      <c r="N441" s="11">
        <f t="shared" si="137"/>
        <v>0</v>
      </c>
      <c r="O441" s="11">
        <f t="shared" si="137"/>
        <v>0</v>
      </c>
      <c r="P441" s="11">
        <f t="shared" si="137"/>
        <v>0</v>
      </c>
    </row>
    <row r="442" spans="1:16" ht="34.5" customHeight="1" x14ac:dyDescent="0.25">
      <c r="A442" s="37"/>
      <c r="B442" s="32"/>
      <c r="C442" s="33"/>
      <c r="D442" s="10" t="s">
        <v>129</v>
      </c>
      <c r="E442" s="11">
        <f t="shared" si="136"/>
        <v>20913.399999999998</v>
      </c>
      <c r="F442" s="11">
        <v>4081.4</v>
      </c>
      <c r="G442" s="11">
        <v>2500</v>
      </c>
      <c r="H442" s="11">
        <v>0</v>
      </c>
      <c r="I442" s="11">
        <f t="shared" ref="I442:I443" si="138">I446+I450+I454+I458+I462+I466+I470+I475+I479+I483+I487+I491+I495</f>
        <v>0</v>
      </c>
      <c r="J442" s="11">
        <f>J446+J450+J454+J458+J462+J466+J470+J475+J479+J483+J487+J491+J495</f>
        <v>9463.7999999999993</v>
      </c>
      <c r="K442" s="11">
        <f t="shared" si="137"/>
        <v>4868.2</v>
      </c>
      <c r="L442" s="11">
        <f t="shared" si="137"/>
        <v>0</v>
      </c>
      <c r="M442" s="11">
        <f t="shared" si="137"/>
        <v>0</v>
      </c>
      <c r="N442" s="11">
        <f t="shared" si="137"/>
        <v>0</v>
      </c>
      <c r="O442" s="11">
        <f t="shared" si="137"/>
        <v>0</v>
      </c>
      <c r="P442" s="11">
        <f t="shared" si="137"/>
        <v>0</v>
      </c>
    </row>
    <row r="443" spans="1:16" ht="20.100000000000001" customHeight="1" x14ac:dyDescent="0.25">
      <c r="A443" s="37"/>
      <c r="B443" s="32"/>
      <c r="C443" s="33"/>
      <c r="D443" s="10" t="s">
        <v>130</v>
      </c>
      <c r="E443" s="11">
        <f t="shared" si="136"/>
        <v>4420.3999999999996</v>
      </c>
      <c r="F443" s="11">
        <v>1217.0999999999999</v>
      </c>
      <c r="G443" s="11">
        <v>525.20000000000005</v>
      </c>
      <c r="H443" s="11">
        <v>0</v>
      </c>
      <c r="I443" s="11">
        <f t="shared" si="138"/>
        <v>1794</v>
      </c>
      <c r="J443" s="11">
        <f>J447+J451+J455+J459+J463+J467+J471+J476+J480+J484+J488+J492+J496</f>
        <v>834.9</v>
      </c>
      <c r="K443" s="11">
        <f t="shared" si="137"/>
        <v>49.2</v>
      </c>
      <c r="L443" s="11">
        <f t="shared" si="137"/>
        <v>0</v>
      </c>
      <c r="M443" s="11">
        <f t="shared" si="137"/>
        <v>0</v>
      </c>
      <c r="N443" s="11">
        <f t="shared" si="137"/>
        <v>0</v>
      </c>
      <c r="O443" s="11">
        <f t="shared" si="137"/>
        <v>0</v>
      </c>
      <c r="P443" s="11">
        <v>0</v>
      </c>
    </row>
    <row r="444" spans="1:16" ht="20.100000000000001" customHeight="1" x14ac:dyDescent="0.25">
      <c r="A444" s="37" t="s">
        <v>89</v>
      </c>
      <c r="B444" s="32" t="s">
        <v>251</v>
      </c>
      <c r="C444" s="33" t="s">
        <v>250</v>
      </c>
      <c r="D444" s="10" t="s">
        <v>127</v>
      </c>
      <c r="E444" s="11">
        <f t="shared" ref="E444:E496" si="139">SUM(F444:P444)</f>
        <v>200</v>
      </c>
      <c r="F444" s="11">
        <v>200</v>
      </c>
      <c r="G444" s="11">
        <v>0</v>
      </c>
      <c r="H444" s="11">
        <v>0</v>
      </c>
      <c r="I444" s="11">
        <v>0</v>
      </c>
      <c r="J444" s="11">
        <v>0</v>
      </c>
      <c r="K444" s="11">
        <v>0</v>
      </c>
      <c r="L444" s="11">
        <v>0</v>
      </c>
      <c r="M444" s="11">
        <v>0</v>
      </c>
      <c r="N444" s="11">
        <v>0</v>
      </c>
      <c r="O444" s="11">
        <v>0</v>
      </c>
      <c r="P444" s="11">
        <v>0</v>
      </c>
    </row>
    <row r="445" spans="1:16" ht="20.100000000000001" customHeight="1" x14ac:dyDescent="0.25">
      <c r="A445" s="37"/>
      <c r="B445" s="32"/>
      <c r="C445" s="33"/>
      <c r="D445" s="10" t="s">
        <v>128</v>
      </c>
      <c r="E445" s="11">
        <f t="shared" si="139"/>
        <v>0</v>
      </c>
      <c r="F445" s="11">
        <v>0</v>
      </c>
      <c r="G445" s="11">
        <v>0</v>
      </c>
      <c r="H445" s="11">
        <v>0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11">
        <v>0</v>
      </c>
      <c r="P445" s="11">
        <v>0</v>
      </c>
    </row>
    <row r="446" spans="1:16" ht="20.100000000000001" customHeight="1" x14ac:dyDescent="0.25">
      <c r="A446" s="37"/>
      <c r="B446" s="32"/>
      <c r="C446" s="33"/>
      <c r="D446" s="10" t="s">
        <v>129</v>
      </c>
      <c r="E446" s="11">
        <f t="shared" si="139"/>
        <v>198</v>
      </c>
      <c r="F446" s="11">
        <v>198</v>
      </c>
      <c r="G446" s="11">
        <v>0</v>
      </c>
      <c r="H446" s="11">
        <v>0</v>
      </c>
      <c r="I446" s="11">
        <v>0</v>
      </c>
      <c r="J446" s="11">
        <v>0</v>
      </c>
      <c r="K446" s="11">
        <v>0</v>
      </c>
      <c r="L446" s="11">
        <v>0</v>
      </c>
      <c r="M446" s="11">
        <v>0</v>
      </c>
      <c r="N446" s="11">
        <v>0</v>
      </c>
      <c r="O446" s="11">
        <v>0</v>
      </c>
      <c r="P446" s="11">
        <v>0</v>
      </c>
    </row>
    <row r="447" spans="1:16" ht="20.100000000000001" customHeight="1" x14ac:dyDescent="0.25">
      <c r="A447" s="37"/>
      <c r="B447" s="32"/>
      <c r="C447" s="33"/>
      <c r="D447" s="10" t="s">
        <v>130</v>
      </c>
      <c r="E447" s="11">
        <f t="shared" si="139"/>
        <v>2</v>
      </c>
      <c r="F447" s="11">
        <v>2</v>
      </c>
      <c r="G447" s="11">
        <v>0</v>
      </c>
      <c r="H447" s="11">
        <v>0</v>
      </c>
      <c r="I447" s="11">
        <v>0</v>
      </c>
      <c r="J447" s="11">
        <v>0</v>
      </c>
      <c r="K447" s="11">
        <v>0</v>
      </c>
      <c r="L447" s="11">
        <v>0</v>
      </c>
      <c r="M447" s="11">
        <v>0</v>
      </c>
      <c r="N447" s="11">
        <v>0</v>
      </c>
      <c r="O447" s="11">
        <v>0</v>
      </c>
      <c r="P447" s="11">
        <v>0</v>
      </c>
    </row>
    <row r="448" spans="1:16" ht="20.100000000000001" customHeight="1" x14ac:dyDescent="0.25">
      <c r="A448" s="37" t="s">
        <v>91</v>
      </c>
      <c r="B448" s="32" t="s">
        <v>252</v>
      </c>
      <c r="C448" s="33" t="s">
        <v>250</v>
      </c>
      <c r="D448" s="10" t="s">
        <v>127</v>
      </c>
      <c r="E448" s="11">
        <f t="shared" si="139"/>
        <v>100</v>
      </c>
      <c r="F448" s="11">
        <v>100</v>
      </c>
      <c r="G448" s="11">
        <v>0</v>
      </c>
      <c r="H448" s="11">
        <v>0</v>
      </c>
      <c r="I448" s="11">
        <v>0</v>
      </c>
      <c r="J448" s="11">
        <v>0</v>
      </c>
      <c r="K448" s="11">
        <v>0</v>
      </c>
      <c r="L448" s="11">
        <v>0</v>
      </c>
      <c r="M448" s="11">
        <v>0</v>
      </c>
      <c r="N448" s="11">
        <v>0</v>
      </c>
      <c r="O448" s="11">
        <v>0</v>
      </c>
      <c r="P448" s="11">
        <v>0</v>
      </c>
    </row>
    <row r="449" spans="1:16" ht="20.100000000000001" customHeight="1" x14ac:dyDescent="0.25">
      <c r="A449" s="37"/>
      <c r="B449" s="32"/>
      <c r="C449" s="33"/>
      <c r="D449" s="10" t="s">
        <v>128</v>
      </c>
      <c r="E449" s="11">
        <f t="shared" si="139"/>
        <v>0</v>
      </c>
      <c r="F449" s="11">
        <v>0</v>
      </c>
      <c r="G449" s="11">
        <v>0</v>
      </c>
      <c r="H449" s="11">
        <v>0</v>
      </c>
      <c r="I449" s="11">
        <v>0</v>
      </c>
      <c r="J449" s="11">
        <v>0</v>
      </c>
      <c r="K449" s="11">
        <v>0</v>
      </c>
      <c r="L449" s="11">
        <v>0</v>
      </c>
      <c r="M449" s="11">
        <v>0</v>
      </c>
      <c r="N449" s="11">
        <v>0</v>
      </c>
      <c r="O449" s="11">
        <v>0</v>
      </c>
      <c r="P449" s="11">
        <v>0</v>
      </c>
    </row>
    <row r="450" spans="1:16" ht="20.100000000000001" customHeight="1" x14ac:dyDescent="0.25">
      <c r="A450" s="37"/>
      <c r="B450" s="32"/>
      <c r="C450" s="33"/>
      <c r="D450" s="10" t="s">
        <v>129</v>
      </c>
      <c r="E450" s="11">
        <f t="shared" si="139"/>
        <v>99</v>
      </c>
      <c r="F450" s="11">
        <v>99</v>
      </c>
      <c r="G450" s="11">
        <v>0</v>
      </c>
      <c r="H450" s="11">
        <v>0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11">
        <v>0</v>
      </c>
      <c r="P450" s="11">
        <v>0</v>
      </c>
    </row>
    <row r="451" spans="1:16" ht="20.100000000000001" customHeight="1" x14ac:dyDescent="0.25">
      <c r="A451" s="37"/>
      <c r="B451" s="32"/>
      <c r="C451" s="33"/>
      <c r="D451" s="10" t="s">
        <v>130</v>
      </c>
      <c r="E451" s="11">
        <f t="shared" si="139"/>
        <v>1</v>
      </c>
      <c r="F451" s="11">
        <v>1</v>
      </c>
      <c r="G451" s="11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</row>
    <row r="452" spans="1:16" ht="20.100000000000001" customHeight="1" x14ac:dyDescent="0.25">
      <c r="A452" s="37" t="s">
        <v>92</v>
      </c>
      <c r="B452" s="32" t="s">
        <v>253</v>
      </c>
      <c r="C452" s="33" t="s">
        <v>250</v>
      </c>
      <c r="D452" s="10" t="s">
        <v>127</v>
      </c>
      <c r="E452" s="11">
        <f t="shared" si="139"/>
        <v>100</v>
      </c>
      <c r="F452" s="11">
        <v>100</v>
      </c>
      <c r="G452" s="11">
        <v>0</v>
      </c>
      <c r="H452" s="11">
        <v>0</v>
      </c>
      <c r="I452" s="11">
        <v>0</v>
      </c>
      <c r="J452" s="11">
        <v>0</v>
      </c>
      <c r="K452" s="11">
        <v>0</v>
      </c>
      <c r="L452" s="11">
        <v>0</v>
      </c>
      <c r="M452" s="11">
        <v>0</v>
      </c>
      <c r="N452" s="11">
        <v>0</v>
      </c>
      <c r="O452" s="11">
        <v>0</v>
      </c>
      <c r="P452" s="11">
        <v>0</v>
      </c>
    </row>
    <row r="453" spans="1:16" ht="20.100000000000001" customHeight="1" x14ac:dyDescent="0.25">
      <c r="A453" s="37"/>
      <c r="B453" s="32"/>
      <c r="C453" s="33"/>
      <c r="D453" s="10" t="s">
        <v>128</v>
      </c>
      <c r="E453" s="11">
        <f t="shared" si="139"/>
        <v>0</v>
      </c>
      <c r="F453" s="11">
        <v>0</v>
      </c>
      <c r="G453" s="11">
        <v>0</v>
      </c>
      <c r="H453" s="11">
        <v>0</v>
      </c>
      <c r="I453" s="11">
        <v>0</v>
      </c>
      <c r="J453" s="11">
        <v>0</v>
      </c>
      <c r="K453" s="11">
        <v>0</v>
      </c>
      <c r="L453" s="11">
        <v>0</v>
      </c>
      <c r="M453" s="11">
        <v>0</v>
      </c>
      <c r="N453" s="11">
        <v>0</v>
      </c>
      <c r="O453" s="11">
        <v>0</v>
      </c>
      <c r="P453" s="11">
        <v>0</v>
      </c>
    </row>
    <row r="454" spans="1:16" ht="20.100000000000001" customHeight="1" x14ac:dyDescent="0.25">
      <c r="A454" s="37"/>
      <c r="B454" s="32"/>
      <c r="C454" s="33"/>
      <c r="D454" s="10" t="s">
        <v>129</v>
      </c>
      <c r="E454" s="11">
        <f t="shared" si="139"/>
        <v>99</v>
      </c>
      <c r="F454" s="11">
        <v>99</v>
      </c>
      <c r="G454" s="11">
        <v>0</v>
      </c>
      <c r="H454" s="11">
        <v>0</v>
      </c>
      <c r="I454" s="11">
        <v>0</v>
      </c>
      <c r="J454" s="11">
        <v>0</v>
      </c>
      <c r="K454" s="11">
        <v>0</v>
      </c>
      <c r="L454" s="11">
        <v>0</v>
      </c>
      <c r="M454" s="11">
        <v>0</v>
      </c>
      <c r="N454" s="11">
        <v>0</v>
      </c>
      <c r="O454" s="11">
        <v>0</v>
      </c>
      <c r="P454" s="11">
        <v>0</v>
      </c>
    </row>
    <row r="455" spans="1:16" ht="20.100000000000001" customHeight="1" x14ac:dyDescent="0.25">
      <c r="A455" s="37"/>
      <c r="B455" s="32"/>
      <c r="C455" s="33"/>
      <c r="D455" s="10" t="s">
        <v>130</v>
      </c>
      <c r="E455" s="11">
        <f t="shared" si="139"/>
        <v>1</v>
      </c>
      <c r="F455" s="11">
        <v>1</v>
      </c>
      <c r="G455" s="11">
        <v>0</v>
      </c>
      <c r="H455" s="11">
        <v>0</v>
      </c>
      <c r="I455" s="11">
        <v>0</v>
      </c>
      <c r="J455" s="11">
        <v>0</v>
      </c>
      <c r="K455" s="11">
        <v>0</v>
      </c>
      <c r="L455" s="11">
        <v>0</v>
      </c>
      <c r="M455" s="11">
        <v>0</v>
      </c>
      <c r="N455" s="11">
        <v>0</v>
      </c>
      <c r="O455" s="11">
        <v>0</v>
      </c>
      <c r="P455" s="11">
        <v>0</v>
      </c>
    </row>
    <row r="456" spans="1:16" ht="20.100000000000001" customHeight="1" x14ac:dyDescent="0.25">
      <c r="A456" s="37" t="s">
        <v>90</v>
      </c>
      <c r="B456" s="32" t="s">
        <v>254</v>
      </c>
      <c r="C456" s="33" t="s">
        <v>250</v>
      </c>
      <c r="D456" s="10" t="s">
        <v>127</v>
      </c>
      <c r="E456" s="11">
        <f t="shared" si="139"/>
        <v>100</v>
      </c>
      <c r="F456" s="11">
        <v>100</v>
      </c>
      <c r="G456" s="11">
        <v>0</v>
      </c>
      <c r="H456" s="11">
        <v>0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0</v>
      </c>
      <c r="O456" s="11">
        <v>0</v>
      </c>
      <c r="P456" s="11">
        <v>0</v>
      </c>
    </row>
    <row r="457" spans="1:16" ht="20.100000000000001" customHeight="1" x14ac:dyDescent="0.25">
      <c r="A457" s="37"/>
      <c r="B457" s="32"/>
      <c r="C457" s="33"/>
      <c r="D457" s="10" t="s">
        <v>128</v>
      </c>
      <c r="E457" s="11">
        <f t="shared" si="139"/>
        <v>0</v>
      </c>
      <c r="F457" s="11">
        <v>0</v>
      </c>
      <c r="G457" s="11">
        <v>0</v>
      </c>
      <c r="H457" s="11">
        <v>0</v>
      </c>
      <c r="I457" s="11">
        <v>0</v>
      </c>
      <c r="J457" s="11">
        <v>0</v>
      </c>
      <c r="K457" s="11">
        <v>0</v>
      </c>
      <c r="L457" s="11">
        <v>0</v>
      </c>
      <c r="M457" s="11">
        <v>0</v>
      </c>
      <c r="N457" s="11">
        <v>0</v>
      </c>
      <c r="O457" s="11">
        <v>0</v>
      </c>
      <c r="P457" s="11">
        <v>0</v>
      </c>
    </row>
    <row r="458" spans="1:16" ht="20.100000000000001" customHeight="1" x14ac:dyDescent="0.25">
      <c r="A458" s="37"/>
      <c r="B458" s="32"/>
      <c r="C458" s="33"/>
      <c r="D458" s="10" t="s">
        <v>129</v>
      </c>
      <c r="E458" s="11">
        <f t="shared" si="139"/>
        <v>99</v>
      </c>
      <c r="F458" s="11">
        <v>99</v>
      </c>
      <c r="G458" s="11">
        <v>0</v>
      </c>
      <c r="H458" s="11">
        <v>0</v>
      </c>
      <c r="I458" s="11">
        <v>0</v>
      </c>
      <c r="J458" s="11">
        <v>0</v>
      </c>
      <c r="K458" s="11">
        <v>0</v>
      </c>
      <c r="L458" s="11">
        <v>0</v>
      </c>
      <c r="M458" s="11">
        <v>0</v>
      </c>
      <c r="N458" s="11">
        <v>0</v>
      </c>
      <c r="O458" s="11">
        <v>0</v>
      </c>
      <c r="P458" s="11">
        <v>0</v>
      </c>
    </row>
    <row r="459" spans="1:16" ht="20.100000000000001" customHeight="1" x14ac:dyDescent="0.25">
      <c r="A459" s="37"/>
      <c r="B459" s="32"/>
      <c r="C459" s="33"/>
      <c r="D459" s="10" t="s">
        <v>130</v>
      </c>
      <c r="E459" s="11">
        <f t="shared" si="139"/>
        <v>1</v>
      </c>
      <c r="F459" s="11">
        <v>1</v>
      </c>
      <c r="G459" s="11">
        <v>0</v>
      </c>
      <c r="H459" s="11">
        <v>0</v>
      </c>
      <c r="I459" s="11">
        <v>0</v>
      </c>
      <c r="J459" s="11">
        <v>0</v>
      </c>
      <c r="K459" s="11">
        <v>0</v>
      </c>
      <c r="L459" s="11">
        <v>0</v>
      </c>
      <c r="M459" s="11">
        <v>0</v>
      </c>
      <c r="N459" s="11">
        <v>0</v>
      </c>
      <c r="O459" s="11">
        <v>0</v>
      </c>
      <c r="P459" s="11">
        <v>0</v>
      </c>
    </row>
    <row r="460" spans="1:16" ht="20.100000000000001" customHeight="1" x14ac:dyDescent="0.25">
      <c r="A460" s="37" t="s">
        <v>255</v>
      </c>
      <c r="B460" s="32" t="s">
        <v>256</v>
      </c>
      <c r="C460" s="33" t="s">
        <v>250</v>
      </c>
      <c r="D460" s="10" t="s">
        <v>127</v>
      </c>
      <c r="E460" s="11">
        <f t="shared" si="139"/>
        <v>983.2</v>
      </c>
      <c r="F460" s="11">
        <v>983.2</v>
      </c>
      <c r="G460" s="11">
        <v>0</v>
      </c>
      <c r="H460" s="11">
        <v>0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0</v>
      </c>
      <c r="O460" s="11">
        <v>0</v>
      </c>
      <c r="P460" s="11">
        <v>0</v>
      </c>
    </row>
    <row r="461" spans="1:16" ht="20.100000000000001" customHeight="1" x14ac:dyDescent="0.25">
      <c r="A461" s="37"/>
      <c r="B461" s="32"/>
      <c r="C461" s="33"/>
      <c r="D461" s="10" t="s">
        <v>128</v>
      </c>
      <c r="E461" s="11">
        <f t="shared" si="139"/>
        <v>0</v>
      </c>
      <c r="F461" s="11">
        <v>0</v>
      </c>
      <c r="G461" s="11">
        <v>0</v>
      </c>
      <c r="H461" s="11">
        <v>0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0</v>
      </c>
      <c r="O461" s="11">
        <v>0</v>
      </c>
      <c r="P461" s="11">
        <v>0</v>
      </c>
    </row>
    <row r="462" spans="1:16" ht="20.100000000000001" customHeight="1" x14ac:dyDescent="0.25">
      <c r="A462" s="37"/>
      <c r="B462" s="32"/>
      <c r="C462" s="33"/>
      <c r="D462" s="10" t="s">
        <v>129</v>
      </c>
      <c r="E462" s="11">
        <f t="shared" si="139"/>
        <v>488</v>
      </c>
      <c r="F462" s="11">
        <v>488</v>
      </c>
      <c r="G462" s="11">
        <v>0</v>
      </c>
      <c r="H462" s="11">
        <v>0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11">
        <v>0</v>
      </c>
      <c r="P462" s="11">
        <v>0</v>
      </c>
    </row>
    <row r="463" spans="1:16" ht="20.100000000000001" customHeight="1" x14ac:dyDescent="0.25">
      <c r="A463" s="37"/>
      <c r="B463" s="32"/>
      <c r="C463" s="33"/>
      <c r="D463" s="10" t="s">
        <v>130</v>
      </c>
      <c r="E463" s="11">
        <f t="shared" si="139"/>
        <v>495.2</v>
      </c>
      <c r="F463" s="11">
        <v>495.2</v>
      </c>
      <c r="G463" s="11">
        <v>0</v>
      </c>
      <c r="H463" s="11">
        <v>0</v>
      </c>
      <c r="I463" s="11">
        <v>0</v>
      </c>
      <c r="J463" s="11">
        <v>0</v>
      </c>
      <c r="K463" s="11">
        <v>0</v>
      </c>
      <c r="L463" s="11">
        <v>0</v>
      </c>
      <c r="M463" s="11">
        <v>0</v>
      </c>
      <c r="N463" s="11">
        <v>0</v>
      </c>
      <c r="O463" s="11">
        <v>0</v>
      </c>
      <c r="P463" s="11">
        <v>0</v>
      </c>
    </row>
    <row r="464" spans="1:16" ht="20.100000000000001" customHeight="1" x14ac:dyDescent="0.25">
      <c r="A464" s="37" t="s">
        <v>257</v>
      </c>
      <c r="B464" s="32" t="s">
        <v>258</v>
      </c>
      <c r="C464" s="33" t="s">
        <v>250</v>
      </c>
      <c r="D464" s="10" t="s">
        <v>127</v>
      </c>
      <c r="E464" s="11">
        <f t="shared" si="139"/>
        <v>3137.8</v>
      </c>
      <c r="F464" s="11">
        <v>3129.5</v>
      </c>
      <c r="G464" s="11">
        <v>8.3000000000000007</v>
      </c>
      <c r="H464" s="11">
        <v>0</v>
      </c>
      <c r="I464" s="11">
        <v>0</v>
      </c>
      <c r="J464" s="11">
        <v>0</v>
      </c>
      <c r="K464" s="11">
        <v>0</v>
      </c>
      <c r="L464" s="11">
        <v>0</v>
      </c>
      <c r="M464" s="11">
        <v>0</v>
      </c>
      <c r="N464" s="11">
        <v>0</v>
      </c>
      <c r="O464" s="11">
        <v>0</v>
      </c>
      <c r="P464" s="11">
        <v>0</v>
      </c>
    </row>
    <row r="465" spans="1:16" ht="20.100000000000001" customHeight="1" x14ac:dyDescent="0.25">
      <c r="A465" s="37"/>
      <c r="B465" s="32"/>
      <c r="C465" s="33"/>
      <c r="D465" s="10" t="s">
        <v>128</v>
      </c>
      <c r="E465" s="11">
        <f t="shared" si="139"/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  <c r="L465" s="11">
        <v>0</v>
      </c>
      <c r="M465" s="11">
        <v>0</v>
      </c>
      <c r="N465" s="11">
        <v>0</v>
      </c>
      <c r="O465" s="11">
        <v>0</v>
      </c>
      <c r="P465" s="11">
        <v>0</v>
      </c>
    </row>
    <row r="466" spans="1:16" ht="20.100000000000001" customHeight="1" x14ac:dyDescent="0.25">
      <c r="A466" s="37"/>
      <c r="B466" s="32"/>
      <c r="C466" s="33"/>
      <c r="D466" s="10" t="s">
        <v>129</v>
      </c>
      <c r="E466" s="11">
        <f t="shared" si="139"/>
        <v>3098.4</v>
      </c>
      <c r="F466" s="11">
        <v>3098.4</v>
      </c>
      <c r="G466" s="11">
        <v>0</v>
      </c>
      <c r="H466" s="11">
        <v>0</v>
      </c>
      <c r="I466" s="11">
        <v>0</v>
      </c>
      <c r="J466" s="11">
        <v>0</v>
      </c>
      <c r="K466" s="11">
        <v>0</v>
      </c>
      <c r="L466" s="11">
        <v>0</v>
      </c>
      <c r="M466" s="11">
        <v>0</v>
      </c>
      <c r="N466" s="11">
        <v>0</v>
      </c>
      <c r="O466" s="11">
        <v>0</v>
      </c>
      <c r="P466" s="11">
        <v>0</v>
      </c>
    </row>
    <row r="467" spans="1:16" ht="20.100000000000001" customHeight="1" x14ac:dyDescent="0.25">
      <c r="A467" s="37"/>
      <c r="B467" s="32"/>
      <c r="C467" s="33"/>
      <c r="D467" s="10" t="s">
        <v>130</v>
      </c>
      <c r="E467" s="11">
        <f t="shared" si="139"/>
        <v>39.400000000000006</v>
      </c>
      <c r="F467" s="11">
        <v>31.1</v>
      </c>
      <c r="G467" s="11">
        <v>8.3000000000000007</v>
      </c>
      <c r="H467" s="11">
        <v>0</v>
      </c>
      <c r="I467" s="11">
        <v>0</v>
      </c>
      <c r="J467" s="11">
        <v>0</v>
      </c>
      <c r="K467" s="11">
        <v>0</v>
      </c>
      <c r="L467" s="11">
        <v>0</v>
      </c>
      <c r="M467" s="11">
        <v>0</v>
      </c>
      <c r="N467" s="11">
        <v>0</v>
      </c>
      <c r="O467" s="11">
        <v>0</v>
      </c>
      <c r="P467" s="11">
        <v>0</v>
      </c>
    </row>
    <row r="468" spans="1:16" ht="20.100000000000001" customHeight="1" x14ac:dyDescent="0.25">
      <c r="A468" s="37" t="s">
        <v>259</v>
      </c>
      <c r="B468" s="32" t="s">
        <v>260</v>
      </c>
      <c r="C468" s="33" t="s">
        <v>250</v>
      </c>
      <c r="D468" s="10" t="s">
        <v>127</v>
      </c>
      <c r="E468" s="11">
        <f t="shared" si="139"/>
        <v>885.8</v>
      </c>
      <c r="F468" s="11">
        <v>685.8</v>
      </c>
      <c r="G468" s="11">
        <v>200</v>
      </c>
      <c r="H468" s="11">
        <v>0</v>
      </c>
      <c r="I468" s="11">
        <v>0</v>
      </c>
      <c r="J468" s="11">
        <v>0</v>
      </c>
      <c r="K468" s="11">
        <v>0</v>
      </c>
      <c r="L468" s="11">
        <v>0</v>
      </c>
      <c r="M468" s="11">
        <v>0</v>
      </c>
      <c r="N468" s="11">
        <v>0</v>
      </c>
      <c r="O468" s="11">
        <v>0</v>
      </c>
      <c r="P468" s="11">
        <v>0</v>
      </c>
    </row>
    <row r="469" spans="1:16" ht="20.100000000000001" customHeight="1" x14ac:dyDescent="0.25">
      <c r="A469" s="37"/>
      <c r="B469" s="32"/>
      <c r="C469" s="33"/>
      <c r="D469" s="10" t="s">
        <v>128</v>
      </c>
      <c r="E469" s="11">
        <f t="shared" si="139"/>
        <v>0</v>
      </c>
      <c r="F469" s="11">
        <v>0</v>
      </c>
      <c r="G469" s="11">
        <v>0</v>
      </c>
      <c r="H469" s="11">
        <v>0</v>
      </c>
      <c r="I469" s="11">
        <v>0</v>
      </c>
      <c r="J469" s="11">
        <v>0</v>
      </c>
      <c r="K469" s="11">
        <v>0</v>
      </c>
      <c r="L469" s="11">
        <v>0</v>
      </c>
      <c r="M469" s="11">
        <v>0</v>
      </c>
      <c r="N469" s="11">
        <v>0</v>
      </c>
      <c r="O469" s="11">
        <v>0</v>
      </c>
      <c r="P469" s="11">
        <v>0</v>
      </c>
    </row>
    <row r="470" spans="1:16" ht="20.100000000000001" customHeight="1" x14ac:dyDescent="0.25">
      <c r="A470" s="37"/>
      <c r="B470" s="32"/>
      <c r="C470" s="33"/>
      <c r="D470" s="10" t="s">
        <v>129</v>
      </c>
      <c r="E470" s="11">
        <f t="shared" si="139"/>
        <v>0</v>
      </c>
      <c r="F470" s="11">
        <v>0</v>
      </c>
      <c r="G470" s="11">
        <v>0</v>
      </c>
      <c r="H470" s="11">
        <v>0</v>
      </c>
      <c r="I470" s="11">
        <v>0</v>
      </c>
      <c r="J470" s="11">
        <v>0</v>
      </c>
      <c r="K470" s="11">
        <v>0</v>
      </c>
      <c r="L470" s="11">
        <v>0</v>
      </c>
      <c r="M470" s="11">
        <v>0</v>
      </c>
      <c r="N470" s="11">
        <v>0</v>
      </c>
      <c r="O470" s="11">
        <v>0</v>
      </c>
      <c r="P470" s="11">
        <v>0</v>
      </c>
    </row>
    <row r="471" spans="1:16" ht="20.100000000000001" customHeight="1" x14ac:dyDescent="0.25">
      <c r="A471" s="37"/>
      <c r="B471" s="32"/>
      <c r="C471" s="33"/>
      <c r="D471" s="10" t="s">
        <v>130</v>
      </c>
      <c r="E471" s="11">
        <f t="shared" si="139"/>
        <v>885.8</v>
      </c>
      <c r="F471" s="11">
        <v>685.8</v>
      </c>
      <c r="G471" s="11">
        <v>200</v>
      </c>
      <c r="H471" s="11">
        <v>0</v>
      </c>
      <c r="I471" s="11">
        <v>0</v>
      </c>
      <c r="J471" s="11">
        <v>0</v>
      </c>
      <c r="K471" s="11">
        <v>0</v>
      </c>
      <c r="L471" s="11">
        <v>0</v>
      </c>
      <c r="M471" s="11">
        <v>0</v>
      </c>
      <c r="N471" s="11">
        <v>0</v>
      </c>
      <c r="O471" s="11">
        <v>0</v>
      </c>
      <c r="P471" s="11">
        <v>0</v>
      </c>
    </row>
    <row r="472" spans="1:16" ht="39.950000000000003" customHeight="1" x14ac:dyDescent="0.25">
      <c r="A472" s="37" t="s">
        <v>261</v>
      </c>
      <c r="B472" s="15" t="s">
        <v>262</v>
      </c>
      <c r="C472" s="10"/>
      <c r="D472" s="61" t="s">
        <v>127</v>
      </c>
      <c r="E472" s="11">
        <f t="shared" si="139"/>
        <v>2625.2</v>
      </c>
      <c r="F472" s="62">
        <v>0</v>
      </c>
      <c r="G472" s="62">
        <v>2625.2</v>
      </c>
      <c r="H472" s="62">
        <v>0</v>
      </c>
      <c r="I472" s="62">
        <v>0</v>
      </c>
      <c r="J472" s="62">
        <v>0</v>
      </c>
      <c r="K472" s="62">
        <v>0</v>
      </c>
      <c r="L472" s="62">
        <v>0</v>
      </c>
      <c r="M472" s="62">
        <v>0</v>
      </c>
      <c r="N472" s="62">
        <v>0</v>
      </c>
      <c r="O472" s="62">
        <v>0</v>
      </c>
      <c r="P472" s="62">
        <v>0</v>
      </c>
    </row>
    <row r="473" spans="1:16" ht="39.950000000000003" customHeight="1" x14ac:dyDescent="0.25">
      <c r="A473" s="37"/>
      <c r="B473" s="32" t="s">
        <v>311</v>
      </c>
      <c r="C473" s="33" t="s">
        <v>250</v>
      </c>
      <c r="D473" s="61"/>
      <c r="E473" s="11">
        <f t="shared" si="139"/>
        <v>0</v>
      </c>
      <c r="F473" s="62"/>
      <c r="G473" s="62"/>
      <c r="H473" s="62"/>
      <c r="I473" s="62"/>
      <c r="J473" s="62"/>
      <c r="K473" s="62"/>
      <c r="L473" s="62"/>
      <c r="M473" s="62"/>
      <c r="N473" s="62"/>
      <c r="O473" s="62"/>
      <c r="P473" s="62"/>
    </row>
    <row r="474" spans="1:16" ht="39.950000000000003" customHeight="1" x14ac:dyDescent="0.25">
      <c r="A474" s="37"/>
      <c r="B474" s="32"/>
      <c r="C474" s="33"/>
      <c r="D474" s="10" t="s">
        <v>128</v>
      </c>
      <c r="E474" s="11">
        <f t="shared" si="139"/>
        <v>0</v>
      </c>
      <c r="F474" s="11">
        <v>0</v>
      </c>
      <c r="G474" s="11">
        <v>0</v>
      </c>
      <c r="H474" s="11">
        <v>0</v>
      </c>
      <c r="I474" s="11">
        <v>0</v>
      </c>
      <c r="J474" s="11">
        <v>0</v>
      </c>
      <c r="K474" s="11">
        <v>0</v>
      </c>
      <c r="L474" s="11">
        <v>0</v>
      </c>
      <c r="M474" s="11">
        <v>0</v>
      </c>
      <c r="N474" s="11">
        <v>0</v>
      </c>
      <c r="O474" s="11">
        <v>0</v>
      </c>
      <c r="P474" s="11">
        <v>0</v>
      </c>
    </row>
    <row r="475" spans="1:16" ht="39.950000000000003" customHeight="1" x14ac:dyDescent="0.25">
      <c r="A475" s="37"/>
      <c r="B475" s="32"/>
      <c r="C475" s="33"/>
      <c r="D475" s="10" t="s">
        <v>129</v>
      </c>
      <c r="E475" s="11">
        <f t="shared" si="139"/>
        <v>2500</v>
      </c>
      <c r="F475" s="11">
        <v>0</v>
      </c>
      <c r="G475" s="11">
        <v>2500</v>
      </c>
      <c r="H475" s="11">
        <v>0</v>
      </c>
      <c r="I475" s="11">
        <v>0</v>
      </c>
      <c r="J475" s="11">
        <v>0</v>
      </c>
      <c r="K475" s="11">
        <v>0</v>
      </c>
      <c r="L475" s="11">
        <v>0</v>
      </c>
      <c r="M475" s="11">
        <v>0</v>
      </c>
      <c r="N475" s="11">
        <v>0</v>
      </c>
      <c r="O475" s="11">
        <v>0</v>
      </c>
      <c r="P475" s="11">
        <v>0</v>
      </c>
    </row>
    <row r="476" spans="1:16" ht="86.25" customHeight="1" x14ac:dyDescent="0.25">
      <c r="A476" s="37"/>
      <c r="B476" s="32"/>
      <c r="C476" s="33"/>
      <c r="D476" s="10" t="s">
        <v>130</v>
      </c>
      <c r="E476" s="11">
        <f t="shared" si="139"/>
        <v>125.2</v>
      </c>
      <c r="F476" s="11">
        <v>0</v>
      </c>
      <c r="G476" s="11">
        <v>125.2</v>
      </c>
      <c r="H476" s="11">
        <v>0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0</v>
      </c>
      <c r="O476" s="11">
        <v>0</v>
      </c>
      <c r="P476" s="11">
        <v>0</v>
      </c>
    </row>
    <row r="477" spans="1:16" ht="20.100000000000001" customHeight="1" x14ac:dyDescent="0.25">
      <c r="A477" s="37" t="s">
        <v>263</v>
      </c>
      <c r="B477" s="32" t="s">
        <v>264</v>
      </c>
      <c r="C477" s="33" t="s">
        <v>250</v>
      </c>
      <c r="D477" s="10" t="s">
        <v>127</v>
      </c>
      <c r="E477" s="11">
        <f t="shared" si="139"/>
        <v>191.7</v>
      </c>
      <c r="F477" s="11">
        <v>0</v>
      </c>
      <c r="G477" s="11">
        <v>191.7</v>
      </c>
      <c r="H477" s="11">
        <v>0</v>
      </c>
      <c r="I477" s="11">
        <v>0</v>
      </c>
      <c r="J477" s="11">
        <v>0</v>
      </c>
      <c r="K477" s="11">
        <v>0</v>
      </c>
      <c r="L477" s="11">
        <v>0</v>
      </c>
      <c r="M477" s="11">
        <v>0</v>
      </c>
      <c r="N477" s="11">
        <v>0</v>
      </c>
      <c r="O477" s="11">
        <v>0</v>
      </c>
      <c r="P477" s="11">
        <v>0</v>
      </c>
    </row>
    <row r="478" spans="1:16" ht="20.100000000000001" customHeight="1" x14ac:dyDescent="0.25">
      <c r="A478" s="37"/>
      <c r="B478" s="32"/>
      <c r="C478" s="33"/>
      <c r="D478" s="10" t="s">
        <v>128</v>
      </c>
      <c r="E478" s="11">
        <f t="shared" si="139"/>
        <v>0</v>
      </c>
      <c r="F478" s="11">
        <v>0</v>
      </c>
      <c r="G478" s="11">
        <v>0</v>
      </c>
      <c r="H478" s="11">
        <v>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11">
        <v>0</v>
      </c>
      <c r="P478" s="11">
        <v>0</v>
      </c>
    </row>
    <row r="479" spans="1:16" ht="20.100000000000001" customHeight="1" x14ac:dyDescent="0.25">
      <c r="A479" s="37"/>
      <c r="B479" s="32"/>
      <c r="C479" s="33"/>
      <c r="D479" s="10" t="s">
        <v>129</v>
      </c>
      <c r="E479" s="11">
        <f t="shared" si="139"/>
        <v>0</v>
      </c>
      <c r="F479" s="11">
        <v>0</v>
      </c>
      <c r="G479" s="11">
        <v>0</v>
      </c>
      <c r="H479" s="11">
        <v>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11">
        <v>0</v>
      </c>
      <c r="P479" s="11">
        <v>0</v>
      </c>
    </row>
    <row r="480" spans="1:16" ht="20.100000000000001" customHeight="1" x14ac:dyDescent="0.25">
      <c r="A480" s="37"/>
      <c r="B480" s="32"/>
      <c r="C480" s="33"/>
      <c r="D480" s="10" t="s">
        <v>130</v>
      </c>
      <c r="E480" s="11">
        <f t="shared" si="139"/>
        <v>191.7</v>
      </c>
      <c r="F480" s="11">
        <v>0</v>
      </c>
      <c r="G480" s="11">
        <v>191.7</v>
      </c>
      <c r="H480" s="11">
        <v>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11">
        <v>0</v>
      </c>
      <c r="P480" s="11">
        <v>0</v>
      </c>
    </row>
    <row r="481" spans="1:16" ht="20.100000000000001" customHeight="1" x14ac:dyDescent="0.25">
      <c r="A481" s="37" t="s">
        <v>265</v>
      </c>
      <c r="B481" s="32" t="s">
        <v>266</v>
      </c>
      <c r="C481" s="33" t="s">
        <v>250</v>
      </c>
      <c r="D481" s="10" t="s">
        <v>127</v>
      </c>
      <c r="E481" s="11">
        <f t="shared" si="139"/>
        <v>0</v>
      </c>
      <c r="F481" s="11">
        <v>0</v>
      </c>
      <c r="G481" s="11">
        <v>0</v>
      </c>
      <c r="H481" s="11">
        <v>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11">
        <v>0</v>
      </c>
      <c r="P481" s="11">
        <v>0</v>
      </c>
    </row>
    <row r="482" spans="1:16" ht="20.100000000000001" customHeight="1" x14ac:dyDescent="0.25">
      <c r="A482" s="37"/>
      <c r="B482" s="32"/>
      <c r="C482" s="33"/>
      <c r="D482" s="10" t="s">
        <v>128</v>
      </c>
      <c r="E482" s="11">
        <f t="shared" si="139"/>
        <v>0</v>
      </c>
      <c r="F482" s="11">
        <v>0</v>
      </c>
      <c r="G482" s="11">
        <v>0</v>
      </c>
      <c r="H482" s="11">
        <v>0</v>
      </c>
      <c r="I482" s="11">
        <v>0</v>
      </c>
      <c r="J482" s="11">
        <v>0</v>
      </c>
      <c r="K482" s="11">
        <v>0</v>
      </c>
      <c r="L482" s="11">
        <v>0</v>
      </c>
      <c r="M482" s="11">
        <v>0</v>
      </c>
      <c r="N482" s="11">
        <v>0</v>
      </c>
      <c r="O482" s="11">
        <v>0</v>
      </c>
      <c r="P482" s="11">
        <v>0</v>
      </c>
    </row>
    <row r="483" spans="1:16" ht="71.25" customHeight="1" x14ac:dyDescent="0.25">
      <c r="A483" s="37"/>
      <c r="B483" s="32"/>
      <c r="C483" s="33"/>
      <c r="D483" s="10" t="s">
        <v>129</v>
      </c>
      <c r="E483" s="11">
        <f t="shared" si="139"/>
        <v>0</v>
      </c>
      <c r="F483" s="11">
        <v>0</v>
      </c>
      <c r="G483" s="11">
        <v>0</v>
      </c>
      <c r="H483" s="11">
        <v>0</v>
      </c>
      <c r="I483" s="11">
        <v>0</v>
      </c>
      <c r="J483" s="11">
        <v>0</v>
      </c>
      <c r="K483" s="11">
        <v>0</v>
      </c>
      <c r="L483" s="11">
        <v>0</v>
      </c>
      <c r="M483" s="11">
        <v>0</v>
      </c>
      <c r="N483" s="11">
        <v>0</v>
      </c>
      <c r="O483" s="11">
        <v>0</v>
      </c>
      <c r="P483" s="11">
        <v>0</v>
      </c>
    </row>
    <row r="484" spans="1:16" ht="20.100000000000001" customHeight="1" x14ac:dyDescent="0.25">
      <c r="A484" s="37"/>
      <c r="B484" s="32"/>
      <c r="C484" s="33"/>
      <c r="D484" s="10" t="s">
        <v>130</v>
      </c>
      <c r="E484" s="11">
        <f t="shared" si="139"/>
        <v>0</v>
      </c>
      <c r="F484" s="11">
        <v>0</v>
      </c>
      <c r="G484" s="11">
        <v>0</v>
      </c>
      <c r="H484" s="11">
        <v>0</v>
      </c>
      <c r="I484" s="11">
        <v>0</v>
      </c>
      <c r="J484" s="11">
        <v>0</v>
      </c>
      <c r="K484" s="11">
        <v>0</v>
      </c>
      <c r="L484" s="11">
        <v>0</v>
      </c>
      <c r="M484" s="11">
        <v>0</v>
      </c>
      <c r="N484" s="11">
        <v>0</v>
      </c>
      <c r="O484" s="11">
        <v>0</v>
      </c>
      <c r="P484" s="11">
        <v>0</v>
      </c>
    </row>
    <row r="485" spans="1:16" ht="20.100000000000001" customHeight="1" x14ac:dyDescent="0.25">
      <c r="A485" s="37" t="s">
        <v>267</v>
      </c>
      <c r="B485" s="32" t="s">
        <v>268</v>
      </c>
      <c r="C485" s="33" t="s">
        <v>250</v>
      </c>
      <c r="D485" s="10" t="s">
        <v>127</v>
      </c>
      <c r="E485" s="11">
        <f t="shared" si="139"/>
        <v>0</v>
      </c>
      <c r="F485" s="11">
        <v>0</v>
      </c>
      <c r="G485" s="11">
        <v>0</v>
      </c>
      <c r="H485" s="11">
        <v>0</v>
      </c>
      <c r="I485" s="11">
        <v>0</v>
      </c>
      <c r="J485" s="11">
        <v>0</v>
      </c>
      <c r="K485" s="11">
        <v>0</v>
      </c>
      <c r="L485" s="11">
        <v>0</v>
      </c>
      <c r="M485" s="11">
        <v>0</v>
      </c>
      <c r="N485" s="11">
        <v>0</v>
      </c>
      <c r="O485" s="11">
        <v>0</v>
      </c>
      <c r="P485" s="11">
        <v>0</v>
      </c>
    </row>
    <row r="486" spans="1:16" ht="20.100000000000001" customHeight="1" x14ac:dyDescent="0.25">
      <c r="A486" s="37"/>
      <c r="B486" s="32"/>
      <c r="C486" s="33"/>
      <c r="D486" s="10" t="s">
        <v>128</v>
      </c>
      <c r="E486" s="11">
        <f t="shared" si="139"/>
        <v>0</v>
      </c>
      <c r="F486" s="11">
        <v>0</v>
      </c>
      <c r="G486" s="11">
        <v>0</v>
      </c>
      <c r="H486" s="11">
        <v>0</v>
      </c>
      <c r="I486" s="11">
        <v>0</v>
      </c>
      <c r="J486" s="11">
        <v>0</v>
      </c>
      <c r="K486" s="11">
        <v>0</v>
      </c>
      <c r="L486" s="11">
        <v>0</v>
      </c>
      <c r="M486" s="11">
        <v>0</v>
      </c>
      <c r="N486" s="11">
        <v>0</v>
      </c>
      <c r="O486" s="11">
        <v>0</v>
      </c>
      <c r="P486" s="11">
        <v>0</v>
      </c>
    </row>
    <row r="487" spans="1:16" ht="20.100000000000001" customHeight="1" x14ac:dyDescent="0.25">
      <c r="A487" s="37"/>
      <c r="B487" s="32"/>
      <c r="C487" s="33"/>
      <c r="D487" s="10" t="s">
        <v>129</v>
      </c>
      <c r="E487" s="11">
        <f t="shared" si="139"/>
        <v>0</v>
      </c>
      <c r="F487" s="11">
        <v>0</v>
      </c>
      <c r="G487" s="11">
        <v>0</v>
      </c>
      <c r="H487" s="11">
        <v>0</v>
      </c>
      <c r="I487" s="11">
        <v>0</v>
      </c>
      <c r="J487" s="11">
        <v>0</v>
      </c>
      <c r="K487" s="11">
        <v>0</v>
      </c>
      <c r="L487" s="11">
        <v>0</v>
      </c>
      <c r="M487" s="11">
        <v>0</v>
      </c>
      <c r="N487" s="11">
        <v>0</v>
      </c>
      <c r="O487" s="11">
        <v>0</v>
      </c>
      <c r="P487" s="11">
        <v>0</v>
      </c>
    </row>
    <row r="488" spans="1:16" ht="20.100000000000001" customHeight="1" x14ac:dyDescent="0.25">
      <c r="A488" s="37"/>
      <c r="B488" s="32"/>
      <c r="C488" s="33"/>
      <c r="D488" s="10" t="s">
        <v>130</v>
      </c>
      <c r="E488" s="11">
        <f t="shared" si="139"/>
        <v>0</v>
      </c>
      <c r="F488" s="11">
        <v>0</v>
      </c>
      <c r="G488" s="11">
        <v>0</v>
      </c>
      <c r="H488" s="11">
        <v>0</v>
      </c>
      <c r="I488" s="11">
        <v>0</v>
      </c>
      <c r="J488" s="11">
        <v>0</v>
      </c>
      <c r="K488" s="11">
        <v>0</v>
      </c>
      <c r="L488" s="11">
        <v>0</v>
      </c>
      <c r="M488" s="11">
        <v>0</v>
      </c>
      <c r="N488" s="11">
        <v>0</v>
      </c>
      <c r="O488" s="11">
        <v>0</v>
      </c>
      <c r="P488" s="11">
        <v>0</v>
      </c>
    </row>
    <row r="489" spans="1:16" ht="20.100000000000001" customHeight="1" x14ac:dyDescent="0.25">
      <c r="A489" s="37" t="s">
        <v>269</v>
      </c>
      <c r="B489" s="32" t="s">
        <v>270</v>
      </c>
      <c r="C489" s="33" t="s">
        <v>250</v>
      </c>
      <c r="D489" s="10" t="s">
        <v>127</v>
      </c>
      <c r="E489" s="11">
        <f t="shared" si="139"/>
        <v>0</v>
      </c>
      <c r="F489" s="11">
        <v>0</v>
      </c>
      <c r="G489" s="11">
        <v>0</v>
      </c>
      <c r="H489" s="11">
        <v>0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11">
        <v>0</v>
      </c>
      <c r="P489" s="11">
        <v>0</v>
      </c>
    </row>
    <row r="490" spans="1:16" ht="20.100000000000001" customHeight="1" x14ac:dyDescent="0.25">
      <c r="A490" s="37"/>
      <c r="B490" s="32"/>
      <c r="C490" s="33"/>
      <c r="D490" s="10" t="s">
        <v>128</v>
      </c>
      <c r="E490" s="11">
        <f t="shared" si="139"/>
        <v>0</v>
      </c>
      <c r="F490" s="11">
        <v>0</v>
      </c>
      <c r="G490" s="11">
        <v>0</v>
      </c>
      <c r="H490" s="11">
        <v>0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11">
        <v>0</v>
      </c>
      <c r="P490" s="11">
        <v>0</v>
      </c>
    </row>
    <row r="491" spans="1:16" ht="20.100000000000001" customHeight="1" x14ac:dyDescent="0.25">
      <c r="A491" s="37"/>
      <c r="B491" s="32"/>
      <c r="C491" s="33"/>
      <c r="D491" s="10" t="s">
        <v>129</v>
      </c>
      <c r="E491" s="11">
        <f t="shared" si="139"/>
        <v>0</v>
      </c>
      <c r="F491" s="11">
        <v>0</v>
      </c>
      <c r="G491" s="11">
        <v>0</v>
      </c>
      <c r="H491" s="11">
        <v>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11">
        <v>0</v>
      </c>
      <c r="P491" s="11">
        <v>0</v>
      </c>
    </row>
    <row r="492" spans="1:16" ht="20.100000000000001" customHeight="1" x14ac:dyDescent="0.25">
      <c r="A492" s="37"/>
      <c r="B492" s="32"/>
      <c r="C492" s="33"/>
      <c r="D492" s="10" t="s">
        <v>130</v>
      </c>
      <c r="E492" s="11">
        <f t="shared" si="139"/>
        <v>0</v>
      </c>
      <c r="F492" s="11">
        <v>0</v>
      </c>
      <c r="G492" s="11">
        <v>0</v>
      </c>
      <c r="H492" s="11">
        <v>0</v>
      </c>
      <c r="I492" s="11">
        <v>0</v>
      </c>
      <c r="J492" s="11">
        <v>0</v>
      </c>
      <c r="K492" s="11">
        <v>0</v>
      </c>
      <c r="L492" s="11">
        <v>0</v>
      </c>
      <c r="M492" s="11">
        <v>0</v>
      </c>
      <c r="N492" s="11">
        <v>0</v>
      </c>
      <c r="O492" s="11">
        <v>0</v>
      </c>
      <c r="P492" s="11">
        <v>0</v>
      </c>
    </row>
    <row r="493" spans="1:16" ht="20.100000000000001" customHeight="1" x14ac:dyDescent="0.25">
      <c r="A493" s="37" t="s">
        <v>271</v>
      </c>
      <c r="B493" s="32" t="s">
        <v>272</v>
      </c>
      <c r="C493" s="33" t="s">
        <v>250</v>
      </c>
      <c r="D493" s="10" t="s">
        <v>127</v>
      </c>
      <c r="E493" s="11">
        <f t="shared" si="139"/>
        <v>17010.099999999999</v>
      </c>
      <c r="F493" s="11">
        <v>0</v>
      </c>
      <c r="G493" s="11">
        <v>0</v>
      </c>
      <c r="H493" s="11">
        <v>0</v>
      </c>
      <c r="I493" s="11">
        <f>I494+I495+I496</f>
        <v>1794</v>
      </c>
      <c r="J493" s="11">
        <f>SUM(J494:J496)</f>
        <v>10298.699999999999</v>
      </c>
      <c r="K493" s="11">
        <f t="shared" ref="K493:P493" si="140">SUM(K494:K496)</f>
        <v>4917.3999999999996</v>
      </c>
      <c r="L493" s="11">
        <f t="shared" si="140"/>
        <v>0</v>
      </c>
      <c r="M493" s="11">
        <f t="shared" si="140"/>
        <v>0</v>
      </c>
      <c r="N493" s="11">
        <f t="shared" si="140"/>
        <v>0</v>
      </c>
      <c r="O493" s="11">
        <f t="shared" si="140"/>
        <v>0</v>
      </c>
      <c r="P493" s="11">
        <f t="shared" si="140"/>
        <v>0</v>
      </c>
    </row>
    <row r="494" spans="1:16" ht="20.100000000000001" customHeight="1" x14ac:dyDescent="0.25">
      <c r="A494" s="37"/>
      <c r="B494" s="32"/>
      <c r="C494" s="33"/>
      <c r="D494" s="10" t="s">
        <v>128</v>
      </c>
      <c r="E494" s="11">
        <f t="shared" si="139"/>
        <v>0</v>
      </c>
      <c r="F494" s="11">
        <v>0</v>
      </c>
      <c r="G494" s="11">
        <v>0</v>
      </c>
      <c r="H494" s="11">
        <v>0</v>
      </c>
      <c r="I494" s="11">
        <v>0</v>
      </c>
      <c r="J494" s="11">
        <v>0</v>
      </c>
      <c r="K494" s="11">
        <v>0</v>
      </c>
      <c r="L494" s="11">
        <v>0</v>
      </c>
      <c r="M494" s="11">
        <v>0</v>
      </c>
      <c r="N494" s="11">
        <v>0</v>
      </c>
      <c r="O494" s="11">
        <v>0</v>
      </c>
      <c r="P494" s="11">
        <v>0</v>
      </c>
    </row>
    <row r="495" spans="1:16" ht="20.100000000000001" customHeight="1" x14ac:dyDescent="0.25">
      <c r="A495" s="37"/>
      <c r="B495" s="32"/>
      <c r="C495" s="33"/>
      <c r="D495" s="10" t="s">
        <v>129</v>
      </c>
      <c r="E495" s="11">
        <f t="shared" si="139"/>
        <v>14332</v>
      </c>
      <c r="F495" s="11">
        <v>0</v>
      </c>
      <c r="G495" s="11">
        <v>0</v>
      </c>
      <c r="H495" s="11">
        <v>0</v>
      </c>
      <c r="I495" s="11">
        <v>0</v>
      </c>
      <c r="J495" s="11">
        <v>9463.7999999999993</v>
      </c>
      <c r="K495" s="11">
        <v>4868.2</v>
      </c>
      <c r="L495" s="11">
        <v>0</v>
      </c>
      <c r="M495" s="11">
        <v>0</v>
      </c>
      <c r="N495" s="11">
        <v>0</v>
      </c>
      <c r="O495" s="11">
        <v>0</v>
      </c>
      <c r="P495" s="11">
        <v>0</v>
      </c>
    </row>
    <row r="496" spans="1:16" ht="20.25" customHeight="1" x14ac:dyDescent="0.25">
      <c r="A496" s="37"/>
      <c r="B496" s="32"/>
      <c r="C496" s="33"/>
      <c r="D496" s="10" t="s">
        <v>130</v>
      </c>
      <c r="E496" s="11">
        <f t="shared" si="139"/>
        <v>2678.1</v>
      </c>
      <c r="F496" s="11">
        <v>0</v>
      </c>
      <c r="G496" s="11">
        <v>0</v>
      </c>
      <c r="H496" s="11">
        <v>0</v>
      </c>
      <c r="I496" s="11">
        <v>1794</v>
      </c>
      <c r="J496" s="11">
        <f>739.3+95.6</f>
        <v>834.9</v>
      </c>
      <c r="K496" s="11">
        <v>49.2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</row>
    <row r="497" spans="1:16" ht="20.100000000000001" customHeight="1" x14ac:dyDescent="0.25">
      <c r="A497" s="37">
        <v>6</v>
      </c>
      <c r="B497" s="32" t="s">
        <v>273</v>
      </c>
      <c r="C497" s="33" t="s">
        <v>274</v>
      </c>
      <c r="D497" s="10" t="s">
        <v>127</v>
      </c>
      <c r="E497" s="11">
        <f>SUM(F497:P497)</f>
        <v>31687.999999999996</v>
      </c>
      <c r="F497" s="11">
        <f>F498+F499+F500</f>
        <v>1824</v>
      </c>
      <c r="G497" s="11">
        <f t="shared" ref="G497:I497" si="141">G498+G499+G500</f>
        <v>4320</v>
      </c>
      <c r="H497" s="11">
        <f t="shared" si="141"/>
        <v>4260.5</v>
      </c>
      <c r="I497" s="11">
        <f t="shared" si="141"/>
        <v>4428</v>
      </c>
      <c r="J497" s="11">
        <f>J498+J499+J500</f>
        <v>5491.8</v>
      </c>
      <c r="K497" s="11">
        <f t="shared" ref="K497:P497" si="142">K498+K499+K500</f>
        <v>3456.2</v>
      </c>
      <c r="L497" s="11">
        <f t="shared" si="142"/>
        <v>2124.2000000000003</v>
      </c>
      <c r="M497" s="11">
        <f t="shared" si="142"/>
        <v>2268.1</v>
      </c>
      <c r="N497" s="11">
        <f t="shared" si="142"/>
        <v>1757.6</v>
      </c>
      <c r="O497" s="11">
        <f t="shared" si="142"/>
        <v>1757.6</v>
      </c>
      <c r="P497" s="11">
        <f t="shared" si="142"/>
        <v>0</v>
      </c>
    </row>
    <row r="498" spans="1:16" ht="20.100000000000001" customHeight="1" x14ac:dyDescent="0.25">
      <c r="A498" s="37"/>
      <c r="B498" s="32"/>
      <c r="C498" s="33"/>
      <c r="D498" s="10" t="s">
        <v>128</v>
      </c>
      <c r="E498" s="11">
        <f t="shared" ref="E498:E500" si="143">SUM(F498:P498)</f>
        <v>11455.700000000003</v>
      </c>
      <c r="F498" s="11">
        <v>1008</v>
      </c>
      <c r="G498" s="11">
        <v>1512</v>
      </c>
      <c r="H498" s="11">
        <v>0</v>
      </c>
      <c r="I498" s="11">
        <v>0</v>
      </c>
      <c r="J498" s="11">
        <v>5429.2</v>
      </c>
      <c r="K498" s="11">
        <v>1285.5</v>
      </c>
      <c r="L498" s="11">
        <v>904.2</v>
      </c>
      <c r="M498" s="11">
        <v>516.4</v>
      </c>
      <c r="N498" s="11">
        <v>400.2</v>
      </c>
      <c r="O498" s="11">
        <v>400.2</v>
      </c>
      <c r="P498" s="11">
        <v>0</v>
      </c>
    </row>
    <row r="499" spans="1:16" ht="20.100000000000001" customHeight="1" x14ac:dyDescent="0.25">
      <c r="A499" s="37"/>
      <c r="B499" s="32"/>
      <c r="C499" s="33"/>
      <c r="D499" s="10" t="s">
        <v>129</v>
      </c>
      <c r="E499" s="11">
        <f t="shared" si="143"/>
        <v>18228.8</v>
      </c>
      <c r="F499" s="11">
        <v>516</v>
      </c>
      <c r="G499" s="11">
        <v>1986</v>
      </c>
      <c r="H499" s="11">
        <v>3599.7</v>
      </c>
      <c r="I499" s="11">
        <v>4383.7</v>
      </c>
      <c r="J499" s="11">
        <v>0</v>
      </c>
      <c r="K499" s="11">
        <v>2136.1</v>
      </c>
      <c r="L499" s="11">
        <v>1198.7</v>
      </c>
      <c r="M499" s="11">
        <v>1729</v>
      </c>
      <c r="N499" s="11">
        <v>1339.8</v>
      </c>
      <c r="O499" s="11">
        <v>1339.8</v>
      </c>
      <c r="P499" s="11">
        <v>0</v>
      </c>
    </row>
    <row r="500" spans="1:16" ht="20.100000000000001" customHeight="1" x14ac:dyDescent="0.25">
      <c r="A500" s="37"/>
      <c r="B500" s="32"/>
      <c r="C500" s="33"/>
      <c r="D500" s="10" t="s">
        <v>130</v>
      </c>
      <c r="E500" s="11">
        <f t="shared" si="143"/>
        <v>2003.4999999999995</v>
      </c>
      <c r="F500" s="11">
        <v>300</v>
      </c>
      <c r="G500" s="11">
        <v>822</v>
      </c>
      <c r="H500" s="11">
        <v>660.8</v>
      </c>
      <c r="I500" s="11">
        <v>44.3</v>
      </c>
      <c r="J500" s="11">
        <v>62.6</v>
      </c>
      <c r="K500" s="11">
        <v>34.6</v>
      </c>
      <c r="L500" s="11">
        <v>21.3</v>
      </c>
      <c r="M500" s="11">
        <v>22.7</v>
      </c>
      <c r="N500" s="11">
        <v>17.600000000000001</v>
      </c>
      <c r="O500" s="11">
        <v>17.600000000000001</v>
      </c>
      <c r="P500" s="11">
        <v>0</v>
      </c>
    </row>
    <row r="501" spans="1:16" ht="20.100000000000001" customHeight="1" x14ac:dyDescent="0.25">
      <c r="A501" s="37">
        <v>7</v>
      </c>
      <c r="B501" s="32" t="s">
        <v>114</v>
      </c>
      <c r="C501" s="33" t="s">
        <v>275</v>
      </c>
      <c r="D501" s="10" t="s">
        <v>127</v>
      </c>
      <c r="E501" s="11">
        <f>SUM(F501:P501)</f>
        <v>5140</v>
      </c>
      <c r="F501" s="11">
        <f>F502+F503+F504</f>
        <v>0</v>
      </c>
      <c r="G501" s="11">
        <f t="shared" ref="G501:P501" si="144">G502+G503+G504</f>
        <v>3100</v>
      </c>
      <c r="H501" s="11">
        <f t="shared" si="144"/>
        <v>2040</v>
      </c>
      <c r="I501" s="11">
        <f t="shared" si="144"/>
        <v>0</v>
      </c>
      <c r="J501" s="11">
        <f t="shared" si="144"/>
        <v>0</v>
      </c>
      <c r="K501" s="11">
        <f t="shared" si="144"/>
        <v>0</v>
      </c>
      <c r="L501" s="11">
        <f t="shared" si="144"/>
        <v>0</v>
      </c>
      <c r="M501" s="11">
        <f t="shared" si="144"/>
        <v>0</v>
      </c>
      <c r="N501" s="11">
        <f t="shared" si="144"/>
        <v>0</v>
      </c>
      <c r="O501" s="11">
        <f t="shared" si="144"/>
        <v>0</v>
      </c>
      <c r="P501" s="11">
        <f t="shared" si="144"/>
        <v>0</v>
      </c>
    </row>
    <row r="502" spans="1:16" ht="20.100000000000001" customHeight="1" x14ac:dyDescent="0.25">
      <c r="A502" s="37"/>
      <c r="B502" s="32"/>
      <c r="C502" s="33"/>
      <c r="D502" s="10" t="s">
        <v>128</v>
      </c>
      <c r="E502" s="11">
        <f t="shared" ref="E502:E504" si="145">SUM(F502:P502)</f>
        <v>0</v>
      </c>
      <c r="F502" s="11">
        <v>0</v>
      </c>
      <c r="G502" s="11">
        <v>0</v>
      </c>
      <c r="H502" s="11">
        <v>0</v>
      </c>
      <c r="I502" s="11">
        <v>0</v>
      </c>
      <c r="J502" s="11">
        <v>0</v>
      </c>
      <c r="K502" s="11">
        <v>0</v>
      </c>
      <c r="L502" s="11">
        <v>0</v>
      </c>
      <c r="M502" s="11">
        <v>0</v>
      </c>
      <c r="N502" s="11">
        <v>0</v>
      </c>
      <c r="O502" s="11">
        <v>0</v>
      </c>
      <c r="P502" s="11">
        <v>0</v>
      </c>
    </row>
    <row r="503" spans="1:16" ht="20.100000000000001" customHeight="1" x14ac:dyDescent="0.25">
      <c r="A503" s="37"/>
      <c r="B503" s="32"/>
      <c r="C503" s="33"/>
      <c r="D503" s="10" t="s">
        <v>129</v>
      </c>
      <c r="E503" s="11">
        <f t="shared" si="145"/>
        <v>3824</v>
      </c>
      <c r="F503" s="11">
        <v>0</v>
      </c>
      <c r="G503" s="11">
        <v>2480</v>
      </c>
      <c r="H503" s="11">
        <v>1344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11">
        <v>0</v>
      </c>
      <c r="P503" s="11">
        <v>0</v>
      </c>
    </row>
    <row r="504" spans="1:16" ht="20.100000000000001" customHeight="1" x14ac:dyDescent="0.25">
      <c r="A504" s="37"/>
      <c r="B504" s="32"/>
      <c r="C504" s="33"/>
      <c r="D504" s="10" t="s">
        <v>130</v>
      </c>
      <c r="E504" s="11">
        <f t="shared" si="145"/>
        <v>1316</v>
      </c>
      <c r="F504" s="11">
        <v>0</v>
      </c>
      <c r="G504" s="11">
        <v>620</v>
      </c>
      <c r="H504" s="11">
        <v>696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11">
        <v>0</v>
      </c>
      <c r="P504" s="11">
        <v>0</v>
      </c>
    </row>
    <row r="505" spans="1:16" ht="24.95" customHeight="1" x14ac:dyDescent="0.25">
      <c r="A505" s="37" t="s">
        <v>276</v>
      </c>
      <c r="B505" s="32" t="s">
        <v>277</v>
      </c>
      <c r="C505" s="33" t="s">
        <v>275</v>
      </c>
      <c r="D505" s="10" t="s">
        <v>127</v>
      </c>
      <c r="E505" s="11">
        <f t="shared" ref="E505:E508" si="146">SUM(F505:P505)</f>
        <v>5140</v>
      </c>
      <c r="F505" s="11">
        <v>0</v>
      </c>
      <c r="G505" s="11">
        <v>3100</v>
      </c>
      <c r="H505" s="11">
        <v>2040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11">
        <v>0</v>
      </c>
      <c r="P505" s="11">
        <v>0</v>
      </c>
    </row>
    <row r="506" spans="1:16" ht="24.95" customHeight="1" x14ac:dyDescent="0.25">
      <c r="A506" s="37"/>
      <c r="B506" s="32"/>
      <c r="C506" s="33"/>
      <c r="D506" s="10" t="s">
        <v>128</v>
      </c>
      <c r="E506" s="11">
        <f t="shared" si="146"/>
        <v>0</v>
      </c>
      <c r="F506" s="11">
        <v>0</v>
      </c>
      <c r="G506" s="11">
        <v>0</v>
      </c>
      <c r="H506" s="11">
        <v>0</v>
      </c>
      <c r="I506" s="11">
        <v>0</v>
      </c>
      <c r="J506" s="11">
        <v>0</v>
      </c>
      <c r="K506" s="11">
        <v>0</v>
      </c>
      <c r="L506" s="11">
        <v>0</v>
      </c>
      <c r="M506" s="11">
        <v>0</v>
      </c>
      <c r="N506" s="11">
        <v>0</v>
      </c>
      <c r="O506" s="11">
        <v>0</v>
      </c>
      <c r="P506" s="11">
        <v>0</v>
      </c>
    </row>
    <row r="507" spans="1:16" ht="24.95" customHeight="1" x14ac:dyDescent="0.25">
      <c r="A507" s="37"/>
      <c r="B507" s="32"/>
      <c r="C507" s="33"/>
      <c r="D507" s="10" t="s">
        <v>129</v>
      </c>
      <c r="E507" s="11">
        <f t="shared" si="146"/>
        <v>3824</v>
      </c>
      <c r="F507" s="11">
        <v>0</v>
      </c>
      <c r="G507" s="11">
        <v>2480</v>
      </c>
      <c r="H507" s="11">
        <v>1344</v>
      </c>
      <c r="I507" s="11">
        <v>0</v>
      </c>
      <c r="J507" s="11">
        <v>0</v>
      </c>
      <c r="K507" s="11">
        <v>0</v>
      </c>
      <c r="L507" s="11">
        <v>0</v>
      </c>
      <c r="M507" s="11">
        <v>0</v>
      </c>
      <c r="N507" s="11">
        <v>0</v>
      </c>
      <c r="O507" s="11">
        <v>0</v>
      </c>
      <c r="P507" s="11">
        <v>0</v>
      </c>
    </row>
    <row r="508" spans="1:16" ht="49.5" customHeight="1" x14ac:dyDescent="0.25">
      <c r="A508" s="37"/>
      <c r="B508" s="32"/>
      <c r="C508" s="33"/>
      <c r="D508" s="10" t="s">
        <v>130</v>
      </c>
      <c r="E508" s="11">
        <f t="shared" si="146"/>
        <v>1316</v>
      </c>
      <c r="F508" s="11">
        <v>0</v>
      </c>
      <c r="G508" s="11">
        <v>620</v>
      </c>
      <c r="H508" s="11">
        <v>696</v>
      </c>
      <c r="I508" s="11">
        <v>0</v>
      </c>
      <c r="J508" s="11">
        <v>0</v>
      </c>
      <c r="K508" s="11">
        <v>0</v>
      </c>
      <c r="L508" s="11">
        <v>0</v>
      </c>
      <c r="M508" s="11">
        <v>0</v>
      </c>
      <c r="N508" s="11">
        <v>0</v>
      </c>
      <c r="O508" s="11">
        <v>0</v>
      </c>
      <c r="P508" s="11">
        <v>0</v>
      </c>
    </row>
    <row r="509" spans="1:16" ht="20.100000000000001" customHeight="1" x14ac:dyDescent="0.25">
      <c r="A509" s="37">
        <v>8</v>
      </c>
      <c r="B509" s="32" t="s">
        <v>278</v>
      </c>
      <c r="C509" s="33" t="s">
        <v>275</v>
      </c>
      <c r="D509" s="10" t="s">
        <v>127</v>
      </c>
      <c r="E509" s="11">
        <f>SUM(F509:P509)</f>
        <v>2000</v>
      </c>
      <c r="F509" s="11">
        <f>F510+F511+F512</f>
        <v>0</v>
      </c>
      <c r="G509" s="11">
        <f t="shared" ref="G509:P509" si="147">G510+G511+G512</f>
        <v>0</v>
      </c>
      <c r="H509" s="11">
        <f t="shared" si="147"/>
        <v>2000</v>
      </c>
      <c r="I509" s="11">
        <f t="shared" si="147"/>
        <v>0</v>
      </c>
      <c r="J509" s="11">
        <f t="shared" si="147"/>
        <v>0</v>
      </c>
      <c r="K509" s="11">
        <f t="shared" si="147"/>
        <v>0</v>
      </c>
      <c r="L509" s="11">
        <f t="shared" si="147"/>
        <v>0</v>
      </c>
      <c r="M509" s="11">
        <f t="shared" si="147"/>
        <v>0</v>
      </c>
      <c r="N509" s="11">
        <f t="shared" si="147"/>
        <v>0</v>
      </c>
      <c r="O509" s="11">
        <f t="shared" si="147"/>
        <v>0</v>
      </c>
      <c r="P509" s="11">
        <f t="shared" si="147"/>
        <v>0</v>
      </c>
    </row>
    <row r="510" spans="1:16" ht="20.100000000000001" customHeight="1" x14ac:dyDescent="0.25">
      <c r="A510" s="37"/>
      <c r="B510" s="32"/>
      <c r="C510" s="33"/>
      <c r="D510" s="10" t="s">
        <v>128</v>
      </c>
      <c r="E510" s="11">
        <f t="shared" ref="E510:E512" si="148">SUM(F510:P510)</f>
        <v>0</v>
      </c>
      <c r="F510" s="11">
        <v>0</v>
      </c>
      <c r="G510" s="11">
        <v>0</v>
      </c>
      <c r="H510" s="11">
        <v>0</v>
      </c>
      <c r="I510" s="11">
        <v>0</v>
      </c>
      <c r="J510" s="11">
        <v>0</v>
      </c>
      <c r="K510" s="11">
        <v>0</v>
      </c>
      <c r="L510" s="11">
        <v>0</v>
      </c>
      <c r="M510" s="11">
        <v>0</v>
      </c>
      <c r="N510" s="11">
        <v>0</v>
      </c>
      <c r="O510" s="11">
        <v>0</v>
      </c>
      <c r="P510" s="11">
        <v>0</v>
      </c>
    </row>
    <row r="511" spans="1:16" ht="20.100000000000001" customHeight="1" x14ac:dyDescent="0.25">
      <c r="A511" s="37"/>
      <c r="B511" s="32"/>
      <c r="C511" s="33"/>
      <c r="D511" s="10" t="s">
        <v>129</v>
      </c>
      <c r="E511" s="11">
        <f t="shared" si="148"/>
        <v>0</v>
      </c>
      <c r="F511" s="11">
        <v>0</v>
      </c>
      <c r="G511" s="11">
        <v>0</v>
      </c>
      <c r="H511" s="11">
        <v>0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11">
        <v>0</v>
      </c>
      <c r="O511" s="11">
        <v>0</v>
      </c>
      <c r="P511" s="11">
        <v>0</v>
      </c>
    </row>
    <row r="512" spans="1:16" ht="20.100000000000001" customHeight="1" x14ac:dyDescent="0.25">
      <c r="A512" s="37"/>
      <c r="B512" s="32"/>
      <c r="C512" s="33"/>
      <c r="D512" s="10" t="s">
        <v>130</v>
      </c>
      <c r="E512" s="11">
        <f t="shared" si="148"/>
        <v>2000</v>
      </c>
      <c r="F512" s="11">
        <v>0</v>
      </c>
      <c r="G512" s="11">
        <v>0</v>
      </c>
      <c r="H512" s="11">
        <v>2000</v>
      </c>
      <c r="I512" s="11">
        <v>0</v>
      </c>
      <c r="J512" s="11">
        <v>0</v>
      </c>
      <c r="K512" s="11">
        <v>0</v>
      </c>
      <c r="L512" s="11">
        <v>0</v>
      </c>
      <c r="M512" s="11">
        <v>0</v>
      </c>
      <c r="N512" s="11">
        <v>0</v>
      </c>
      <c r="O512" s="11">
        <v>0</v>
      </c>
      <c r="P512" s="11">
        <v>0</v>
      </c>
    </row>
    <row r="513" spans="1:17" ht="20.100000000000001" customHeight="1" x14ac:dyDescent="0.25">
      <c r="A513" s="37" t="s">
        <v>303</v>
      </c>
      <c r="B513" s="32" t="s">
        <v>300</v>
      </c>
      <c r="C513" s="33" t="s">
        <v>274</v>
      </c>
      <c r="D513" s="10" t="s">
        <v>127</v>
      </c>
      <c r="E513" s="11">
        <f>SUM(F513:P513)</f>
        <v>0</v>
      </c>
      <c r="F513" s="11">
        <f>F514+F515+F516</f>
        <v>0</v>
      </c>
      <c r="G513" s="11">
        <f t="shared" ref="G513:P513" si="149">G514+G515+G516</f>
        <v>0</v>
      </c>
      <c r="H513" s="11">
        <f t="shared" si="149"/>
        <v>0</v>
      </c>
      <c r="I513" s="11">
        <f t="shared" si="149"/>
        <v>0</v>
      </c>
      <c r="J513" s="11">
        <f t="shared" si="149"/>
        <v>0</v>
      </c>
      <c r="K513" s="11">
        <f t="shared" si="149"/>
        <v>0</v>
      </c>
      <c r="L513" s="11">
        <f t="shared" si="149"/>
        <v>0</v>
      </c>
      <c r="M513" s="11">
        <f t="shared" si="149"/>
        <v>0</v>
      </c>
      <c r="N513" s="11">
        <f t="shared" si="149"/>
        <v>0</v>
      </c>
      <c r="O513" s="11">
        <f t="shared" si="149"/>
        <v>0</v>
      </c>
      <c r="P513" s="11">
        <f t="shared" si="149"/>
        <v>0</v>
      </c>
    </row>
    <row r="514" spans="1:17" ht="20.100000000000001" customHeight="1" x14ac:dyDescent="0.25">
      <c r="A514" s="37"/>
      <c r="B514" s="32"/>
      <c r="C514" s="33"/>
      <c r="D514" s="10" t="s">
        <v>128</v>
      </c>
      <c r="E514" s="11">
        <f t="shared" ref="E514:E516" si="150">SUM(F514:P514)</f>
        <v>0</v>
      </c>
      <c r="F514" s="11">
        <v>0</v>
      </c>
      <c r="G514" s="11">
        <v>0</v>
      </c>
      <c r="H514" s="11">
        <v>0</v>
      </c>
      <c r="I514" s="11">
        <v>0</v>
      </c>
      <c r="J514" s="11">
        <v>0</v>
      </c>
      <c r="K514" s="11">
        <v>0</v>
      </c>
      <c r="L514" s="11">
        <v>0</v>
      </c>
      <c r="M514" s="11">
        <v>0</v>
      </c>
      <c r="N514" s="11">
        <v>0</v>
      </c>
      <c r="O514" s="11">
        <v>0</v>
      </c>
      <c r="P514" s="11">
        <v>0</v>
      </c>
    </row>
    <row r="515" spans="1:17" ht="20.100000000000001" customHeight="1" x14ac:dyDescent="0.25">
      <c r="A515" s="37"/>
      <c r="B515" s="32"/>
      <c r="C515" s="33"/>
      <c r="D515" s="10" t="s">
        <v>129</v>
      </c>
      <c r="E515" s="11">
        <f t="shared" si="150"/>
        <v>0</v>
      </c>
      <c r="F515" s="11">
        <v>0</v>
      </c>
      <c r="G515" s="11">
        <v>0</v>
      </c>
      <c r="H515" s="11">
        <v>0</v>
      </c>
      <c r="I515" s="11">
        <v>0</v>
      </c>
      <c r="J515" s="11">
        <v>0</v>
      </c>
      <c r="K515" s="11">
        <v>0</v>
      </c>
      <c r="L515" s="11">
        <v>0</v>
      </c>
      <c r="M515" s="11">
        <v>0</v>
      </c>
      <c r="N515" s="11">
        <v>0</v>
      </c>
      <c r="O515" s="11">
        <v>0</v>
      </c>
      <c r="P515" s="11">
        <v>0</v>
      </c>
    </row>
    <row r="516" spans="1:17" ht="20.100000000000001" customHeight="1" x14ac:dyDescent="0.25">
      <c r="A516" s="37"/>
      <c r="B516" s="32"/>
      <c r="C516" s="33"/>
      <c r="D516" s="10" t="s">
        <v>130</v>
      </c>
      <c r="E516" s="11">
        <f t="shared" si="150"/>
        <v>0</v>
      </c>
      <c r="F516" s="11">
        <v>0</v>
      </c>
      <c r="G516" s="11">
        <v>0</v>
      </c>
      <c r="H516" s="11">
        <v>0</v>
      </c>
      <c r="I516" s="11">
        <v>0</v>
      </c>
      <c r="J516" s="11">
        <v>0</v>
      </c>
      <c r="K516" s="11">
        <v>0</v>
      </c>
      <c r="L516" s="11">
        <v>0</v>
      </c>
      <c r="M516" s="11">
        <v>0</v>
      </c>
      <c r="N516" s="11">
        <v>0</v>
      </c>
      <c r="O516" s="11">
        <v>0</v>
      </c>
      <c r="P516" s="11">
        <v>0</v>
      </c>
    </row>
    <row r="517" spans="1:17" ht="20.100000000000001" customHeight="1" x14ac:dyDescent="0.25">
      <c r="A517" s="37"/>
      <c r="B517" s="32" t="s">
        <v>279</v>
      </c>
      <c r="C517" s="33"/>
      <c r="D517" s="10" t="s">
        <v>127</v>
      </c>
      <c r="E517" s="11">
        <f>SUM(F517:P517)</f>
        <v>2552094.8999999994</v>
      </c>
      <c r="F517" s="11">
        <f>F518+F519+F520</f>
        <v>303538.2</v>
      </c>
      <c r="G517" s="11">
        <f t="shared" ref="G517:I517" si="151">G518+G519+G520</f>
        <v>206489.7</v>
      </c>
      <c r="H517" s="11">
        <f t="shared" si="151"/>
        <v>519138.39999999991</v>
      </c>
      <c r="I517" s="11">
        <f t="shared" si="151"/>
        <v>209989.8</v>
      </c>
      <c r="J517" s="11">
        <f t="shared" ref="J517:O517" si="152">J518+J519+J520</f>
        <v>316790.8</v>
      </c>
      <c r="K517" s="11">
        <f t="shared" si="152"/>
        <v>74117.3</v>
      </c>
      <c r="L517" s="11">
        <f t="shared" si="152"/>
        <v>58877.499999999993</v>
      </c>
      <c r="M517" s="11">
        <f t="shared" si="152"/>
        <v>508188.6</v>
      </c>
      <c r="N517" s="11">
        <f t="shared" si="152"/>
        <v>123305.8</v>
      </c>
      <c r="O517" s="11">
        <f t="shared" si="152"/>
        <v>231658.8</v>
      </c>
      <c r="P517" s="11">
        <f t="shared" ref="P517" si="153">P518+P519+P520</f>
        <v>0</v>
      </c>
    </row>
    <row r="518" spans="1:17" ht="20.100000000000001" customHeight="1" x14ac:dyDescent="0.25">
      <c r="A518" s="37"/>
      <c r="B518" s="32"/>
      <c r="C518" s="33"/>
      <c r="D518" s="10" t="s">
        <v>128</v>
      </c>
      <c r="E518" s="11">
        <f t="shared" ref="E518:E519" si="154">SUM(F518:P518)</f>
        <v>322558.09999999998</v>
      </c>
      <c r="F518" s="11">
        <f t="shared" ref="F518:H520" si="155">F510+F502+F498+F441+F425+F333+F233+F7</f>
        <v>11336.7</v>
      </c>
      <c r="G518" s="11">
        <f t="shared" si="155"/>
        <v>63684</v>
      </c>
      <c r="H518" s="11">
        <f t="shared" si="155"/>
        <v>0</v>
      </c>
      <c r="I518" s="11">
        <f t="shared" ref="I518" si="156">I498</f>
        <v>0</v>
      </c>
      <c r="J518" s="11">
        <f t="shared" ref="J518:P520" si="157">J498+J441+J233+J7+J425+J333+J510+J502</f>
        <v>5429.2</v>
      </c>
      <c r="K518" s="11">
        <f t="shared" si="157"/>
        <v>1285.5</v>
      </c>
      <c r="L518" s="11">
        <f t="shared" si="157"/>
        <v>904.2</v>
      </c>
      <c r="M518" s="11">
        <f t="shared" si="157"/>
        <v>239118.09999999998</v>
      </c>
      <c r="N518" s="11">
        <f t="shared" si="157"/>
        <v>400.2</v>
      </c>
      <c r="O518" s="11">
        <f t="shared" si="157"/>
        <v>400.2</v>
      </c>
      <c r="P518" s="11">
        <f t="shared" si="157"/>
        <v>0</v>
      </c>
    </row>
    <row r="519" spans="1:17" ht="20.100000000000001" customHeight="1" x14ac:dyDescent="0.25">
      <c r="A519" s="37"/>
      <c r="B519" s="32"/>
      <c r="C519" s="33"/>
      <c r="D519" s="10" t="s">
        <v>129</v>
      </c>
      <c r="E519" s="11">
        <f t="shared" si="154"/>
        <v>1747410.5000000002</v>
      </c>
      <c r="F519" s="11">
        <f t="shared" si="155"/>
        <v>135838.5</v>
      </c>
      <c r="G519" s="11">
        <f t="shared" si="155"/>
        <v>64687.9</v>
      </c>
      <c r="H519" s="11">
        <f t="shared" si="155"/>
        <v>438772.49999999994</v>
      </c>
      <c r="I519" s="11">
        <f>I499+I442+I234+I8+I426+I334+I511+I503</f>
        <v>149936.1</v>
      </c>
      <c r="J519" s="11">
        <f t="shared" si="157"/>
        <v>270974.5</v>
      </c>
      <c r="K519" s="11">
        <f t="shared" si="157"/>
        <v>52688.6</v>
      </c>
      <c r="L519" s="11">
        <f t="shared" si="157"/>
        <v>44910.7</v>
      </c>
      <c r="M519" s="11">
        <f t="shared" si="157"/>
        <v>259314.1</v>
      </c>
      <c r="N519" s="11">
        <f t="shared" si="157"/>
        <v>114725.8</v>
      </c>
      <c r="O519" s="11">
        <f t="shared" si="157"/>
        <v>215561.8</v>
      </c>
      <c r="P519" s="11">
        <f t="shared" si="157"/>
        <v>0</v>
      </c>
    </row>
    <row r="520" spans="1:17" ht="20.100000000000001" customHeight="1" x14ac:dyDescent="0.25">
      <c r="A520" s="37"/>
      <c r="B520" s="32"/>
      <c r="C520" s="33"/>
      <c r="D520" s="10" t="s">
        <v>130</v>
      </c>
      <c r="E520" s="11">
        <f>SUM(F520:P520)</f>
        <v>482126.29999999993</v>
      </c>
      <c r="F520" s="11">
        <f t="shared" si="155"/>
        <v>156363</v>
      </c>
      <c r="G520" s="11">
        <f t="shared" si="155"/>
        <v>78117.8</v>
      </c>
      <c r="H520" s="11">
        <f t="shared" si="155"/>
        <v>80365.899999999994</v>
      </c>
      <c r="I520" s="11">
        <f>I500+I443+I235+I9+I427+I335+I512+I504</f>
        <v>60053.7</v>
      </c>
      <c r="J520" s="11">
        <f t="shared" si="157"/>
        <v>40387.1</v>
      </c>
      <c r="K520" s="11">
        <f t="shared" si="157"/>
        <v>20143.2</v>
      </c>
      <c r="L520" s="11">
        <f t="shared" si="157"/>
        <v>13062.6</v>
      </c>
      <c r="M520" s="11">
        <f t="shared" si="157"/>
        <v>9756.4</v>
      </c>
      <c r="N520" s="11">
        <f t="shared" si="157"/>
        <v>8179.8</v>
      </c>
      <c r="O520" s="11">
        <f t="shared" si="157"/>
        <v>15696.800000000001</v>
      </c>
      <c r="P520" s="11">
        <f t="shared" si="157"/>
        <v>0</v>
      </c>
      <c r="Q520" s="63" t="s">
        <v>314</v>
      </c>
    </row>
    <row r="523" spans="1:17" x14ac:dyDescent="0.25">
      <c r="N523" s="12"/>
    </row>
  </sheetData>
  <mergeCells count="412">
    <mergeCell ref="A2:P2"/>
    <mergeCell ref="K1:P1"/>
    <mergeCell ref="A26:A29"/>
    <mergeCell ref="B26:B29"/>
    <mergeCell ref="C26:C29"/>
    <mergeCell ref="A70:A73"/>
    <mergeCell ref="B70:B73"/>
    <mergeCell ref="C70:C73"/>
    <mergeCell ref="A74:A77"/>
    <mergeCell ref="B74:B77"/>
    <mergeCell ref="C74:C77"/>
    <mergeCell ref="A30:A33"/>
    <mergeCell ref="B30:B33"/>
    <mergeCell ref="C30:C33"/>
    <mergeCell ref="A66:A69"/>
    <mergeCell ref="B66:B69"/>
    <mergeCell ref="C66:C69"/>
    <mergeCell ref="A4:A5"/>
    <mergeCell ref="B4:B5"/>
    <mergeCell ref="C4:C5"/>
    <mergeCell ref="D4:P4"/>
    <mergeCell ref="A22:A25"/>
    <mergeCell ref="B22:B25"/>
    <mergeCell ref="C22:C25"/>
    <mergeCell ref="A14:A17"/>
    <mergeCell ref="B14:B17"/>
    <mergeCell ref="C14:C17"/>
    <mergeCell ref="A18:A21"/>
    <mergeCell ref="B18:B21"/>
    <mergeCell ref="C18:C21"/>
    <mergeCell ref="A6:A9"/>
    <mergeCell ref="B6:B9"/>
    <mergeCell ref="C6:C9"/>
    <mergeCell ref="A10:A13"/>
    <mergeCell ref="B10:B13"/>
    <mergeCell ref="C10:C13"/>
    <mergeCell ref="A78:A81"/>
    <mergeCell ref="B78:B81"/>
    <mergeCell ref="C78:C81"/>
    <mergeCell ref="A82:A85"/>
    <mergeCell ref="B82:B85"/>
    <mergeCell ref="C82:C85"/>
    <mergeCell ref="A102:A105"/>
    <mergeCell ref="B102:B105"/>
    <mergeCell ref="C102:C105"/>
    <mergeCell ref="A86:A89"/>
    <mergeCell ref="B86:B89"/>
    <mergeCell ref="C86:C89"/>
    <mergeCell ref="A90:A93"/>
    <mergeCell ref="B90:B93"/>
    <mergeCell ref="C90:C93"/>
    <mergeCell ref="A106:A109"/>
    <mergeCell ref="B106:B109"/>
    <mergeCell ref="C106:C109"/>
    <mergeCell ref="A94:A97"/>
    <mergeCell ref="B94:B97"/>
    <mergeCell ref="C94:C97"/>
    <mergeCell ref="A98:A101"/>
    <mergeCell ref="B98:B101"/>
    <mergeCell ref="C98:C101"/>
    <mergeCell ref="M113:M119"/>
    <mergeCell ref="N113:N119"/>
    <mergeCell ref="O113:O119"/>
    <mergeCell ref="P113:P119"/>
    <mergeCell ref="A120:A123"/>
    <mergeCell ref="B120:B123"/>
    <mergeCell ref="C120:C123"/>
    <mergeCell ref="G113:G119"/>
    <mergeCell ref="H113:H119"/>
    <mergeCell ref="I113:I119"/>
    <mergeCell ref="J113:J119"/>
    <mergeCell ref="K113:K119"/>
    <mergeCell ref="L113:L119"/>
    <mergeCell ref="A110:A119"/>
    <mergeCell ref="B110:B112"/>
    <mergeCell ref="C110:C119"/>
    <mergeCell ref="D113:D119"/>
    <mergeCell ref="E113:E119"/>
    <mergeCell ref="F113:F119"/>
    <mergeCell ref="A132:A135"/>
    <mergeCell ref="B132:B135"/>
    <mergeCell ref="C132:C135"/>
    <mergeCell ref="A136:A139"/>
    <mergeCell ref="B136:B139"/>
    <mergeCell ref="C136:C139"/>
    <mergeCell ref="A124:A127"/>
    <mergeCell ref="B124:B127"/>
    <mergeCell ref="C124:C127"/>
    <mergeCell ref="A128:A131"/>
    <mergeCell ref="B128:B131"/>
    <mergeCell ref="C128:C131"/>
    <mergeCell ref="A148:A151"/>
    <mergeCell ref="B148:B151"/>
    <mergeCell ref="C148:C151"/>
    <mergeCell ref="A152:A155"/>
    <mergeCell ref="B152:B155"/>
    <mergeCell ref="C152:C155"/>
    <mergeCell ref="A140:A143"/>
    <mergeCell ref="B140:B143"/>
    <mergeCell ref="C140:C143"/>
    <mergeCell ref="A144:A147"/>
    <mergeCell ref="B144:B147"/>
    <mergeCell ref="C144:C147"/>
    <mergeCell ref="A164:A167"/>
    <mergeCell ref="B164:B167"/>
    <mergeCell ref="C164:C167"/>
    <mergeCell ref="A168:A171"/>
    <mergeCell ref="B168:B171"/>
    <mergeCell ref="C168:C171"/>
    <mergeCell ref="A156:A159"/>
    <mergeCell ref="B156:B159"/>
    <mergeCell ref="C156:C159"/>
    <mergeCell ref="A160:A163"/>
    <mergeCell ref="B160:B163"/>
    <mergeCell ref="C160:C163"/>
    <mergeCell ref="A180:A183"/>
    <mergeCell ref="B180:B183"/>
    <mergeCell ref="C180:C183"/>
    <mergeCell ref="A184:A187"/>
    <mergeCell ref="B184:B187"/>
    <mergeCell ref="C184:C187"/>
    <mergeCell ref="A172:A175"/>
    <mergeCell ref="B172:B175"/>
    <mergeCell ref="C172:C175"/>
    <mergeCell ref="A176:A179"/>
    <mergeCell ref="B176:B179"/>
    <mergeCell ref="C176:C179"/>
    <mergeCell ref="A196:A199"/>
    <mergeCell ref="B196:B199"/>
    <mergeCell ref="C196:C199"/>
    <mergeCell ref="A200:A203"/>
    <mergeCell ref="B200:B203"/>
    <mergeCell ref="C200:C203"/>
    <mergeCell ref="A188:A191"/>
    <mergeCell ref="B188:B191"/>
    <mergeCell ref="C188:C191"/>
    <mergeCell ref="A192:A195"/>
    <mergeCell ref="B192:B195"/>
    <mergeCell ref="C192:C195"/>
    <mergeCell ref="A212:A215"/>
    <mergeCell ref="B212:B215"/>
    <mergeCell ref="C212:C215"/>
    <mergeCell ref="A216:A219"/>
    <mergeCell ref="B216:B219"/>
    <mergeCell ref="C216:C219"/>
    <mergeCell ref="A204:A207"/>
    <mergeCell ref="B204:B207"/>
    <mergeCell ref="C204:C207"/>
    <mergeCell ref="A208:A211"/>
    <mergeCell ref="B208:B211"/>
    <mergeCell ref="C208:C211"/>
    <mergeCell ref="A228:A231"/>
    <mergeCell ref="B228:B231"/>
    <mergeCell ref="C228:C231"/>
    <mergeCell ref="A232:A235"/>
    <mergeCell ref="B232:B235"/>
    <mergeCell ref="C232:C235"/>
    <mergeCell ref="A220:A223"/>
    <mergeCell ref="B220:B223"/>
    <mergeCell ref="C220:C223"/>
    <mergeCell ref="A224:A227"/>
    <mergeCell ref="B224:B227"/>
    <mergeCell ref="C224:C227"/>
    <mergeCell ref="A244:A247"/>
    <mergeCell ref="B244:B247"/>
    <mergeCell ref="C244:C247"/>
    <mergeCell ref="A248:A251"/>
    <mergeCell ref="B248:B251"/>
    <mergeCell ref="C248:C251"/>
    <mergeCell ref="A236:A239"/>
    <mergeCell ref="B236:B239"/>
    <mergeCell ref="C236:C239"/>
    <mergeCell ref="A240:A243"/>
    <mergeCell ref="B240:B243"/>
    <mergeCell ref="C240:C243"/>
    <mergeCell ref="A260:A263"/>
    <mergeCell ref="B260:B263"/>
    <mergeCell ref="C260:C263"/>
    <mergeCell ref="A264:A267"/>
    <mergeCell ref="B264:B267"/>
    <mergeCell ref="C264:C267"/>
    <mergeCell ref="A252:A255"/>
    <mergeCell ref="B252:B255"/>
    <mergeCell ref="C252:C255"/>
    <mergeCell ref="A256:A259"/>
    <mergeCell ref="B256:B259"/>
    <mergeCell ref="C256:C259"/>
    <mergeCell ref="A276:A279"/>
    <mergeCell ref="B276:B279"/>
    <mergeCell ref="C276:C279"/>
    <mergeCell ref="A280:A283"/>
    <mergeCell ref="B280:B283"/>
    <mergeCell ref="C280:C283"/>
    <mergeCell ref="A268:A271"/>
    <mergeCell ref="B268:B271"/>
    <mergeCell ref="C268:C271"/>
    <mergeCell ref="A272:A275"/>
    <mergeCell ref="B272:B275"/>
    <mergeCell ref="C272:C275"/>
    <mergeCell ref="A304:A307"/>
    <mergeCell ref="B304:B307"/>
    <mergeCell ref="C304:C307"/>
    <mergeCell ref="A292:A295"/>
    <mergeCell ref="B292:B295"/>
    <mergeCell ref="C292:C295"/>
    <mergeCell ref="A300:A303"/>
    <mergeCell ref="B300:B303"/>
    <mergeCell ref="C300:C303"/>
    <mergeCell ref="A296:A299"/>
    <mergeCell ref="B296:B299"/>
    <mergeCell ref="C296:C299"/>
    <mergeCell ref="A332:A335"/>
    <mergeCell ref="B332:B335"/>
    <mergeCell ref="C332:C335"/>
    <mergeCell ref="A336:A339"/>
    <mergeCell ref="B336:B339"/>
    <mergeCell ref="C336:C339"/>
    <mergeCell ref="A324:A327"/>
    <mergeCell ref="B324:B327"/>
    <mergeCell ref="C324:C327"/>
    <mergeCell ref="A348:A351"/>
    <mergeCell ref="B348:B351"/>
    <mergeCell ref="C348:C351"/>
    <mergeCell ref="A352:A355"/>
    <mergeCell ref="B352:B355"/>
    <mergeCell ref="C352:C355"/>
    <mergeCell ref="A340:A343"/>
    <mergeCell ref="B340:B343"/>
    <mergeCell ref="C340:C343"/>
    <mergeCell ref="A344:A347"/>
    <mergeCell ref="B344:B347"/>
    <mergeCell ref="C344:C347"/>
    <mergeCell ref="A364:A367"/>
    <mergeCell ref="B364:B367"/>
    <mergeCell ref="C364:C367"/>
    <mergeCell ref="A368:A371"/>
    <mergeCell ref="B368:B371"/>
    <mergeCell ref="C368:C371"/>
    <mergeCell ref="A356:A359"/>
    <mergeCell ref="B356:B359"/>
    <mergeCell ref="C356:C359"/>
    <mergeCell ref="A360:A363"/>
    <mergeCell ref="B360:B363"/>
    <mergeCell ref="C360:C363"/>
    <mergeCell ref="A380:A383"/>
    <mergeCell ref="B380:B383"/>
    <mergeCell ref="C380:C383"/>
    <mergeCell ref="A384:A387"/>
    <mergeCell ref="B384:B387"/>
    <mergeCell ref="C384:C387"/>
    <mergeCell ref="A372:A375"/>
    <mergeCell ref="B372:B375"/>
    <mergeCell ref="C372:C375"/>
    <mergeCell ref="A376:A379"/>
    <mergeCell ref="B376:B379"/>
    <mergeCell ref="C376:C379"/>
    <mergeCell ref="A396:A399"/>
    <mergeCell ref="B396:B399"/>
    <mergeCell ref="C396:C399"/>
    <mergeCell ref="A400:A403"/>
    <mergeCell ref="B400:B403"/>
    <mergeCell ref="C400:C403"/>
    <mergeCell ref="A388:A391"/>
    <mergeCell ref="B388:B391"/>
    <mergeCell ref="C388:C391"/>
    <mergeCell ref="A392:A395"/>
    <mergeCell ref="B392:B395"/>
    <mergeCell ref="C392:C395"/>
    <mergeCell ref="A412:A415"/>
    <mergeCell ref="B412:B415"/>
    <mergeCell ref="C412:C415"/>
    <mergeCell ref="A416:A419"/>
    <mergeCell ref="B416:B419"/>
    <mergeCell ref="C416:C419"/>
    <mergeCell ref="A404:A407"/>
    <mergeCell ref="B404:B407"/>
    <mergeCell ref="C404:C407"/>
    <mergeCell ref="A408:A411"/>
    <mergeCell ref="B408:B411"/>
    <mergeCell ref="C408:C411"/>
    <mergeCell ref="A428:A431"/>
    <mergeCell ref="B428:B431"/>
    <mergeCell ref="C428:C431"/>
    <mergeCell ref="A432:A435"/>
    <mergeCell ref="B432:B435"/>
    <mergeCell ref="C432:C435"/>
    <mergeCell ref="A420:A423"/>
    <mergeCell ref="B420:B423"/>
    <mergeCell ref="C420:C423"/>
    <mergeCell ref="A424:A427"/>
    <mergeCell ref="B424:B427"/>
    <mergeCell ref="C424:C427"/>
    <mergeCell ref="A444:A447"/>
    <mergeCell ref="B444:B447"/>
    <mergeCell ref="C444:C447"/>
    <mergeCell ref="A448:A451"/>
    <mergeCell ref="B448:B451"/>
    <mergeCell ref="C448:C451"/>
    <mergeCell ref="A436:A439"/>
    <mergeCell ref="B436:B439"/>
    <mergeCell ref="C436:C439"/>
    <mergeCell ref="A440:A443"/>
    <mergeCell ref="B440:B443"/>
    <mergeCell ref="C440:C443"/>
    <mergeCell ref="A464:A467"/>
    <mergeCell ref="B464:B467"/>
    <mergeCell ref="C464:C467"/>
    <mergeCell ref="A452:A455"/>
    <mergeCell ref="B452:B455"/>
    <mergeCell ref="C452:C455"/>
    <mergeCell ref="A456:A459"/>
    <mergeCell ref="B456:B459"/>
    <mergeCell ref="C456:C459"/>
    <mergeCell ref="A472:A476"/>
    <mergeCell ref="B473:B476"/>
    <mergeCell ref="C473:C476"/>
    <mergeCell ref="A468:A471"/>
    <mergeCell ref="B468:B471"/>
    <mergeCell ref="C468:C471"/>
    <mergeCell ref="O472:O473"/>
    <mergeCell ref="P472:P473"/>
    <mergeCell ref="F472:F473"/>
    <mergeCell ref="G472:G473"/>
    <mergeCell ref="H472:H473"/>
    <mergeCell ref="I472:I473"/>
    <mergeCell ref="J472:J473"/>
    <mergeCell ref="K472:K473"/>
    <mergeCell ref="D472:D473"/>
    <mergeCell ref="L472:L473"/>
    <mergeCell ref="M472:M473"/>
    <mergeCell ref="N472:N473"/>
    <mergeCell ref="A489:A492"/>
    <mergeCell ref="B489:B492"/>
    <mergeCell ref="C489:C492"/>
    <mergeCell ref="A493:A496"/>
    <mergeCell ref="B493:B496"/>
    <mergeCell ref="C493:C496"/>
    <mergeCell ref="A477:A480"/>
    <mergeCell ref="B477:B480"/>
    <mergeCell ref="C477:C480"/>
    <mergeCell ref="A481:A484"/>
    <mergeCell ref="B481:B484"/>
    <mergeCell ref="C481:C484"/>
    <mergeCell ref="A485:A488"/>
    <mergeCell ref="B485:B488"/>
    <mergeCell ref="C485:C488"/>
    <mergeCell ref="A513:A516"/>
    <mergeCell ref="B513:B516"/>
    <mergeCell ref="C513:C516"/>
    <mergeCell ref="A517:A520"/>
    <mergeCell ref="B517:B520"/>
    <mergeCell ref="C517:C520"/>
    <mergeCell ref="A328:A331"/>
    <mergeCell ref="B328:B331"/>
    <mergeCell ref="C328:C331"/>
    <mergeCell ref="A497:A500"/>
    <mergeCell ref="B497:B500"/>
    <mergeCell ref="C497:C500"/>
    <mergeCell ref="A501:A504"/>
    <mergeCell ref="B501:B504"/>
    <mergeCell ref="C501:C504"/>
    <mergeCell ref="A505:A508"/>
    <mergeCell ref="B505:B508"/>
    <mergeCell ref="C505:C508"/>
    <mergeCell ref="A509:A512"/>
    <mergeCell ref="B509:B512"/>
    <mergeCell ref="C509:C512"/>
    <mergeCell ref="A460:A463"/>
    <mergeCell ref="B460:B463"/>
    <mergeCell ref="C460:C463"/>
    <mergeCell ref="A34:A37"/>
    <mergeCell ref="B34:B37"/>
    <mergeCell ref="C34:C37"/>
    <mergeCell ref="A38:A41"/>
    <mergeCell ref="B38:B41"/>
    <mergeCell ref="C38:C41"/>
    <mergeCell ref="A42:A45"/>
    <mergeCell ref="B42:B45"/>
    <mergeCell ref="C42:C45"/>
    <mergeCell ref="A46:A49"/>
    <mergeCell ref="B46:B49"/>
    <mergeCell ref="C46:C49"/>
    <mergeCell ref="A50:A53"/>
    <mergeCell ref="B50:B53"/>
    <mergeCell ref="C50:C53"/>
    <mergeCell ref="A54:A57"/>
    <mergeCell ref="B54:B57"/>
    <mergeCell ref="C54:C57"/>
    <mergeCell ref="B316:B319"/>
    <mergeCell ref="C316:C319"/>
    <mergeCell ref="B320:B323"/>
    <mergeCell ref="C320:C323"/>
    <mergeCell ref="A316:A319"/>
    <mergeCell ref="A320:A323"/>
    <mergeCell ref="A58:A61"/>
    <mergeCell ref="B58:B61"/>
    <mergeCell ref="C58:C61"/>
    <mergeCell ref="A62:A65"/>
    <mergeCell ref="B62:B65"/>
    <mergeCell ref="C62:C65"/>
    <mergeCell ref="A312:A315"/>
    <mergeCell ref="B312:B315"/>
    <mergeCell ref="C312:C315"/>
    <mergeCell ref="A308:A311"/>
    <mergeCell ref="B308:B311"/>
    <mergeCell ref="C308:C311"/>
    <mergeCell ref="A284:A287"/>
    <mergeCell ref="B284:B287"/>
    <mergeCell ref="C284:C287"/>
    <mergeCell ref="A288:A291"/>
    <mergeCell ref="B288:B291"/>
    <mergeCell ref="C288:C291"/>
  </mergeCells>
  <pageMargins left="0.39370078740157483" right="0.39370078740157483" top="0.78740157480314965" bottom="0.39370078740157483" header="0.31496062992125984" footer="0.31496062992125984"/>
  <pageSetup paperSize="9" scale="5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2023-05-04T05:13:13Z</dcterms:modified>
</cp:coreProperties>
</file>