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2"/>
  </bookViews>
  <sheets>
    <sheet name="Индикаторы" sheetId="3" r:id="rId1"/>
    <sheet name="Перечень мероприятий" sheetId="5" state="hidden" r:id="rId2"/>
    <sheet name="Ресурсное обеспечение" sheetId="7" r:id="rId3"/>
  </sheets>
  <definedNames>
    <definedName name="_xlnm._FilterDatabase" localSheetId="2" hidden="1">'Ресурсное обеспечение'!$A$4:$K$5</definedName>
    <definedName name="_xlnm.Print_Titles" localSheetId="0">Индикаторы!$6:$6</definedName>
    <definedName name="_xlnm.Print_Titles" localSheetId="2">'Ресурсное обеспечение'!$4:$5</definedName>
  </definedNames>
  <calcPr calcId="152511"/>
</workbook>
</file>

<file path=xl/calcChain.xml><?xml version="1.0" encoding="utf-8"?>
<calcChain xmlns="http://schemas.openxmlformats.org/spreadsheetml/2006/main">
  <c r="K403" i="7" l="1"/>
  <c r="K363" i="7"/>
  <c r="K279" i="7"/>
  <c r="K115" i="7"/>
  <c r="N7" i="7" l="1"/>
  <c r="N8" i="7"/>
  <c r="L360" i="7" l="1"/>
  <c r="M360" i="7"/>
  <c r="E476" i="7" l="1"/>
  <c r="E475" i="7"/>
  <c r="E474" i="7"/>
  <c r="P473" i="7"/>
  <c r="O473" i="7"/>
  <c r="N473" i="7"/>
  <c r="M473" i="7"/>
  <c r="L473" i="7"/>
  <c r="K473" i="7"/>
  <c r="J473" i="7"/>
  <c r="I473" i="7"/>
  <c r="H473" i="7"/>
  <c r="G473" i="7"/>
  <c r="F473" i="7"/>
  <c r="E473" i="7" s="1"/>
  <c r="M280" i="7" l="1"/>
  <c r="N280" i="7"/>
  <c r="O280" i="7"/>
  <c r="P280" i="7"/>
  <c r="L288" i="7"/>
  <c r="M288" i="7"/>
  <c r="N288" i="7"/>
  <c r="O288" i="7"/>
  <c r="P288" i="7"/>
  <c r="J313" i="7"/>
  <c r="K313" i="7"/>
  <c r="K312" i="7" s="1"/>
  <c r="L313" i="7"/>
  <c r="L312" i="7" s="1"/>
  <c r="M313" i="7"/>
  <c r="N313" i="7"/>
  <c r="O313" i="7"/>
  <c r="O312" i="7" s="1"/>
  <c r="P313" i="7"/>
  <c r="P312" i="7" s="1"/>
  <c r="J314" i="7"/>
  <c r="K314" i="7"/>
  <c r="L314" i="7"/>
  <c r="M314" i="7"/>
  <c r="N314" i="7"/>
  <c r="O314" i="7"/>
  <c r="P314" i="7"/>
  <c r="J315" i="7"/>
  <c r="K315" i="7"/>
  <c r="L315" i="7"/>
  <c r="M315" i="7"/>
  <c r="N315" i="7"/>
  <c r="O315" i="7"/>
  <c r="P315" i="7"/>
  <c r="K384" i="7"/>
  <c r="L384" i="7"/>
  <c r="M384" i="7"/>
  <c r="N384" i="7"/>
  <c r="O384" i="7"/>
  <c r="P384" i="7"/>
  <c r="K385" i="7"/>
  <c r="L385" i="7"/>
  <c r="M385" i="7"/>
  <c r="N385" i="7"/>
  <c r="O385" i="7"/>
  <c r="P385" i="7"/>
  <c r="K386" i="7"/>
  <c r="L386" i="7"/>
  <c r="M386" i="7"/>
  <c r="N386" i="7"/>
  <c r="O386" i="7"/>
  <c r="P386" i="7"/>
  <c r="K387" i="7"/>
  <c r="L387" i="7"/>
  <c r="M387" i="7"/>
  <c r="N387" i="7"/>
  <c r="O387" i="7"/>
  <c r="P387" i="7"/>
  <c r="K389" i="7"/>
  <c r="K388" i="7" s="1"/>
  <c r="L389" i="7"/>
  <c r="L388" i="7" s="1"/>
  <c r="M389" i="7"/>
  <c r="M388" i="7" s="1"/>
  <c r="N389" i="7"/>
  <c r="N388" i="7" s="1"/>
  <c r="O389" i="7"/>
  <c r="O388" i="7" s="1"/>
  <c r="P389" i="7"/>
  <c r="P388" i="7" s="1"/>
  <c r="K390" i="7"/>
  <c r="L390" i="7"/>
  <c r="M390" i="7"/>
  <c r="N390" i="7"/>
  <c r="O390" i="7"/>
  <c r="P390" i="7"/>
  <c r="K391" i="7"/>
  <c r="L391" i="7"/>
  <c r="M391" i="7"/>
  <c r="N391" i="7"/>
  <c r="O391" i="7"/>
  <c r="P391" i="7"/>
  <c r="K392" i="7"/>
  <c r="L392" i="7"/>
  <c r="M392" i="7"/>
  <c r="N392" i="7"/>
  <c r="O392" i="7"/>
  <c r="P392" i="7"/>
  <c r="K53" i="7"/>
  <c r="M312" i="7" l="1"/>
  <c r="N312" i="7"/>
  <c r="J312" i="7"/>
  <c r="K212" i="7"/>
  <c r="L212" i="7"/>
  <c r="M212" i="7"/>
  <c r="N212" i="7"/>
  <c r="O212" i="7"/>
  <c r="P212" i="7"/>
  <c r="K208" i="7"/>
  <c r="L208" i="7"/>
  <c r="M208" i="7"/>
  <c r="N208" i="7"/>
  <c r="O208" i="7"/>
  <c r="P208" i="7"/>
  <c r="N276" i="7"/>
  <c r="O276" i="7"/>
  <c r="P276" i="7"/>
  <c r="K207" i="7"/>
  <c r="K203" i="7" s="1"/>
  <c r="K114" i="7"/>
  <c r="I478" i="7"/>
  <c r="E472" i="7"/>
  <c r="E471" i="7"/>
  <c r="E470" i="7"/>
  <c r="P469" i="7"/>
  <c r="O469" i="7"/>
  <c r="N469" i="7"/>
  <c r="M469" i="7"/>
  <c r="L469" i="7"/>
  <c r="K469" i="7"/>
  <c r="J469" i="7"/>
  <c r="I469" i="7"/>
  <c r="H469" i="7"/>
  <c r="G469" i="7"/>
  <c r="F469" i="7"/>
  <c r="E469" i="7" s="1"/>
  <c r="E468" i="7"/>
  <c r="E467" i="7"/>
  <c r="E466" i="7"/>
  <c r="E465" i="7"/>
  <c r="E464" i="7"/>
  <c r="E463" i="7"/>
  <c r="E462" i="7"/>
  <c r="P461" i="7"/>
  <c r="O461" i="7"/>
  <c r="N461" i="7"/>
  <c r="M461" i="7"/>
  <c r="L461" i="7"/>
  <c r="K461" i="7"/>
  <c r="J461" i="7"/>
  <c r="I461" i="7"/>
  <c r="H461" i="7"/>
  <c r="G461" i="7"/>
  <c r="F461" i="7"/>
  <c r="E461" i="7"/>
  <c r="E460" i="7"/>
  <c r="E459" i="7"/>
  <c r="E458" i="7"/>
  <c r="P457" i="7"/>
  <c r="O457" i="7"/>
  <c r="N457" i="7"/>
  <c r="M457" i="7"/>
  <c r="L457" i="7"/>
  <c r="K457" i="7"/>
  <c r="J457" i="7"/>
  <c r="I457" i="7"/>
  <c r="H457" i="7"/>
  <c r="G457" i="7"/>
  <c r="F457" i="7"/>
  <c r="J456" i="7"/>
  <c r="E455" i="7"/>
  <c r="E454" i="7"/>
  <c r="P453" i="7"/>
  <c r="O453" i="7"/>
  <c r="N453" i="7"/>
  <c r="M453" i="7"/>
  <c r="L453" i="7"/>
  <c r="K453" i="7"/>
  <c r="I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P403" i="7"/>
  <c r="O403" i="7"/>
  <c r="N403" i="7"/>
  <c r="M403" i="7"/>
  <c r="L403" i="7"/>
  <c r="I403" i="7"/>
  <c r="P402" i="7"/>
  <c r="O402" i="7"/>
  <c r="N402" i="7"/>
  <c r="M402" i="7"/>
  <c r="L402" i="7"/>
  <c r="K402" i="7"/>
  <c r="J402" i="7"/>
  <c r="I402" i="7"/>
  <c r="P401" i="7"/>
  <c r="O401" i="7"/>
  <c r="N401" i="7"/>
  <c r="M401" i="7"/>
  <c r="L401" i="7"/>
  <c r="K401" i="7"/>
  <c r="J401" i="7"/>
  <c r="I401" i="7"/>
  <c r="H400" i="7"/>
  <c r="G400" i="7"/>
  <c r="F400" i="7"/>
  <c r="E399" i="7"/>
  <c r="E398" i="7"/>
  <c r="E397" i="7"/>
  <c r="E396" i="7"/>
  <c r="J395" i="7"/>
  <c r="E395" i="7" s="1"/>
  <c r="E394" i="7"/>
  <c r="E393" i="7"/>
  <c r="J392" i="7"/>
  <c r="I392" i="7"/>
  <c r="E392" i="7"/>
  <c r="J391" i="7"/>
  <c r="I391" i="7"/>
  <c r="E391" i="7" s="1"/>
  <c r="J390" i="7"/>
  <c r="J388" i="7" s="1"/>
  <c r="J384" i="7" s="1"/>
  <c r="I390" i="7"/>
  <c r="I386" i="7" s="1"/>
  <c r="J389" i="7"/>
  <c r="I389" i="7"/>
  <c r="J387" i="7"/>
  <c r="I387" i="7"/>
  <c r="J386" i="7"/>
  <c r="J385" i="7"/>
  <c r="H384" i="7"/>
  <c r="G384" i="7"/>
  <c r="F384" i="7"/>
  <c r="E383" i="7"/>
  <c r="E382" i="7"/>
  <c r="E381" i="7"/>
  <c r="P380" i="7"/>
  <c r="E380" i="7"/>
  <c r="E379" i="7"/>
  <c r="E378" i="7"/>
  <c r="E377" i="7"/>
  <c r="O376" i="7"/>
  <c r="E376" i="7" s="1"/>
  <c r="E375" i="7"/>
  <c r="E374" i="7"/>
  <c r="E373" i="7"/>
  <c r="E372" i="7"/>
  <c r="E371" i="7"/>
  <c r="E370" i="7"/>
  <c r="E369" i="7"/>
  <c r="E368" i="7"/>
  <c r="E367" i="7"/>
  <c r="E366" i="7"/>
  <c r="E365" i="7"/>
  <c r="K364" i="7"/>
  <c r="E364" i="7" s="1"/>
  <c r="J364" i="7"/>
  <c r="I364" i="7"/>
  <c r="E363" i="7"/>
  <c r="E362" i="7"/>
  <c r="E361" i="7"/>
  <c r="K360" i="7"/>
  <c r="J360" i="7"/>
  <c r="I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P347" i="7"/>
  <c r="O347" i="7"/>
  <c r="N347" i="7"/>
  <c r="M347" i="7"/>
  <c r="L347" i="7"/>
  <c r="L295" i="7" s="1"/>
  <c r="K347" i="7"/>
  <c r="K295" i="7" s="1"/>
  <c r="J347" i="7"/>
  <c r="J295" i="7" s="1"/>
  <c r="I347" i="7"/>
  <c r="P346" i="7"/>
  <c r="O346" i="7"/>
  <c r="N346" i="7"/>
  <c r="M346" i="7"/>
  <c r="L346" i="7"/>
  <c r="L294" i="7" s="1"/>
  <c r="K346" i="7"/>
  <c r="J346" i="7"/>
  <c r="P345" i="7"/>
  <c r="P293" i="7" s="1"/>
  <c r="O345" i="7"/>
  <c r="O344" i="7" s="1"/>
  <c r="I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I316" i="7"/>
  <c r="E316" i="7" s="1"/>
  <c r="I315" i="7"/>
  <c r="E315" i="7" s="1"/>
  <c r="I314" i="7"/>
  <c r="E314" i="7" s="1"/>
  <c r="I313" i="7"/>
  <c r="E313" i="7" s="1"/>
  <c r="E311" i="7"/>
  <c r="E310" i="7"/>
  <c r="E309" i="7"/>
  <c r="P308" i="7"/>
  <c r="O308" i="7"/>
  <c r="N308" i="7"/>
  <c r="M308" i="7"/>
  <c r="L308" i="7"/>
  <c r="K308" i="7"/>
  <c r="J308" i="7"/>
  <c r="E308" i="7" s="1"/>
  <c r="E307" i="7"/>
  <c r="E306" i="7"/>
  <c r="E305" i="7"/>
  <c r="E304" i="7"/>
  <c r="E303" i="7"/>
  <c r="E302" i="7"/>
  <c r="E301" i="7"/>
  <c r="E300" i="7"/>
  <c r="P299" i="7"/>
  <c r="O299" i="7"/>
  <c r="N299" i="7"/>
  <c r="M299" i="7"/>
  <c r="P298" i="7"/>
  <c r="O298" i="7"/>
  <c r="O294" i="7" s="1"/>
  <c r="N298" i="7"/>
  <c r="M298" i="7"/>
  <c r="P297" i="7"/>
  <c r="O297" i="7"/>
  <c r="N297" i="7"/>
  <c r="N296" i="7" s="1"/>
  <c r="M297" i="7"/>
  <c r="M293" i="7" s="1"/>
  <c r="P296" i="7"/>
  <c r="K294" i="7"/>
  <c r="L293" i="7"/>
  <c r="K293" i="7"/>
  <c r="J293" i="7"/>
  <c r="H292" i="7"/>
  <c r="G292" i="7"/>
  <c r="F292" i="7"/>
  <c r="E291" i="7"/>
  <c r="E290" i="7"/>
  <c r="E289" i="7"/>
  <c r="K288" i="7"/>
  <c r="J288" i="7"/>
  <c r="I288" i="7"/>
  <c r="H288" i="7"/>
  <c r="G288" i="7"/>
  <c r="F288" i="7"/>
  <c r="E287" i="7"/>
  <c r="E286" i="7"/>
  <c r="E285" i="7"/>
  <c r="E284" i="7"/>
  <c r="E283" i="7"/>
  <c r="E282" i="7"/>
  <c r="E281" i="7"/>
  <c r="L280" i="7"/>
  <c r="K280" i="7"/>
  <c r="J280" i="7"/>
  <c r="I280" i="7"/>
  <c r="H280" i="7"/>
  <c r="G280" i="7"/>
  <c r="F280" i="7"/>
  <c r="E278" i="7"/>
  <c r="E277" i="7"/>
  <c r="M276" i="7"/>
  <c r="L276" i="7"/>
  <c r="K276" i="7"/>
  <c r="J276" i="7"/>
  <c r="I276" i="7"/>
  <c r="H276" i="7"/>
  <c r="G276" i="7"/>
  <c r="F276" i="7"/>
  <c r="E275" i="7"/>
  <c r="E274" i="7"/>
  <c r="E273" i="7"/>
  <c r="P272" i="7"/>
  <c r="O272" i="7"/>
  <c r="N272" i="7"/>
  <c r="M272" i="7"/>
  <c r="L272" i="7"/>
  <c r="K272" i="7"/>
  <c r="J272" i="7"/>
  <c r="I272" i="7"/>
  <c r="H272" i="7"/>
  <c r="G272" i="7"/>
  <c r="F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I216" i="7"/>
  <c r="E216" i="7" s="1"/>
  <c r="E215" i="7"/>
  <c r="E214" i="7"/>
  <c r="E213" i="7"/>
  <c r="J212" i="7"/>
  <c r="I212" i="7"/>
  <c r="J211" i="7"/>
  <c r="J207" i="7" s="1"/>
  <c r="I211" i="7"/>
  <c r="J210" i="7"/>
  <c r="I210" i="7"/>
  <c r="I209" i="7"/>
  <c r="E209" i="7"/>
  <c r="P207" i="7"/>
  <c r="P203" i="7" s="1"/>
  <c r="O207" i="7"/>
  <c r="O203" i="7" s="1"/>
  <c r="N207" i="7"/>
  <c r="N203" i="7" s="1"/>
  <c r="M207" i="7"/>
  <c r="M203" i="7" s="1"/>
  <c r="L207" i="7"/>
  <c r="L203" i="7" s="1"/>
  <c r="H207" i="7"/>
  <c r="H203" i="7" s="1"/>
  <c r="H480" i="7" s="1"/>
  <c r="G207" i="7"/>
  <c r="G203" i="7" s="1"/>
  <c r="G480" i="7" s="1"/>
  <c r="F207" i="7"/>
  <c r="P206" i="7"/>
  <c r="P202" i="7" s="1"/>
  <c r="O206" i="7"/>
  <c r="O202" i="7" s="1"/>
  <c r="N206" i="7"/>
  <c r="N202" i="7" s="1"/>
  <c r="M206" i="7"/>
  <c r="M202" i="7" s="1"/>
  <c r="L206" i="7"/>
  <c r="L202" i="7" s="1"/>
  <c r="K206" i="7"/>
  <c r="K202" i="7" s="1"/>
  <c r="J206" i="7"/>
  <c r="J202" i="7" s="1"/>
  <c r="H206" i="7"/>
  <c r="G206" i="7"/>
  <c r="G202" i="7" s="1"/>
  <c r="G479" i="7" s="1"/>
  <c r="F206" i="7"/>
  <c r="P205" i="7"/>
  <c r="O205" i="7"/>
  <c r="O201" i="7" s="1"/>
  <c r="N205" i="7"/>
  <c r="N201" i="7" s="1"/>
  <c r="M205" i="7"/>
  <c r="L205" i="7"/>
  <c r="K205" i="7"/>
  <c r="K201" i="7" s="1"/>
  <c r="J205" i="7"/>
  <c r="J201" i="7" s="1"/>
  <c r="I205" i="7"/>
  <c r="H205" i="7"/>
  <c r="G205" i="7"/>
  <c r="G201" i="7" s="1"/>
  <c r="F205" i="7"/>
  <c r="H202" i="7"/>
  <c r="H479" i="7" s="1"/>
  <c r="I201" i="7"/>
  <c r="H201" i="7"/>
  <c r="H478" i="7" s="1"/>
  <c r="E199" i="7"/>
  <c r="E198" i="7"/>
  <c r="E197" i="7"/>
  <c r="P196" i="7"/>
  <c r="O196" i="7"/>
  <c r="N196" i="7"/>
  <c r="M196" i="7"/>
  <c r="L196" i="7"/>
  <c r="K196" i="7"/>
  <c r="J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P143" i="7"/>
  <c r="O143" i="7"/>
  <c r="N143" i="7"/>
  <c r="N140" i="7" s="1"/>
  <c r="M143" i="7"/>
  <c r="L143" i="7"/>
  <c r="K143" i="7"/>
  <c r="J143" i="7"/>
  <c r="P142" i="7"/>
  <c r="O142" i="7"/>
  <c r="N142" i="7"/>
  <c r="M142" i="7"/>
  <c r="L142" i="7"/>
  <c r="L140" i="7" s="1"/>
  <c r="K142" i="7"/>
  <c r="J142" i="7"/>
  <c r="P141" i="7"/>
  <c r="P140" i="7" s="1"/>
  <c r="O141" i="7"/>
  <c r="O140" i="7" s="1"/>
  <c r="N141" i="7"/>
  <c r="M141" i="7"/>
  <c r="L141" i="7"/>
  <c r="K141" i="7"/>
  <c r="E141" i="7" s="1"/>
  <c r="J141" i="7"/>
  <c r="J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P124" i="7"/>
  <c r="O124" i="7"/>
  <c r="N124" i="7"/>
  <c r="M124" i="7"/>
  <c r="L124" i="7"/>
  <c r="K124" i="7"/>
  <c r="J124" i="7"/>
  <c r="E123" i="7"/>
  <c r="E122" i="7"/>
  <c r="E121" i="7"/>
  <c r="E120" i="7"/>
  <c r="E119" i="7"/>
  <c r="E118" i="7"/>
  <c r="E117" i="7"/>
  <c r="E116" i="7"/>
  <c r="P115" i="7"/>
  <c r="O115" i="7"/>
  <c r="O37" i="7" s="1"/>
  <c r="O9" i="7" s="1"/>
  <c r="N115" i="7"/>
  <c r="N37" i="7" s="1"/>
  <c r="M115" i="7"/>
  <c r="L115" i="7"/>
  <c r="J115" i="7"/>
  <c r="P114" i="7"/>
  <c r="O114" i="7"/>
  <c r="O36" i="7" s="1"/>
  <c r="O8" i="7" s="1"/>
  <c r="N114" i="7"/>
  <c r="N36" i="7" s="1"/>
  <c r="M114" i="7"/>
  <c r="L114" i="7"/>
  <c r="L36" i="7" s="1"/>
  <c r="J114" i="7"/>
  <c r="P113" i="7"/>
  <c r="O113" i="7"/>
  <c r="O35" i="7" s="1"/>
  <c r="N113" i="7"/>
  <c r="M113" i="7"/>
  <c r="L113" i="7"/>
  <c r="K113" i="7"/>
  <c r="K112" i="7" s="1"/>
  <c r="J113" i="7"/>
  <c r="P112" i="7"/>
  <c r="M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K88" i="7"/>
  <c r="J88" i="7"/>
  <c r="I88" i="7"/>
  <c r="H88" i="7"/>
  <c r="E81" i="7"/>
  <c r="E80" i="7"/>
  <c r="E79" i="7"/>
  <c r="I78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K37" i="7"/>
  <c r="J53" i="7"/>
  <c r="J37" i="7" s="1"/>
  <c r="I53" i="7"/>
  <c r="I50" i="7" s="1"/>
  <c r="K52" i="7"/>
  <c r="K36" i="7" s="1"/>
  <c r="J52" i="7"/>
  <c r="I52" i="7"/>
  <c r="K51" i="7"/>
  <c r="J51" i="7"/>
  <c r="J35" i="7" s="1"/>
  <c r="I51" i="7"/>
  <c r="E49" i="7"/>
  <c r="E48" i="7"/>
  <c r="E47" i="7"/>
  <c r="E46" i="7"/>
  <c r="E45" i="7"/>
  <c r="E44" i="7"/>
  <c r="E43" i="7"/>
  <c r="E42" i="7"/>
  <c r="E41" i="7"/>
  <c r="E40" i="7"/>
  <c r="E39" i="7"/>
  <c r="E38" i="7"/>
  <c r="P37" i="7"/>
  <c r="P9" i="7" s="1"/>
  <c r="M37" i="7"/>
  <c r="L37" i="7"/>
  <c r="I37" i="7"/>
  <c r="P36" i="7"/>
  <c r="M36" i="7"/>
  <c r="I36" i="7"/>
  <c r="P35" i="7"/>
  <c r="N35" i="7"/>
  <c r="M35" i="7"/>
  <c r="L35" i="7"/>
  <c r="I35" i="7"/>
  <c r="E33" i="7"/>
  <c r="E32" i="7"/>
  <c r="E31" i="7"/>
  <c r="E30" i="7"/>
  <c r="P29" i="7"/>
  <c r="O29" i="7"/>
  <c r="E28" i="7"/>
  <c r="E27" i="7"/>
  <c r="N26" i="7"/>
  <c r="M26" i="7"/>
  <c r="L26" i="7"/>
  <c r="K26" i="7"/>
  <c r="J26" i="7"/>
  <c r="N25" i="7"/>
  <c r="N13" i="7" s="1"/>
  <c r="N9" i="7" s="1"/>
  <c r="N6" i="7" s="1"/>
  <c r="M25" i="7"/>
  <c r="M13" i="7" s="1"/>
  <c r="L25" i="7"/>
  <c r="K25" i="7"/>
  <c r="K22" i="7" s="1"/>
  <c r="J25" i="7"/>
  <c r="J13" i="7" s="1"/>
  <c r="P24" i="7"/>
  <c r="O24" i="7"/>
  <c r="N24" i="7"/>
  <c r="N12" i="7" s="1"/>
  <c r="M24" i="7"/>
  <c r="M12" i="7" s="1"/>
  <c r="L24" i="7"/>
  <c r="L12" i="7" s="1"/>
  <c r="K24" i="7"/>
  <c r="J24" i="7"/>
  <c r="J12" i="7" s="1"/>
  <c r="P23" i="7"/>
  <c r="O23" i="7"/>
  <c r="O11" i="7" s="1"/>
  <c r="N23" i="7"/>
  <c r="M23" i="7"/>
  <c r="I22" i="7"/>
  <c r="E21" i="7"/>
  <c r="E20" i="7"/>
  <c r="E19" i="7"/>
  <c r="E18" i="7"/>
  <c r="E17" i="7"/>
  <c r="E16" i="7"/>
  <c r="E15" i="7"/>
  <c r="E14" i="7"/>
  <c r="L13" i="7"/>
  <c r="I13" i="7"/>
  <c r="P12" i="7"/>
  <c r="O12" i="7"/>
  <c r="K12" i="7"/>
  <c r="I12" i="7"/>
  <c r="P11" i="7"/>
  <c r="M11" i="7"/>
  <c r="L11" i="7"/>
  <c r="K11" i="7"/>
  <c r="J11" i="7"/>
  <c r="I11" i="7"/>
  <c r="I9" i="7"/>
  <c r="I7" i="7"/>
  <c r="H6" i="7"/>
  <c r="G6" i="7"/>
  <c r="F6" i="7"/>
  <c r="M8" i="7" l="1"/>
  <c r="K344" i="7"/>
  <c r="E288" i="7"/>
  <c r="L112" i="7"/>
  <c r="L22" i="7"/>
  <c r="E12" i="7"/>
  <c r="P295" i="7"/>
  <c r="E299" i="7"/>
  <c r="I8" i="7"/>
  <c r="M10" i="7"/>
  <c r="J22" i="7"/>
  <c r="N22" i="7"/>
  <c r="N34" i="7"/>
  <c r="J36" i="7"/>
  <c r="N112" i="7"/>
  <c r="M140" i="7"/>
  <c r="I295" i="7"/>
  <c r="E295" i="7" s="1"/>
  <c r="E346" i="7"/>
  <c r="N295" i="7"/>
  <c r="N400" i="7"/>
  <c r="E114" i="7"/>
  <c r="J10" i="7"/>
  <c r="K13" i="7"/>
  <c r="K10" i="7" s="1"/>
  <c r="M9" i="7"/>
  <c r="M6" i="7" s="1"/>
  <c r="J34" i="7"/>
  <c r="K8" i="7"/>
  <c r="J112" i="7"/>
  <c r="E112" i="7" s="1"/>
  <c r="N480" i="7"/>
  <c r="M295" i="7"/>
  <c r="O295" i="7"/>
  <c r="K400" i="7"/>
  <c r="O400" i="7"/>
  <c r="N293" i="7"/>
  <c r="P294" i="7"/>
  <c r="P292" i="7" s="1"/>
  <c r="E345" i="7"/>
  <c r="P344" i="7"/>
  <c r="N294" i="7"/>
  <c r="N479" i="7" s="1"/>
  <c r="J294" i="7"/>
  <c r="J292" i="7" s="1"/>
  <c r="K292" i="7"/>
  <c r="J344" i="7"/>
  <c r="N344" i="7"/>
  <c r="E387" i="7"/>
  <c r="E402" i="7"/>
  <c r="M204" i="7"/>
  <c r="L9" i="7"/>
  <c r="L480" i="7" s="1"/>
  <c r="N11" i="7"/>
  <c r="N10" i="7" s="1"/>
  <c r="J50" i="7"/>
  <c r="E51" i="7"/>
  <c r="L7" i="7"/>
  <c r="P7" i="7"/>
  <c r="P6" i="7" s="1"/>
  <c r="P34" i="7"/>
  <c r="J7" i="7"/>
  <c r="J478" i="7" s="1"/>
  <c r="E37" i="7"/>
  <c r="K9" i="7"/>
  <c r="K480" i="7" s="1"/>
  <c r="E143" i="7"/>
  <c r="O7" i="7"/>
  <c r="O6" i="7" s="1"/>
  <c r="M7" i="7"/>
  <c r="K140" i="7"/>
  <c r="E140" i="7" s="1"/>
  <c r="L8" i="7"/>
  <c r="E212" i="7"/>
  <c r="L204" i="7"/>
  <c r="N200" i="7"/>
  <c r="M201" i="7"/>
  <c r="M200" i="7" s="1"/>
  <c r="L201" i="7"/>
  <c r="L200" i="7" s="1"/>
  <c r="E272" i="7"/>
  <c r="P204" i="7"/>
  <c r="P201" i="7"/>
  <c r="P200" i="7" s="1"/>
  <c r="N204" i="7"/>
  <c r="E205" i="7"/>
  <c r="E279" i="7"/>
  <c r="E276" i="7"/>
  <c r="E360" i="7"/>
  <c r="E347" i="7"/>
  <c r="E280" i="7"/>
  <c r="E124" i="7"/>
  <c r="N292" i="7"/>
  <c r="I388" i="7"/>
  <c r="E388" i="7" s="1"/>
  <c r="E389" i="7"/>
  <c r="P480" i="7"/>
  <c r="E456" i="7"/>
  <c r="J403" i="7"/>
  <c r="E403" i="7" s="1"/>
  <c r="J453" i="7"/>
  <c r="E453" i="7" s="1"/>
  <c r="L10" i="7"/>
  <c r="E23" i="7"/>
  <c r="M22" i="7"/>
  <c r="E24" i="7"/>
  <c r="P26" i="7"/>
  <c r="P25" i="7"/>
  <c r="O34" i="7"/>
  <c r="M34" i="7"/>
  <c r="K35" i="7"/>
  <c r="E35" i="7" s="1"/>
  <c r="E53" i="7"/>
  <c r="E88" i="7"/>
  <c r="O112" i="7"/>
  <c r="E115" i="7"/>
  <c r="E142" i="7"/>
  <c r="H200" i="7"/>
  <c r="H477" i="7"/>
  <c r="G478" i="7"/>
  <c r="G477" i="7" s="1"/>
  <c r="G200" i="7"/>
  <c r="K200" i="7"/>
  <c r="O200" i="7"/>
  <c r="E210" i="7"/>
  <c r="I208" i="7"/>
  <c r="I206" i="7"/>
  <c r="E206" i="7" s="1"/>
  <c r="I312" i="7"/>
  <c r="E312" i="7" s="1"/>
  <c r="L344" i="7"/>
  <c r="I385" i="7"/>
  <c r="E401" i="7"/>
  <c r="I400" i="7"/>
  <c r="M400" i="7"/>
  <c r="E457" i="7"/>
  <c r="E36" i="7"/>
  <c r="J204" i="7"/>
  <c r="J203" i="7"/>
  <c r="J200" i="7" s="1"/>
  <c r="O293" i="7"/>
  <c r="O292" i="7" s="1"/>
  <c r="O296" i="7"/>
  <c r="E11" i="7"/>
  <c r="I10" i="7"/>
  <c r="I34" i="7"/>
  <c r="L34" i="7"/>
  <c r="K50" i="7"/>
  <c r="E52" i="7"/>
  <c r="J9" i="7"/>
  <c r="K204" i="7"/>
  <c r="O204" i="7"/>
  <c r="J208" i="7"/>
  <c r="E297" i="7"/>
  <c r="E298" i="7"/>
  <c r="L292" i="7"/>
  <c r="E390" i="7"/>
  <c r="N478" i="7"/>
  <c r="O26" i="7"/>
  <c r="E26" i="7" s="1"/>
  <c r="O25" i="7"/>
  <c r="I6" i="7"/>
  <c r="P8" i="7"/>
  <c r="P479" i="7" s="1"/>
  <c r="E29" i="7"/>
  <c r="J8" i="7"/>
  <c r="J479" i="7" s="1"/>
  <c r="E113" i="7"/>
  <c r="E196" i="7"/>
  <c r="K479" i="7"/>
  <c r="O479" i="7"/>
  <c r="E211" i="7"/>
  <c r="E293" i="7"/>
  <c r="M344" i="7"/>
  <c r="M294" i="7"/>
  <c r="M292" i="7" s="1"/>
  <c r="E386" i="7"/>
  <c r="O480" i="7"/>
  <c r="F201" i="7"/>
  <c r="F202" i="7"/>
  <c r="F203" i="7"/>
  <c r="I207" i="7"/>
  <c r="I203" i="7" s="1"/>
  <c r="L400" i="7"/>
  <c r="P400" i="7"/>
  <c r="M296" i="7"/>
  <c r="J27" i="3"/>
  <c r="K27" i="3"/>
  <c r="L27" i="3"/>
  <c r="M27" i="3"/>
  <c r="N27" i="3"/>
  <c r="O27" i="3"/>
  <c r="L6" i="7" l="1"/>
  <c r="M480" i="7"/>
  <c r="I292" i="7"/>
  <c r="I480" i="7"/>
  <c r="E50" i="7"/>
  <c r="E292" i="7"/>
  <c r="L479" i="7"/>
  <c r="E9" i="7"/>
  <c r="E8" i="7"/>
  <c r="L478" i="7"/>
  <c r="M478" i="7"/>
  <c r="N477" i="7"/>
  <c r="P478" i="7"/>
  <c r="P477" i="7" s="1"/>
  <c r="J6" i="7"/>
  <c r="E296" i="7"/>
  <c r="I384" i="7"/>
  <c r="E384" i="7" s="1"/>
  <c r="E385" i="7"/>
  <c r="E208" i="7"/>
  <c r="O478" i="7"/>
  <c r="O477" i="7" s="1"/>
  <c r="K7" i="7"/>
  <c r="K34" i="7"/>
  <c r="E34" i="7" s="1"/>
  <c r="J480" i="7"/>
  <c r="J477" i="7" s="1"/>
  <c r="J400" i="7"/>
  <c r="E400" i="7" s="1"/>
  <c r="I202" i="7"/>
  <c r="E202" i="7" s="1"/>
  <c r="I204" i="7"/>
  <c r="E204" i="7" s="1"/>
  <c r="E203" i="7"/>
  <c r="F480" i="7"/>
  <c r="O13" i="7"/>
  <c r="O22" i="7"/>
  <c r="E344" i="7"/>
  <c r="E25" i="7"/>
  <c r="E294" i="7"/>
  <c r="E201" i="7"/>
  <c r="F478" i="7"/>
  <c r="F200" i="7"/>
  <c r="P22" i="7"/>
  <c r="P13" i="7"/>
  <c r="P10" i="7" s="1"/>
  <c r="M479" i="7"/>
  <c r="F479" i="7"/>
  <c r="E207" i="7"/>
  <c r="M8" i="3"/>
  <c r="N8" i="3"/>
  <c r="O8" i="3"/>
  <c r="L477" i="7" l="1"/>
  <c r="M477" i="7"/>
  <c r="E22" i="7"/>
  <c r="O10" i="7"/>
  <c r="E10" i="7" s="1"/>
  <c r="E13" i="7"/>
  <c r="I200" i="7"/>
  <c r="E200" i="7" s="1"/>
  <c r="I479" i="7"/>
  <c r="I477" i="7" s="1"/>
  <c r="F477" i="7"/>
  <c r="E480" i="7"/>
  <c r="K6" i="7"/>
  <c r="E6" i="7" s="1"/>
  <c r="K478" i="7"/>
  <c r="K477" i="7" s="1"/>
  <c r="E7" i="7"/>
  <c r="E477" i="7" l="1"/>
  <c r="E479" i="7"/>
  <c r="E478" i="7"/>
</calcChain>
</file>

<file path=xl/sharedStrings.xml><?xml version="1.0" encoding="utf-8"?>
<sst xmlns="http://schemas.openxmlformats.org/spreadsheetml/2006/main" count="1274" uniqueCount="320">
  <si>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</si>
  <si>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</si>
  <si>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</si>
  <si>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</si>
  <si>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</si>
  <si>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</si>
  <si>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</si>
  <si>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</si>
  <si>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</si>
  <si>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</si>
  <si>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</si>
  <si>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</si>
  <si>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</si>
  <si>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</si>
  <si>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</si>
  <si>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</si>
  <si>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</si>
  <si>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</si>
  <si>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</si>
  <si>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</si>
  <si>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</si>
  <si>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</si>
  <si>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</si>
  <si>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</si>
  <si>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</si>
  <si>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</si>
  <si>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</si>
  <si>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</si>
  <si>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1.1</t>
  </si>
  <si>
    <t>1.2</t>
  </si>
  <si>
    <t>1.3</t>
  </si>
  <si>
    <t>1.1.1</t>
  </si>
  <si>
    <t>1.1.2</t>
  </si>
  <si>
    <t>1.1.3</t>
  </si>
  <si>
    <t>1.1.3.1</t>
  </si>
  <si>
    <t>1.1.4</t>
  </si>
  <si>
    <t>1.2.1</t>
  </si>
  <si>
    <t>1.2.1.2</t>
  </si>
  <si>
    <t>1.2.2</t>
  </si>
  <si>
    <t>1.3.1</t>
  </si>
  <si>
    <t>1.2.3</t>
  </si>
  <si>
    <t>1.2.4</t>
  </si>
  <si>
    <t>1.2.4.1</t>
  </si>
  <si>
    <t>1.2.4.2</t>
  </si>
  <si>
    <t>1.2.4.3</t>
  </si>
  <si>
    <t>1.3.2</t>
  </si>
  <si>
    <t>1.3.2.1</t>
  </si>
  <si>
    <t>1.3.2.2</t>
  </si>
  <si>
    <t>1.3.2.3</t>
  </si>
  <si>
    <t>1.3.2.4</t>
  </si>
  <si>
    <t>Проведение инженерных изысканий по объекту "Строительство квартир в с. Вал, участок 12б"</t>
  </si>
  <si>
    <t>1.3.2.5</t>
  </si>
  <si>
    <t>1.3.2.6</t>
  </si>
  <si>
    <t>1.3.2.7</t>
  </si>
  <si>
    <t>1.3.3</t>
  </si>
  <si>
    <t>2.1</t>
  </si>
  <si>
    <t>2.1.1</t>
  </si>
  <si>
    <t>2.1.1.1</t>
  </si>
  <si>
    <t>2.1.1.2</t>
  </si>
  <si>
    <t>2.1.2.1</t>
  </si>
  <si>
    <t>2.1.2.2</t>
  </si>
  <si>
    <t>2.1.2.3</t>
  </si>
  <si>
    <t>Проведение инженерных изысканий по объекту "72 квартирный жилой дом в пгт. Ноглики, участок №16а"</t>
  </si>
  <si>
    <t>2.1.2.4</t>
  </si>
  <si>
    <t>2.1.2.5</t>
  </si>
  <si>
    <t>2.1.2.6</t>
  </si>
  <si>
    <t>2.1.2.7</t>
  </si>
  <si>
    <t>2.1.2.8</t>
  </si>
  <si>
    <t>2.1.3</t>
  </si>
  <si>
    <t>2.1.5</t>
  </si>
  <si>
    <t>3.1</t>
  </si>
  <si>
    <t>2.1.2.9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</si>
  <si>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</si>
  <si>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</si>
  <si>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</si>
  <si>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</si>
  <si>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</si>
  <si>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</si>
  <si>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</si>
  <si>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</si>
  <si>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</si>
  <si>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</si>
  <si>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</si>
  <si>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</si>
  <si>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</si>
  <si>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</si>
  <si>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</si>
  <si>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4.1</t>
  </si>
  <si>
    <t>4.2</t>
  </si>
  <si>
    <t>5.1</t>
  </si>
  <si>
    <t>5.4</t>
  </si>
  <si>
    <t>5.2</t>
  </si>
  <si>
    <t>5.3</t>
  </si>
  <si>
    <t>3.3.6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</si>
  <si>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</si>
  <si>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</si>
  <si>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</si>
  <si>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</si>
  <si>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</si>
  <si>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</si>
  <si>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</si>
  <si>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</si>
  <si>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Приобретение служебного жилья для врачей - специалистов ГБУЗ «Ногликская ЦРБ»  (в год)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</si>
  <si>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</si>
  <si>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</si>
  <si>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</si>
  <si>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</si>
  <si>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</si>
  <si>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</si>
  <si>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Подпрограмма 3. Повышение сейсмоустойчивости жилых домов, основных объектов и систем жизнеобеспечения</t>
  </si>
  <si>
    <t>х</t>
  </si>
  <si>
    <t>Подпрограмма 4. Инфраструтурное развитие территории муниципального образования "Городской округ Ногликский"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</si>
  <si>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</si>
  <si>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</si>
  <si>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Мероприятие 3. Приобретение служебного жилья для врачей-специалистов ГБУЗ "Ногликская ЦРБ"</t>
  </si>
  <si>
    <t>Мероприятие 4. Приобретение жи лых помещений для специализированного муниципального жилого фонда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</si>
  <si>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</si>
  <si>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</si>
  <si>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</si>
  <si>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</si>
  <si>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</si>
  <si>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</si>
  <si>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</si>
  <si>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Количество молодых семей, которые получат дополнительную социальную выплату, ранее участвовавших в Программе (в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</si>
  <si>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</si>
  <si>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</si>
  <si>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>Подпрограмма 1: "Развитие жилищного строительства"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</si>
  <si>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</si>
  <si>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</si>
  <si>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</si>
  <si>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</si>
  <si>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Развитие системы градостроительного планирования </t>
  </si>
  <si>
    <t>ОСиА</t>
  </si>
  <si>
    <t xml:space="preserve">Проект планировки микрорайона УЖД пгт. Ноглики муниципального образования "Городской округ Ногликский", совмещенный с проектом межевания </t>
  </si>
  <si>
    <t xml:space="preserve">Выполнение инженерных изысканий для разработки документации по планировке территории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</si>
  <si>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</si>
  <si>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 xml:space="preserve"> </t>
  </si>
  <si>
    <t>местный бюджет</t>
  </si>
  <si>
    <t xml:space="preserve">Разработка градостроительной документации </t>
  </si>
  <si>
    <t xml:space="preserve"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 </t>
  </si>
  <si>
    <t xml:space="preserve">Строительство инженерной и транспортной инфраструктуры </t>
  </si>
  <si>
    <t xml:space="preserve">Выполнение инженерных изысканий для строительства, реконструкции инженерной и транспортной инфраструктуры </t>
  </si>
  <si>
    <t xml:space="preserve">1.2.1.1 </t>
  </si>
  <si>
    <t>Проведение инженерных изыскания части территории муниципального образования "Городской округ Ногликский"</t>
  </si>
  <si>
    <t>Проведение инженерных изыскания части территории муниципального образования "Городской округ Ногликский" (Квартал№13)</t>
  </si>
  <si>
    <t xml:space="preserve">Подготовка проектной документации для строительства, реконструкции инженерной и транспортной инфраструктуры </t>
  </si>
  <si>
    <t xml:space="preserve">1.2.2.1 </t>
  </si>
  <si>
    <t>Разработка проекта "Обеспечение (строительство, реконструкция) транспортной инфраструктурой пгт. Ноглики" (участок ул. Советская - Поликлиника, участок ул. Советская - колхоз "Восток")</t>
  </si>
  <si>
    <t xml:space="preserve">1.2.2.2 </t>
  </si>
  <si>
    <t>Разработка проекта "Строительство сетей газоснабжения  в квартале № 13 пгт. Ноглики"</t>
  </si>
  <si>
    <t xml:space="preserve">1.2.2.3 </t>
  </si>
  <si>
    <t>Разработка проекта "Строительство линий электропередач  в квартале № 13 пгт. Ноглики"</t>
  </si>
  <si>
    <t xml:space="preserve">1.2.2.4 </t>
  </si>
  <si>
    <t>Разработка проекта "Строительство сетей газоснабжения в квартале № 15 пгт. Ноглики"</t>
  </si>
  <si>
    <t xml:space="preserve">1.2.2.5 </t>
  </si>
  <si>
    <t>Разработка проекта "Строительство объектов энергоснабжения и энергообеспечения в с. Вал"</t>
  </si>
  <si>
    <t xml:space="preserve">1.2.2.6 </t>
  </si>
  <si>
    <t xml:space="preserve">Экспертиза достоверности сметной стоимости объектов капитального строительства инженерной и транспортной инфраструктуры </t>
  </si>
  <si>
    <t>Разработка проектной документации (корректировка), проведение экспертизы достоверности сметной стоимости строительства</t>
  </si>
  <si>
    <t xml:space="preserve"> по объектам:</t>
  </si>
  <si>
    <t>"Строительство сетей газоснабжения из полиэтиленовых труб низкого давления в микрорайоне № 3 пгт. Ноглики"</t>
  </si>
  <si>
    <t>"Строительство распределительных электрических сетей 0,4 кВ микрорайона №3 в пгт. Ноглики"</t>
  </si>
  <si>
    <t xml:space="preserve">Строительство линий электропередач ЛЭП - 0,4 кВ в квартале № 15 пгт. Ноглики </t>
  </si>
  <si>
    <t>"Строительство сетей газоснабжения низкого давления в квартале № 12 пгт. Ноглики"</t>
  </si>
  <si>
    <t xml:space="preserve"> "Строительство канализационного коллектора микрорайона УЖД пгт. Ноглики"</t>
  </si>
  <si>
    <t>"Строительство сетей газоснабжения в квартале № 15 пгт. Ноглики"</t>
  </si>
  <si>
    <t>1.2.2.8</t>
  </si>
  <si>
    <t xml:space="preserve"> "Станция обезжелезивания. Общестроительные работы" разработка проекта </t>
  </si>
  <si>
    <t xml:space="preserve">Обеспечение (строительство, реконструкция, приобретение) земельных участков инженерной и транспортной инфраструктурой </t>
  </si>
  <si>
    <t xml:space="preserve">1.2.3.1 </t>
  </si>
  <si>
    <t xml:space="preserve">Строительство напорного коллектора  и самотечных внутриквартальных сетей канализации микрорайона № 3 пгт. Ноглики </t>
  </si>
  <si>
    <t>1.2.3.2.</t>
  </si>
  <si>
    <t xml:space="preserve">Строительство тепловых сетей в микрорайоне № 3 пгт. Ноглики в двухтрубном исполнении протяженностью 1,9 км, диаметром 377 мм </t>
  </si>
  <si>
    <t>1.2.3.3.</t>
  </si>
  <si>
    <t xml:space="preserve">Строительство сетей газоснабжения из полиэтиленовых труб низкого давления в микрорайоне № 3 пгт. Ноглики </t>
  </si>
  <si>
    <t xml:space="preserve">1.2.3.4 </t>
  </si>
  <si>
    <t xml:space="preserve">Строительство хозяйственно-питьевого водопровода  и внутриквартальных водопроводных сетей микрорайона № 3  пгт. Ноглики </t>
  </si>
  <si>
    <t xml:space="preserve">Обеспечение земельных участков, подлежащих предоставлению семьям, имеющим трех и более детей </t>
  </si>
  <si>
    <t xml:space="preserve">Строительство сетей газоснабжения низкого давления в квартале № 12 пгт. Ноглики </t>
  </si>
  <si>
    <t>"Строительство линий электропередач ЛЭП-0,4 кВ в квартале № 15 пгт. Ноглики"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</si>
  <si>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</si>
  <si>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1.2.4.4</t>
  </si>
  <si>
    <t xml:space="preserve">Осуществление функций технического заказчика, включая осуществление строительного контроля </t>
  </si>
  <si>
    <t>1.2.4.5</t>
  </si>
  <si>
    <t xml:space="preserve">Осуществление авторского надзора за строительством объектов капитального строительства </t>
  </si>
  <si>
    <t>1.2.4.6</t>
  </si>
  <si>
    <t xml:space="preserve">Строительство инженерной и транспортной инфраструктуры, включая благоустройство </t>
  </si>
  <si>
    <t xml:space="preserve">Строительство (приобретение на первичном рынке) жилья </t>
  </si>
  <si>
    <t xml:space="preserve">Строительство (приобретение на первичном рынке) служебного жилья </t>
  </si>
  <si>
    <t xml:space="preserve">Строительство (приобретение на первичном рынке) жилья для реализации полномочий органов местного самоуправления в области жилищных отношений </t>
  </si>
  <si>
    <t xml:space="preserve">Строительство квартир в пгт. Ноглики </t>
  </si>
  <si>
    <t>Строительство квартир в пгт. Ноглики (участок № 20)</t>
  </si>
  <si>
    <t>Строительство квартир в с. Вал (в т.ч. ПСД)</t>
  </si>
  <si>
    <t>Разработка проекта "Строительство жилых домов для переселения совхоза «Оленевод» с. Вал"</t>
  </si>
  <si>
    <t xml:space="preserve">Осуществление функций технического заказчика, включая осуществление строительного контроля за строительством объектов </t>
  </si>
  <si>
    <t xml:space="preserve">Ремонт квартиры, расположенной по адресу: пгт. Ноглики, ул. Лесная, 6а </t>
  </si>
  <si>
    <t>1.3.2.8</t>
  </si>
  <si>
    <t xml:space="preserve">Оказание услуги по выдаче технических условий на телефонизацию многоквартирного жилого дома 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</si>
  <si>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</si>
  <si>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</si>
  <si>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 xml:space="preserve">Строительство 24 квартирного жилого дома с инженерными коммуникациями </t>
  </si>
  <si>
    <t>1.3.3.2*</t>
  </si>
  <si>
    <t>1.3.4.</t>
  </si>
  <si>
    <t xml:space="preserve">Строительство (приобретение на первичном и вторичном рынке) жилья для различных категорий граждан </t>
  </si>
  <si>
    <t>Подпрограмма  2: «Переселение граждан из аварийного жилищного фонда 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</si>
  <si>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</si>
  <si>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2.1.2.</t>
  </si>
  <si>
    <t xml:space="preserve">Строительство жилых домов </t>
  </si>
  <si>
    <t>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</si>
  <si>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</si>
  <si>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</si>
  <si>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"24 квартирный жилой дом в пгт. Ноглики, участок № 19"</t>
  </si>
  <si>
    <t>Разработка проекта "72 квартирный жилой дом в пгт. Ноглики, участок №16а"</t>
  </si>
  <si>
    <t xml:space="preserve">72 квартирный жилой дом в пгт. Ноглики, участок №16а </t>
  </si>
  <si>
    <t xml:space="preserve">24 квартирный жилой дом в пгт. Ноглики, ул. Невельского, участок №19 </t>
  </si>
  <si>
    <t>2.1.2.10</t>
  </si>
  <si>
    <t xml:space="preserve">Приобретение жилых помещений 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</si>
  <si>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</si>
  <si>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 xml:space="preserve">Инженерное обследование строительных конструкций жилых многоквартирных домов </t>
  </si>
  <si>
    <t>Подпрограмма 3: «Повышение сейсмо-устойчивости жилых домов, основных объектов и систем жизнеобеспечения»</t>
  </si>
  <si>
    <t xml:space="preserve">Инженерно-сейсмическое обследование жилых домов, основных объектов и систем жизнеобеспечения </t>
  </si>
  <si>
    <t xml:space="preserve">Инженерно-сейсмическое обследование жилых домов </t>
  </si>
  <si>
    <t xml:space="preserve">Инженерно-сейсмическое обследование объектов образования </t>
  </si>
  <si>
    <t xml:space="preserve">Инженерно-сейсмическое обследование объектов и систем жизнеобеспечения 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</si>
  <si>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</si>
  <si>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</si>
  <si>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 xml:space="preserve">Разработка проекта на строительство (сейсмоусиление) многоквартирных жилых домов 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</si>
  <si>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</si>
  <si>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Экспертиза достоверности сметной стоимости работ «Сейсмоусиление здания администрации муниципального образования «Городской округ Ногликский»</t>
  </si>
  <si>
    <t xml:space="preserve">Разработка проекта на строительство (сейсмоусиление) объектов образования </t>
  </si>
  <si>
    <t>Экспертиза достоверности сметной стоимости работ «Сейсмоусиление здания средней общеобразовательной школы №1 пгт. Ноглики»</t>
  </si>
  <si>
    <t xml:space="preserve">Разработка проекта на строительство (сейсмоусиление) объектов и систем жизнеобеспечения </t>
  </si>
  <si>
    <t>3.3.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</si>
  <si>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 </t>
  </si>
  <si>
    <t xml:space="preserve">Строительство24 квартирных жилых домов в пгт. Ноглики </t>
  </si>
  <si>
    <t xml:space="preserve">Строительство 18 квартирного жилого дома №7 (участок №7) в пгт. Ноглики </t>
  </si>
  <si>
    <t xml:space="preserve">Строительство 18 квартирного жилого дома №7 (участок №7) в пгт. Ноглики, благоустройство </t>
  </si>
  <si>
    <t xml:space="preserve">Проведение работ по устранению выявленных недостатков многоквартирных жилых домов </t>
  </si>
  <si>
    <t xml:space="preserve">Сейсмоусиление здания администрации расположенной по адресу: пгт. Ноглики, ул. Советская, 15 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</si>
  <si>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№1 пгт. Ноглики»</t>
  </si>
  <si>
    <t>3.3.7</t>
  </si>
  <si>
    <t xml:space="preserve">Исследование образца стекломагниевого листа на предмет его соответствия требованиям для отделочных материалов </t>
  </si>
  <si>
    <t>3.3.8</t>
  </si>
  <si>
    <t xml:space="preserve">Проведение первоочередных работ по сейсмоусилению (строительству) объектов образования </t>
  </si>
  <si>
    <t>3.3.9</t>
  </si>
  <si>
    <t xml:space="preserve">Проведение первоочередных работ по сейсмоусилению (строительству) объектов и систем жизнеобеспечения 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</si>
  <si>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</si>
  <si>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</si>
  <si>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4.1.1.</t>
  </si>
  <si>
    <t xml:space="preserve">Строительство канализационного коллектора  микрорайона УЖД пгт. Ноглики 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</si>
  <si>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</si>
  <si>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 xml:space="preserve">Мероприятие 1. Снос ветхого и аварийного жилья, производственных и непроизводственных зданий </t>
  </si>
  <si>
    <t>ОЖКиДХ</t>
  </si>
  <si>
    <t xml:space="preserve">Снос жилого дома пгт. Ноглики, ул. Петрова,  д.7 </t>
  </si>
  <si>
    <t xml:space="preserve">Снос жилого дома пгт. Ноглики, ул. Репина, д.8 </t>
  </si>
  <si>
    <t xml:space="preserve">Снос жилого дома пгт. Ноглики, ул. Строительная д. 22а </t>
  </si>
  <si>
    <t xml:space="preserve">Снос жилого дома пгт. Ноглики, ул. Строительная д. 44 </t>
  </si>
  <si>
    <t>5.5</t>
  </si>
  <si>
    <t xml:space="preserve">Снос жилого дома пгт. Ноглики, ул. Петрова,  д.5 </t>
  </si>
  <si>
    <t>5.6</t>
  </si>
  <si>
    <t xml:space="preserve">Ликвидация котельной № 4 пгт. Ноглики </t>
  </si>
  <si>
    <t>5.7</t>
  </si>
  <si>
    <t>Ликвидация неиспользуемых и бесхозяйных объектов производственного и непроизводственного назначения:</t>
  </si>
  <si>
    <t>5.8</t>
  </si>
  <si>
    <t xml:space="preserve">Снос аварийных домов по адресу: </t>
  </si>
  <si>
    <t>5.9</t>
  </si>
  <si>
    <t xml:space="preserve">Консервация аварийного и непригодного для проживания подъезда № 1 дома № 6 по ул. Петрова в пгт. Ноглики </t>
  </si>
  <si>
    <t>5.10</t>
  </si>
  <si>
    <t xml:space="preserve">Проведение работ по сносу административного здания  расположенного по адресу: ул. Штенберга, 4б </t>
  </si>
  <si>
    <t>5.11</t>
  </si>
  <si>
    <t>Демонтаж водонапорной башни "Ватунг"</t>
  </si>
  <si>
    <t>5.12</t>
  </si>
  <si>
    <t xml:space="preserve">Демонтаж здания бани </t>
  </si>
  <si>
    <t>5.13</t>
  </si>
  <si>
    <t>Снос аварийных домов муниципального образования "Городской округ Ногликский"</t>
  </si>
  <si>
    <t xml:space="preserve">Мероприятие 2. Поддержка на улучшение жилищных условий молодых семей </t>
  </si>
  <si>
    <t>Отдел спорта, туризма, молодежной политики и развития туризма</t>
  </si>
  <si>
    <t>КУМИ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</si>
  <si>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</si>
  <si>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</si>
  <si>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 xml:space="preserve">Мероприятие 4. Приобретение жилых помещений для специализированного муниципального жилого фонда </t>
  </si>
  <si>
    <t>ВСЕГО ПО ПРОГРАММЕ</t>
  </si>
  <si>
    <t>2.1.2.11</t>
  </si>
  <si>
    <t>Строительство двух двухквартирных домов в с. Ныш</t>
  </si>
  <si>
    <t>Базовый 2014 год (факт)</t>
  </si>
  <si>
    <t>Значение по годам реализации муниципальной программы</t>
  </si>
  <si>
    <t>Обеспечение территории МО градостроительной документацией</t>
  </si>
  <si>
    <t>Приложение 1 к муниципальной программе</t>
  </si>
  <si>
    <t>Подпрограмма 3: «Повышение сейсмустойчивости жилых домов, основных объектов и систем жизнеобеспечения»</t>
  </si>
  <si>
    <t>Подпрограмма  2: «Переселение граждан из аварийного жилищного фонда»</t>
  </si>
  <si>
    <t>Количество проведенных научно-исследовательских и опытно-конструкторских работ (в год, за весь период реализации программы)</t>
  </si>
  <si>
    <t>Количество объектов, завершенных строительством (реконструкцией) (в год, за весь период реализации программы)</t>
  </si>
  <si>
    <t>1.2.2.7</t>
  </si>
  <si>
    <t>Приобретение жилых помещений у лиц, не являющихся застройщиками домов, в которых расположены помещения, для предоставления их гражданам переселяемых из ветхого и аварийоного фонда</t>
  </si>
  <si>
    <t>Приобретение у застройщиков жилых помещений</t>
  </si>
  <si>
    <t>тыс. чел.</t>
  </si>
  <si>
    <t xml:space="preserve">Обустройство земельных участков, подлежащих предоставлению семьям, имеющим трех и более детей </t>
  </si>
  <si>
    <t>2.2</t>
  </si>
  <si>
    <t>Обеспечение благоустроенным жильем граждан, проживающих в аварийном жилищном фонде, признаном таковым после 01.01.2012</t>
  </si>
  <si>
    <t>Количество квадратных метров, расселенного аварийного жилищного фонда</t>
  </si>
  <si>
    <t>шт</t>
  </si>
  <si>
    <t>Количество отремонтированных квартир, предназначенных для переселения граждан из аварийного жилищного фонда, признанного таковым после 01.01.2012</t>
  </si>
  <si>
    <t>2.2.</t>
  </si>
  <si>
    <t>2.4.</t>
  </si>
  <si>
    <t>2.1.4.</t>
  </si>
  <si>
    <t>2.3.</t>
  </si>
  <si>
    <t>Мероприятие 5. Предоставление социальных выплат молодым семьям-участникам программы "Дальневосточная ипотека"</t>
  </si>
  <si>
    <t xml:space="preserve">Количество участников мероприятия "Предоставление социальных выплат молодым семьям-участникам программы "Дальневосточная ипотека" </t>
  </si>
  <si>
    <t>Приложение 3
к постановлению администрации
от            года №  
Приложение 2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</t>
  </si>
  <si>
    <t>9</t>
  </si>
  <si>
    <t xml:space="preserve">Значение показателя и сроки реализации будут установлены после определения объема финансирования, необходимого на реализацию мероприятия
</t>
  </si>
  <si>
    <t>Общее число молодых семей, улучшивших жилищные условия, в том числе с помощью ипотечных кредитов (займов)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</si>
  <si>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(в год)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</si>
  <si>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(в год)</t>
  </si>
  <si>
    <t>Доля аварийного жилищного фонда в общем объеме жилищного фонда, % (в год)</t>
  </si>
  <si>
    <t>Площадь аварийного жилого фонда (в год)</t>
  </si>
  <si>
    <t>Количество граждан, расселенных из аварийного жилищного фонда (в год)</t>
  </si>
  <si>
    <t>Приложение 2
к постановлению администрации
от 25 мая 2021 года № 286
Приложение 1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</t>
  </si>
  <si>
    <t xml:space="preserve">Приложение 3
к постановлению администрации
от 25 мая 2021 года № 286     
Приложение 3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
</t>
  </si>
  <si>
    <t>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</si>
</sst>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zoomScaleNormal="100" workbookViewId="0">
      <pane xSplit="1" ySplit="5" topLeftCell="B33" activePane="bottomRight" state="frozen"/>
      <selection pane="topRight" activeCell="B1" sqref="B1"/>
      <selection pane="bottomLeft" activeCell="A6" sqref="A6"/>
      <selection pane="bottomRight" sqref="A1:O1"/>
    </sheetView>
  </sheetViews>
  <sheetFormatPr defaultRowHeight="15.75" x14ac:dyDescent="0.25"/>
  <cols>
    <col min="1" max="1" width="5.28515625" style="3" customWidth="1"/>
    <col min="2" max="2" width="39" style="1" customWidth="1"/>
    <col min="3" max="3" width="10" style="3" customWidth="1"/>
    <col min="4" max="8" width="9.140625" style="3"/>
    <col min="9" max="9" width="9.140625" style="25"/>
    <col min="10" max="16384" width="9.140625" style="3"/>
  </cols>
  <sheetData>
    <row r="1" spans="1:15" ht="178.5" customHeight="1" x14ac:dyDescent="0.25">
      <c r="A1" s="44" t="s">
        <v>317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x14ac:dyDescent="0.25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x14ac:dyDescent="0.25">
      <c r="A4" s="46" t="s">
        <v>0</v>
      </c>
      <c r="B4" s="47" t="s">
        <v>1</v>
      </c>
      <c r="C4" s="46" t="s">
        <v>2</v>
      </c>
      <c r="D4" s="49" t="s">
        <v>284</v>
      </c>
      <c r="E4" s="46" t="s">
        <v>285</v>
      </c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31.5" x14ac:dyDescent="0.25">
      <c r="A5" s="46"/>
      <c r="B5" s="47"/>
      <c r="C5" s="46"/>
      <c r="D5" s="50"/>
      <c r="E5" s="2" t="s">
        <v>3</v>
      </c>
      <c r="F5" s="2" t="s">
        <v>4</v>
      </c>
      <c r="G5" s="2" t="s">
        <v>5</v>
      </c>
      <c r="H5" s="2" t="s">
        <v>6</v>
      </c>
      <c r="I5" s="26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</row>
    <row r="6" spans="1:15" ht="24" customHeight="1" x14ac:dyDescent="0.25">
      <c r="A6" s="2">
        <v>1</v>
      </c>
      <c r="B6" s="4">
        <v>2</v>
      </c>
      <c r="C6" s="2">
        <v>3</v>
      </c>
      <c r="D6" s="2"/>
      <c r="E6" s="2">
        <v>4</v>
      </c>
      <c r="F6" s="2">
        <v>5</v>
      </c>
      <c r="G6" s="2">
        <v>6</v>
      </c>
      <c r="H6" s="2">
        <v>7</v>
      </c>
      <c r="I6" s="26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</row>
    <row r="7" spans="1:15" x14ac:dyDescent="0.25">
      <c r="A7" s="2"/>
      <c r="B7" s="42" t="s">
        <v>107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ht="18" customHeight="1" x14ac:dyDescent="0.25">
      <c r="A8" s="2">
        <v>1</v>
      </c>
      <c r="B8" s="7" t="s">
        <v>94</v>
      </c>
      <c r="C8" s="2" t="s">
        <v>95</v>
      </c>
      <c r="D8" s="2">
        <v>4.3</v>
      </c>
      <c r="E8" s="2">
        <v>10</v>
      </c>
      <c r="F8" s="2">
        <v>10</v>
      </c>
      <c r="G8" s="2">
        <v>10</v>
      </c>
      <c r="H8" s="2">
        <v>1.6</v>
      </c>
      <c r="I8" s="26">
        <v>1.6</v>
      </c>
      <c r="J8" s="2" t="s">
        <v>110</v>
      </c>
      <c r="K8" s="2" t="s">
        <v>110</v>
      </c>
      <c r="L8" s="2" t="s">
        <v>110</v>
      </c>
      <c r="M8" s="2">
        <f t="shared" ref="M8:O8" si="0">M9+0.5</f>
        <v>3.8</v>
      </c>
      <c r="N8" s="2">
        <f t="shared" si="0"/>
        <v>3.8</v>
      </c>
      <c r="O8" s="2">
        <f t="shared" si="0"/>
        <v>3.8</v>
      </c>
    </row>
    <row r="9" spans="1:15" ht="78.75" x14ac:dyDescent="0.25">
      <c r="A9" s="2">
        <v>2</v>
      </c>
      <c r="B9" s="6" t="s">
        <v>117</v>
      </c>
      <c r="C9" s="2" t="s">
        <v>96</v>
      </c>
      <c r="D9" s="2" t="s">
        <v>110</v>
      </c>
      <c r="E9" s="2" t="s">
        <v>110</v>
      </c>
      <c r="F9" s="2" t="s">
        <v>110</v>
      </c>
      <c r="G9" s="2" t="s">
        <v>110</v>
      </c>
      <c r="H9" s="2">
        <v>0.02</v>
      </c>
      <c r="I9" s="26">
        <v>0.5</v>
      </c>
      <c r="J9" s="2" t="s">
        <v>110</v>
      </c>
      <c r="K9" s="2" t="s">
        <v>110</v>
      </c>
      <c r="L9" s="2" t="s">
        <v>110</v>
      </c>
      <c r="M9" s="2">
        <v>3.3</v>
      </c>
      <c r="N9" s="2">
        <v>3.3</v>
      </c>
      <c r="O9" s="2">
        <v>3.3</v>
      </c>
    </row>
    <row r="10" spans="1:15" ht="51.75" customHeight="1" x14ac:dyDescent="0.25">
      <c r="A10" s="2">
        <v>3</v>
      </c>
      <c r="B10" s="6" t="s">
        <v>118</v>
      </c>
      <c r="C10" s="2" t="s">
        <v>97</v>
      </c>
      <c r="D10" s="2">
        <v>79</v>
      </c>
      <c r="E10" s="2">
        <v>80</v>
      </c>
      <c r="F10" s="2">
        <v>82</v>
      </c>
      <c r="G10" s="2">
        <v>84</v>
      </c>
      <c r="H10" s="2">
        <v>86</v>
      </c>
      <c r="I10" s="26">
        <v>90</v>
      </c>
      <c r="J10" s="2">
        <v>92</v>
      </c>
      <c r="K10" s="2">
        <v>92</v>
      </c>
      <c r="L10" s="2">
        <v>95</v>
      </c>
      <c r="M10" s="2">
        <v>95</v>
      </c>
      <c r="N10" s="2">
        <v>95</v>
      </c>
      <c r="O10" s="2">
        <v>100</v>
      </c>
    </row>
    <row r="11" spans="1:15" ht="126" x14ac:dyDescent="0.25">
      <c r="A11" s="2">
        <v>4</v>
      </c>
      <c r="B11" s="7" t="s">
        <v>119</v>
      </c>
      <c r="C11" s="2" t="s">
        <v>105</v>
      </c>
      <c r="D11" s="2" t="s">
        <v>110</v>
      </c>
      <c r="E11" s="2" t="s">
        <v>110</v>
      </c>
      <c r="F11" s="2" t="s">
        <v>110</v>
      </c>
      <c r="G11" s="2" t="s">
        <v>110</v>
      </c>
      <c r="H11" s="2">
        <v>2</v>
      </c>
      <c r="I11" s="26">
        <v>3</v>
      </c>
      <c r="J11" s="2">
        <v>1</v>
      </c>
      <c r="K11" s="2">
        <v>1</v>
      </c>
      <c r="L11" s="2">
        <v>1</v>
      </c>
      <c r="M11" s="2">
        <v>2</v>
      </c>
      <c r="N11" s="2">
        <v>2</v>
      </c>
      <c r="O11" s="2">
        <v>2</v>
      </c>
    </row>
    <row r="12" spans="1:15" x14ac:dyDescent="0.25">
      <c r="A12" s="2"/>
      <c r="B12" s="42" t="s">
        <v>108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ht="47.25" x14ac:dyDescent="0.25">
      <c r="A13" s="2">
        <v>5</v>
      </c>
      <c r="B13" s="7" t="s">
        <v>314</v>
      </c>
      <c r="C13" s="2" t="s">
        <v>97</v>
      </c>
      <c r="D13" s="2">
        <v>7</v>
      </c>
      <c r="E13" s="2">
        <v>7</v>
      </c>
      <c r="F13" s="2">
        <v>6</v>
      </c>
      <c r="G13" s="2">
        <v>5</v>
      </c>
      <c r="H13" s="2">
        <v>5</v>
      </c>
      <c r="I13" s="26">
        <v>4</v>
      </c>
      <c r="J13" s="2">
        <v>4</v>
      </c>
      <c r="K13" s="2">
        <v>12</v>
      </c>
      <c r="L13" s="2">
        <v>10</v>
      </c>
      <c r="M13" s="2">
        <v>9</v>
      </c>
      <c r="N13" s="2">
        <v>7</v>
      </c>
      <c r="O13" s="2">
        <v>5</v>
      </c>
    </row>
    <row r="14" spans="1:15" ht="47.25" x14ac:dyDescent="0.25">
      <c r="A14" s="2">
        <v>6</v>
      </c>
      <c r="B14" s="7" t="s">
        <v>299</v>
      </c>
      <c r="C14" s="2" t="s">
        <v>96</v>
      </c>
      <c r="D14" s="2" t="s">
        <v>110</v>
      </c>
      <c r="E14" s="2" t="s">
        <v>110</v>
      </c>
      <c r="F14" s="2" t="s">
        <v>110</v>
      </c>
      <c r="G14" s="2" t="s">
        <v>110</v>
      </c>
      <c r="H14" s="2">
        <v>1.4</v>
      </c>
      <c r="I14" s="26">
        <v>0.53</v>
      </c>
      <c r="J14" s="2" t="s">
        <v>110</v>
      </c>
      <c r="K14" s="2">
        <v>0.97</v>
      </c>
      <c r="L14" s="2">
        <v>3.7</v>
      </c>
      <c r="M14" s="2">
        <v>2.8</v>
      </c>
      <c r="N14" s="2">
        <v>4.9000000000000004</v>
      </c>
      <c r="O14" s="2">
        <v>5.3</v>
      </c>
    </row>
    <row r="15" spans="1:15" ht="31.5" x14ac:dyDescent="0.25">
      <c r="A15" s="2">
        <v>7</v>
      </c>
      <c r="B15" s="7" t="s">
        <v>315</v>
      </c>
      <c r="C15" s="2" t="s">
        <v>98</v>
      </c>
      <c r="D15" s="8">
        <v>21705</v>
      </c>
      <c r="E15" s="8">
        <v>21705</v>
      </c>
      <c r="F15" s="8">
        <v>16130</v>
      </c>
      <c r="G15" s="8">
        <v>11945</v>
      </c>
      <c r="H15" s="8">
        <v>10310</v>
      </c>
      <c r="I15" s="26">
        <v>8555</v>
      </c>
      <c r="J15" s="2">
        <v>7070</v>
      </c>
      <c r="K15" s="2">
        <v>34998</v>
      </c>
      <c r="L15" s="2">
        <v>28348</v>
      </c>
      <c r="M15" s="2">
        <v>25548</v>
      </c>
      <c r="N15" s="2">
        <v>20200</v>
      </c>
      <c r="O15" s="2">
        <v>14717</v>
      </c>
    </row>
    <row r="16" spans="1:15" ht="31.5" x14ac:dyDescent="0.25">
      <c r="A16" s="2">
        <v>8</v>
      </c>
      <c r="B16" s="7" t="s">
        <v>316</v>
      </c>
      <c r="C16" s="2" t="s">
        <v>295</v>
      </c>
      <c r="D16" s="2">
        <v>0</v>
      </c>
      <c r="E16" s="2">
        <v>0.24399999999999999</v>
      </c>
      <c r="F16" s="2">
        <v>0.503</v>
      </c>
      <c r="G16" s="2">
        <v>0.1</v>
      </c>
      <c r="H16" s="2">
        <v>5.8000000000000003E-2</v>
      </c>
      <c r="I16" s="26">
        <v>1.7000000000000001E-2</v>
      </c>
      <c r="J16" s="2" t="s">
        <v>110</v>
      </c>
      <c r="K16" s="2">
        <v>6.0999999999999999E-2</v>
      </c>
      <c r="L16" s="2">
        <v>0.16</v>
      </c>
      <c r="M16" s="2">
        <v>0.14000000000000001</v>
      </c>
      <c r="N16" s="2">
        <v>0.23</v>
      </c>
      <c r="O16" s="2">
        <v>0.4</v>
      </c>
    </row>
    <row r="17" spans="1:15" ht="63" x14ac:dyDescent="0.25">
      <c r="A17" s="2">
        <v>9</v>
      </c>
      <c r="B17" s="7" t="s">
        <v>120</v>
      </c>
      <c r="C17" s="2" t="s">
        <v>98</v>
      </c>
      <c r="D17" s="2">
        <v>26</v>
      </c>
      <c r="E17" s="2">
        <v>26</v>
      </c>
      <c r="F17" s="2">
        <v>26</v>
      </c>
      <c r="G17" s="2">
        <v>26</v>
      </c>
      <c r="H17" s="2">
        <v>26.1</v>
      </c>
      <c r="I17" s="26">
        <v>26.1</v>
      </c>
      <c r="J17" s="2">
        <v>24.6</v>
      </c>
      <c r="K17" s="2">
        <v>26.1</v>
      </c>
      <c r="L17" s="2">
        <v>26.3</v>
      </c>
      <c r="M17" s="2">
        <v>26.3</v>
      </c>
      <c r="N17" s="2">
        <v>26.3</v>
      </c>
      <c r="O17" s="2">
        <v>26.5</v>
      </c>
    </row>
    <row r="18" spans="1:15" s="23" customFormat="1" ht="78.75" x14ac:dyDescent="0.25">
      <c r="A18" s="24">
        <v>10</v>
      </c>
      <c r="B18" s="7" t="s">
        <v>301</v>
      </c>
      <c r="C18" s="24" t="s">
        <v>300</v>
      </c>
      <c r="D18" s="24" t="s">
        <v>110</v>
      </c>
      <c r="E18" s="24" t="s">
        <v>110</v>
      </c>
      <c r="F18" s="24" t="s">
        <v>110</v>
      </c>
      <c r="G18" s="24" t="s">
        <v>110</v>
      </c>
      <c r="H18" s="24" t="s">
        <v>110</v>
      </c>
      <c r="I18" s="26" t="s">
        <v>110</v>
      </c>
      <c r="J18" s="24">
        <v>1</v>
      </c>
      <c r="K18" s="24">
        <v>1</v>
      </c>
      <c r="L18" s="24">
        <v>1</v>
      </c>
      <c r="M18" s="24" t="s">
        <v>110</v>
      </c>
      <c r="N18" s="24" t="s">
        <v>110</v>
      </c>
      <c r="O18" s="24" t="s">
        <v>110</v>
      </c>
    </row>
    <row r="19" spans="1:15" x14ac:dyDescent="0.25">
      <c r="A19" s="2"/>
      <c r="B19" s="43" t="s">
        <v>109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</row>
    <row r="20" spans="1:15" ht="63" x14ac:dyDescent="0.25">
      <c r="A20" s="2">
        <v>11</v>
      </c>
      <c r="B20" s="6" t="s">
        <v>290</v>
      </c>
      <c r="C20" s="2" t="s">
        <v>105</v>
      </c>
      <c r="D20" s="2" t="s">
        <v>110</v>
      </c>
      <c r="E20" s="2" t="s">
        <v>110</v>
      </c>
      <c r="F20" s="2" t="s">
        <v>110</v>
      </c>
      <c r="G20" s="2" t="s">
        <v>110</v>
      </c>
      <c r="H20" s="2" t="s">
        <v>110</v>
      </c>
      <c r="I20" s="26" t="s">
        <v>110</v>
      </c>
      <c r="J20" s="2" t="s">
        <v>110</v>
      </c>
      <c r="K20" s="2" t="s">
        <v>110</v>
      </c>
      <c r="L20" s="2">
        <v>1</v>
      </c>
      <c r="M20" s="2">
        <v>1</v>
      </c>
      <c r="N20" s="2">
        <v>1</v>
      </c>
      <c r="O20" s="2">
        <v>1</v>
      </c>
    </row>
    <row r="21" spans="1:15" ht="63" x14ac:dyDescent="0.25">
      <c r="A21" s="2">
        <v>12</v>
      </c>
      <c r="B21" s="6" t="s">
        <v>291</v>
      </c>
      <c r="C21" s="2" t="s">
        <v>105</v>
      </c>
      <c r="D21" s="2" t="s">
        <v>110</v>
      </c>
      <c r="E21" s="2" t="s">
        <v>110</v>
      </c>
      <c r="F21" s="2" t="s">
        <v>110</v>
      </c>
      <c r="G21" s="2" t="s">
        <v>110</v>
      </c>
      <c r="H21" s="2" t="s">
        <v>110</v>
      </c>
      <c r="I21" s="26" t="s">
        <v>110</v>
      </c>
      <c r="J21" s="2" t="s">
        <v>110</v>
      </c>
      <c r="K21" s="2" t="s">
        <v>110</v>
      </c>
      <c r="L21" s="2" t="s">
        <v>110</v>
      </c>
      <c r="M21" s="2" t="s">
        <v>110</v>
      </c>
      <c r="N21" s="2">
        <v>1</v>
      </c>
      <c r="O21" s="2">
        <v>1</v>
      </c>
    </row>
    <row r="22" spans="1:15" x14ac:dyDescent="0.25">
      <c r="A22" s="2"/>
      <c r="B22" s="43" t="s">
        <v>111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236.25" x14ac:dyDescent="0.25">
      <c r="A23" s="2">
        <v>13</v>
      </c>
      <c r="B23" s="6" t="s">
        <v>121</v>
      </c>
      <c r="C23" s="2" t="s">
        <v>14</v>
      </c>
      <c r="D23" s="2" t="s">
        <v>110</v>
      </c>
      <c r="E23" s="2" t="s">
        <v>110</v>
      </c>
      <c r="F23" s="2" t="s">
        <v>110</v>
      </c>
      <c r="G23" s="2" t="s">
        <v>110</v>
      </c>
      <c r="H23" s="2">
        <v>1</v>
      </c>
      <c r="I23" s="26" t="s">
        <v>106</v>
      </c>
      <c r="J23" s="2" t="s">
        <v>106</v>
      </c>
      <c r="K23" s="2" t="s">
        <v>106</v>
      </c>
      <c r="L23" s="2" t="s">
        <v>106</v>
      </c>
      <c r="M23" s="2" t="s">
        <v>106</v>
      </c>
      <c r="N23" s="2" t="s">
        <v>106</v>
      </c>
      <c r="O23" s="2" t="s">
        <v>106</v>
      </c>
    </row>
    <row r="24" spans="1:15" x14ac:dyDescent="0.25">
      <c r="A24" s="2"/>
      <c r="B24" s="43" t="s">
        <v>112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94.5" x14ac:dyDescent="0.25">
      <c r="A25" s="2">
        <v>14</v>
      </c>
      <c r="B25" s="7" t="s">
        <v>122</v>
      </c>
      <c r="C25" s="2" t="s">
        <v>96</v>
      </c>
      <c r="D25" s="2" t="s">
        <v>110</v>
      </c>
      <c r="E25" s="2" t="s">
        <v>110</v>
      </c>
      <c r="F25" s="2" t="s">
        <v>110</v>
      </c>
      <c r="G25" s="2" t="s">
        <v>110</v>
      </c>
      <c r="H25" s="2">
        <v>5.6</v>
      </c>
      <c r="I25" s="26">
        <v>3</v>
      </c>
      <c r="J25" s="2">
        <v>4.8</v>
      </c>
      <c r="K25" s="2">
        <v>4.8</v>
      </c>
      <c r="L25" s="2">
        <v>4.8</v>
      </c>
      <c r="M25" s="2" t="s">
        <v>110</v>
      </c>
      <c r="N25" s="2" t="s">
        <v>110</v>
      </c>
      <c r="O25" s="2" t="s">
        <v>110</v>
      </c>
    </row>
    <row r="26" spans="1:15" x14ac:dyDescent="0.25">
      <c r="A26" s="2"/>
      <c r="B26" s="43" t="s">
        <v>113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63" x14ac:dyDescent="0.25">
      <c r="A27" s="2">
        <v>15</v>
      </c>
      <c r="B27" s="7" t="s">
        <v>311</v>
      </c>
      <c r="C27" s="2" t="s">
        <v>100</v>
      </c>
      <c r="D27" s="2">
        <v>2</v>
      </c>
      <c r="E27" s="2">
        <v>2</v>
      </c>
      <c r="F27" s="2">
        <v>4</v>
      </c>
      <c r="G27" s="2">
        <v>3</v>
      </c>
      <c r="H27" s="2">
        <v>10</v>
      </c>
      <c r="I27" s="26">
        <v>7</v>
      </c>
      <c r="J27" s="2">
        <f t="shared" ref="J27:O27" si="1">J30</f>
        <v>4</v>
      </c>
      <c r="K27" s="2">
        <f t="shared" si="1"/>
        <v>4</v>
      </c>
      <c r="L27" s="2">
        <f t="shared" si="1"/>
        <v>4</v>
      </c>
      <c r="M27" s="2" t="str">
        <f t="shared" si="1"/>
        <v>х</v>
      </c>
      <c r="N27" s="2" t="str">
        <f t="shared" si="1"/>
        <v>х</v>
      </c>
      <c r="O27" s="2" t="str">
        <f t="shared" si="1"/>
        <v>х</v>
      </c>
    </row>
    <row r="28" spans="1:15" ht="110.25" x14ac:dyDescent="0.25">
      <c r="A28" s="2">
        <v>16</v>
      </c>
      <c r="B28" s="7" t="s">
        <v>313</v>
      </c>
      <c r="C28" s="2" t="s">
        <v>97</v>
      </c>
      <c r="D28" s="2">
        <v>20</v>
      </c>
      <c r="E28" s="2">
        <v>20</v>
      </c>
      <c r="F28" s="2">
        <v>17</v>
      </c>
      <c r="G28" s="2">
        <v>0</v>
      </c>
      <c r="H28" s="2">
        <v>0</v>
      </c>
      <c r="I28" s="26" t="s">
        <v>110</v>
      </c>
      <c r="J28" s="2" t="s">
        <v>110</v>
      </c>
      <c r="K28" s="2" t="s">
        <v>110</v>
      </c>
      <c r="L28" s="2" t="s">
        <v>110</v>
      </c>
      <c r="M28" s="2" t="s">
        <v>110</v>
      </c>
      <c r="N28" s="2" t="s">
        <v>110</v>
      </c>
      <c r="O28" s="2" t="s">
        <v>110</v>
      </c>
    </row>
    <row r="29" spans="1:15" ht="63" x14ac:dyDescent="0.25">
      <c r="A29" s="2">
        <v>17</v>
      </c>
      <c r="B29" s="7" t="s">
        <v>123</v>
      </c>
      <c r="C29" s="2" t="s">
        <v>100</v>
      </c>
      <c r="D29" s="2" t="s">
        <v>110</v>
      </c>
      <c r="E29" s="2" t="s">
        <v>110</v>
      </c>
      <c r="F29" s="2" t="s">
        <v>110</v>
      </c>
      <c r="G29" s="2" t="s">
        <v>110</v>
      </c>
      <c r="H29" s="2">
        <v>5</v>
      </c>
      <c r="I29" s="26" t="s">
        <v>110</v>
      </c>
      <c r="J29" s="2" t="s">
        <v>110</v>
      </c>
      <c r="K29" s="2" t="s">
        <v>110</v>
      </c>
      <c r="L29" s="2" t="s">
        <v>110</v>
      </c>
      <c r="M29" s="2" t="s">
        <v>110</v>
      </c>
      <c r="N29" s="2" t="s">
        <v>110</v>
      </c>
      <c r="O29" s="2" t="s">
        <v>110</v>
      </c>
    </row>
    <row r="30" spans="1:15" ht="78.75" x14ac:dyDescent="0.25">
      <c r="A30" s="2">
        <v>18</v>
      </c>
      <c r="B30" s="7" t="s">
        <v>312</v>
      </c>
      <c r="C30" s="2" t="s">
        <v>100</v>
      </c>
      <c r="D30" s="2" t="s">
        <v>110</v>
      </c>
      <c r="E30" s="2" t="s">
        <v>110</v>
      </c>
      <c r="F30" s="2" t="s">
        <v>110</v>
      </c>
      <c r="G30" s="2">
        <v>3</v>
      </c>
      <c r="H30" s="2">
        <v>5</v>
      </c>
      <c r="I30" s="26">
        <v>7</v>
      </c>
      <c r="J30" s="2">
        <v>4</v>
      </c>
      <c r="K30" s="2">
        <v>4</v>
      </c>
      <c r="L30" s="2">
        <v>4</v>
      </c>
      <c r="M30" s="2" t="s">
        <v>110</v>
      </c>
      <c r="N30" s="2" t="s">
        <v>110</v>
      </c>
      <c r="O30" s="2" t="s">
        <v>110</v>
      </c>
    </row>
    <row r="31" spans="1:15" ht="154.5" customHeight="1" x14ac:dyDescent="0.25">
      <c r="A31" s="2">
        <v>19</v>
      </c>
      <c r="B31" s="6" t="s">
        <v>124</v>
      </c>
      <c r="C31" s="2" t="s">
        <v>97</v>
      </c>
      <c r="D31" s="2" t="s">
        <v>110</v>
      </c>
      <c r="E31" s="2" t="s">
        <v>110</v>
      </c>
      <c r="F31" s="2" t="s">
        <v>110</v>
      </c>
      <c r="G31" s="2">
        <v>0.5</v>
      </c>
      <c r="H31" s="2" t="s">
        <v>110</v>
      </c>
      <c r="I31" s="26" t="s">
        <v>110</v>
      </c>
      <c r="J31" s="2" t="s">
        <v>110</v>
      </c>
      <c r="K31" s="2" t="s">
        <v>110</v>
      </c>
      <c r="L31" s="2" t="s">
        <v>110</v>
      </c>
      <c r="M31" s="2" t="s">
        <v>110</v>
      </c>
      <c r="N31" s="2" t="s">
        <v>110</v>
      </c>
      <c r="O31" s="2" t="s">
        <v>110</v>
      </c>
    </row>
    <row r="32" spans="1:15" x14ac:dyDescent="0.25">
      <c r="A32" s="2"/>
      <c r="B32" s="43" t="s">
        <v>114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6.5" customHeight="1" x14ac:dyDescent="0.25">
      <c r="A33" s="49">
        <v>20</v>
      </c>
      <c r="B33" s="53" t="s">
        <v>101</v>
      </c>
      <c r="C33" s="21" t="s">
        <v>97</v>
      </c>
      <c r="D33" s="21">
        <v>90</v>
      </c>
      <c r="E33" s="21">
        <v>94.12</v>
      </c>
      <c r="F33" s="21">
        <v>86.84</v>
      </c>
      <c r="G33" s="21">
        <v>88.1</v>
      </c>
      <c r="H33" s="21">
        <v>89.47</v>
      </c>
      <c r="I33" s="26" t="s">
        <v>110</v>
      </c>
      <c r="J33" s="2" t="s">
        <v>110</v>
      </c>
      <c r="K33" s="2" t="s">
        <v>110</v>
      </c>
      <c r="L33" s="2" t="s">
        <v>110</v>
      </c>
      <c r="M33" s="2" t="s">
        <v>110</v>
      </c>
      <c r="N33" s="2" t="s">
        <v>110</v>
      </c>
      <c r="O33" s="2" t="s">
        <v>110</v>
      </c>
    </row>
    <row r="34" spans="1:15" x14ac:dyDescent="0.25">
      <c r="A34" s="50"/>
      <c r="B34" s="54"/>
      <c r="C34" s="21" t="s">
        <v>99</v>
      </c>
      <c r="D34" s="21">
        <v>30</v>
      </c>
      <c r="E34" s="21">
        <v>32</v>
      </c>
      <c r="F34" s="21">
        <v>33</v>
      </c>
      <c r="G34" s="21">
        <v>37</v>
      </c>
      <c r="H34" s="21">
        <v>34</v>
      </c>
      <c r="I34" s="26" t="s">
        <v>110</v>
      </c>
      <c r="J34" s="2" t="s">
        <v>110</v>
      </c>
      <c r="K34" s="2" t="s">
        <v>110</v>
      </c>
      <c r="L34" s="2" t="s">
        <v>110</v>
      </c>
      <c r="M34" s="2" t="s">
        <v>110</v>
      </c>
      <c r="N34" s="2" t="s">
        <v>110</v>
      </c>
      <c r="O34" s="2" t="s">
        <v>110</v>
      </c>
    </row>
    <row r="35" spans="1:15" ht="47.25" x14ac:dyDescent="0.25">
      <c r="A35" s="2">
        <v>21</v>
      </c>
      <c r="B35" s="7" t="s">
        <v>125</v>
      </c>
      <c r="C35" s="2" t="s">
        <v>99</v>
      </c>
      <c r="D35" s="2">
        <v>32</v>
      </c>
      <c r="E35" s="2">
        <v>34</v>
      </c>
      <c r="F35" s="2">
        <v>38</v>
      </c>
      <c r="G35" s="2">
        <v>42</v>
      </c>
      <c r="H35" s="2">
        <v>42</v>
      </c>
      <c r="I35" s="26" t="s">
        <v>110</v>
      </c>
      <c r="J35" s="2" t="s">
        <v>110</v>
      </c>
      <c r="K35" s="2" t="s">
        <v>110</v>
      </c>
      <c r="L35" s="2" t="s">
        <v>110</v>
      </c>
      <c r="M35" s="2" t="s">
        <v>110</v>
      </c>
      <c r="N35" s="2" t="s">
        <v>110</v>
      </c>
      <c r="O35" s="2" t="s">
        <v>110</v>
      </c>
    </row>
    <row r="36" spans="1:15" ht="47.25" x14ac:dyDescent="0.25">
      <c r="A36" s="2">
        <v>22</v>
      </c>
      <c r="B36" s="7" t="s">
        <v>102</v>
      </c>
      <c r="C36" s="2" t="s">
        <v>103</v>
      </c>
      <c r="D36" s="2" t="s">
        <v>110</v>
      </c>
      <c r="E36" s="2" t="s">
        <v>110</v>
      </c>
      <c r="F36" s="2">
        <v>2</v>
      </c>
      <c r="G36" s="2">
        <v>3</v>
      </c>
      <c r="H36" s="2">
        <v>0</v>
      </c>
      <c r="I36" s="26" t="s">
        <v>110</v>
      </c>
      <c r="J36" s="2" t="s">
        <v>110</v>
      </c>
      <c r="K36" s="2" t="s">
        <v>110</v>
      </c>
      <c r="L36" s="2" t="s">
        <v>110</v>
      </c>
      <c r="M36" s="2" t="s">
        <v>110</v>
      </c>
      <c r="N36" s="2" t="s">
        <v>110</v>
      </c>
      <c r="O36" s="2" t="s">
        <v>110</v>
      </c>
    </row>
    <row r="37" spans="1:15" ht="47.25" x14ac:dyDescent="0.25">
      <c r="A37" s="2">
        <v>23</v>
      </c>
      <c r="B37" s="7" t="s">
        <v>104</v>
      </c>
      <c r="C37" s="2" t="s">
        <v>99</v>
      </c>
      <c r="D37" s="2" t="s">
        <v>110</v>
      </c>
      <c r="E37" s="2" t="s">
        <v>110</v>
      </c>
      <c r="F37" s="2">
        <v>2</v>
      </c>
      <c r="G37" s="2">
        <v>3</v>
      </c>
      <c r="H37" s="2">
        <v>0</v>
      </c>
      <c r="I37" s="26" t="s">
        <v>110</v>
      </c>
      <c r="J37" s="2" t="s">
        <v>110</v>
      </c>
      <c r="K37" s="2" t="s">
        <v>110</v>
      </c>
      <c r="L37" s="2" t="s">
        <v>110</v>
      </c>
      <c r="M37" s="2" t="s">
        <v>110</v>
      </c>
      <c r="N37" s="2" t="s">
        <v>110</v>
      </c>
      <c r="O37" s="2" t="s">
        <v>110</v>
      </c>
    </row>
    <row r="38" spans="1:15" x14ac:dyDescent="0.25">
      <c r="A38" s="2"/>
      <c r="B38" s="43" t="s">
        <v>115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31.5" x14ac:dyDescent="0.25">
      <c r="A39" s="2">
        <v>24</v>
      </c>
      <c r="B39" s="5" t="s">
        <v>116</v>
      </c>
      <c r="C39" s="2" t="s">
        <v>103</v>
      </c>
      <c r="D39" s="2" t="s">
        <v>110</v>
      </c>
      <c r="E39" s="2" t="s">
        <v>110</v>
      </c>
      <c r="F39" s="2" t="s">
        <v>110</v>
      </c>
      <c r="G39" s="2" t="s">
        <v>110</v>
      </c>
      <c r="H39" s="2">
        <v>1</v>
      </c>
      <c r="I39" s="26" t="s">
        <v>110</v>
      </c>
      <c r="J39" s="2" t="s">
        <v>110</v>
      </c>
      <c r="K39" s="2" t="s">
        <v>110</v>
      </c>
      <c r="L39" s="2" t="s">
        <v>110</v>
      </c>
      <c r="M39" s="2">
        <v>1</v>
      </c>
      <c r="N39" s="2">
        <v>1</v>
      </c>
      <c r="O39" s="2">
        <v>1</v>
      </c>
    </row>
    <row r="40" spans="1:15" ht="24" customHeight="1" x14ac:dyDescent="0.25">
      <c r="A40" s="31"/>
      <c r="B40" s="51" t="s">
        <v>306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2"/>
    </row>
    <row r="41" spans="1:15" ht="78" customHeight="1" x14ac:dyDescent="0.25">
      <c r="A41" s="28">
        <v>25</v>
      </c>
      <c r="B41" s="29" t="s">
        <v>307</v>
      </c>
      <c r="C41" s="28" t="s">
        <v>105</v>
      </c>
      <c r="D41" s="28" t="s">
        <v>110</v>
      </c>
      <c r="E41" s="28" t="s">
        <v>110</v>
      </c>
      <c r="F41" s="28" t="s">
        <v>110</v>
      </c>
      <c r="G41" s="28" t="s">
        <v>110</v>
      </c>
      <c r="H41" s="28" t="s">
        <v>110</v>
      </c>
      <c r="I41" s="30" t="s">
        <v>110</v>
      </c>
      <c r="J41" s="28" t="s">
        <v>110</v>
      </c>
      <c r="K41" s="28" t="s">
        <v>110</v>
      </c>
      <c r="L41" s="28" t="s">
        <v>110</v>
      </c>
      <c r="M41" s="28" t="s">
        <v>110</v>
      </c>
      <c r="N41" s="28" t="s">
        <v>110</v>
      </c>
      <c r="O41" s="28" t="s">
        <v>110</v>
      </c>
    </row>
  </sheetData>
  <mergeCells count="19">
    <mergeCell ref="B24:O24"/>
    <mergeCell ref="B26:O26"/>
    <mergeCell ref="B32:O32"/>
    <mergeCell ref="B40:O40"/>
    <mergeCell ref="A33:A34"/>
    <mergeCell ref="B33:B34"/>
    <mergeCell ref="B38:O38"/>
    <mergeCell ref="B7:O7"/>
    <mergeCell ref="B12:O12"/>
    <mergeCell ref="B19:O19"/>
    <mergeCell ref="B22:O22"/>
    <mergeCell ref="A1:O1"/>
    <mergeCell ref="A2:O2"/>
    <mergeCell ref="E4:O4"/>
    <mergeCell ref="C4:C5"/>
    <mergeCell ref="B4:B5"/>
    <mergeCell ref="A4:A5"/>
    <mergeCell ref="A3:O3"/>
    <mergeCell ref="D4:D5"/>
  </mergeCells>
  <pageMargins left="0.39370078740157483" right="0.39370078740157483" top="1.1811023622047245" bottom="0.39370078740157483" header="0.31496062992125984" footer="0.31496062992125984"/>
  <pageSetup paperSize="9" scale="8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3"/>
  <sheetViews>
    <sheetView zoomScaleNormal="100" workbookViewId="0">
      <pane ySplit="5" topLeftCell="A212" activePane="bottomLeft" state="frozen"/>
      <selection pane="bottomLeft" activeCell="O222" sqref="O222"/>
    </sheetView>
  </sheetViews>
  <sheetFormatPr defaultRowHeight="15.75" x14ac:dyDescent="0.25"/>
  <cols>
    <col min="1" max="1" width="9.140625" style="19"/>
    <col min="2" max="2" width="48.85546875" style="20" customWidth="1"/>
    <col min="3" max="3" width="22.42578125" style="12" customWidth="1"/>
    <col min="4" max="4" width="13.85546875" style="12" customWidth="1"/>
    <col min="5" max="5" width="13.42578125" style="12" customWidth="1"/>
    <col min="6" max="6" width="37.42578125" style="12" customWidth="1"/>
    <col min="7" max="16384" width="9.140625" style="12"/>
  </cols>
  <sheetData>
    <row r="1" spans="1:6" ht="141" customHeight="1" x14ac:dyDescent="0.25">
      <c r="A1" s="64" t="s">
        <v>308</v>
      </c>
      <c r="B1" s="64"/>
      <c r="C1" s="64"/>
      <c r="D1" s="64"/>
      <c r="E1" s="64"/>
      <c r="F1" s="64"/>
    </row>
    <row r="2" spans="1:6" x14ac:dyDescent="0.25">
      <c r="A2" s="65" t="s">
        <v>22</v>
      </c>
      <c r="B2" s="65"/>
      <c r="C2" s="65"/>
      <c r="D2" s="65"/>
      <c r="E2" s="65"/>
      <c r="F2" s="65"/>
    </row>
    <row r="4" spans="1:6" x14ac:dyDescent="0.25">
      <c r="A4" s="66" t="s">
        <v>0</v>
      </c>
      <c r="B4" s="67" t="s">
        <v>16</v>
      </c>
      <c r="C4" s="69" t="s">
        <v>17</v>
      </c>
      <c r="D4" s="69" t="s">
        <v>21</v>
      </c>
      <c r="E4" s="69"/>
      <c r="F4" s="69" t="s">
        <v>20</v>
      </c>
    </row>
    <row r="5" spans="1:6" ht="31.5" x14ac:dyDescent="0.25">
      <c r="A5" s="66"/>
      <c r="B5" s="68"/>
      <c r="C5" s="69"/>
      <c r="D5" s="13" t="s">
        <v>18</v>
      </c>
      <c r="E5" s="13" t="s">
        <v>19</v>
      </c>
      <c r="F5" s="69"/>
    </row>
    <row r="6" spans="1:6" s="18" customFormat="1" ht="32.25" customHeight="1" x14ac:dyDescent="0.25">
      <c r="A6" s="14">
        <v>1</v>
      </c>
      <c r="B6" s="15" t="s">
        <v>126</v>
      </c>
      <c r="C6" s="16"/>
      <c r="D6" s="17"/>
      <c r="E6" s="17"/>
      <c r="F6" s="17"/>
    </row>
    <row r="7" spans="1:6" s="18" customFormat="1" ht="30" x14ac:dyDescent="0.25">
      <c r="A7" s="14" t="s">
        <v>28</v>
      </c>
      <c r="B7" s="15" t="s">
        <v>131</v>
      </c>
      <c r="C7" s="16" t="s">
        <v>132</v>
      </c>
      <c r="D7" s="16">
        <v>2015</v>
      </c>
      <c r="E7" s="16">
        <v>2025</v>
      </c>
      <c r="F7" s="16"/>
    </row>
    <row r="8" spans="1:6" s="18" customFormat="1" hidden="1" x14ac:dyDescent="0.25">
      <c r="A8" s="55" t="s">
        <v>31</v>
      </c>
      <c r="B8" s="58" t="s">
        <v>133</v>
      </c>
      <c r="C8" s="61" t="s">
        <v>132</v>
      </c>
      <c r="D8" s="61">
        <v>2015</v>
      </c>
      <c r="E8" s="61">
        <v>2016</v>
      </c>
      <c r="F8" s="61" t="s">
        <v>286</v>
      </c>
    </row>
    <row r="9" spans="1:6" s="18" customFormat="1" hidden="1" x14ac:dyDescent="0.25">
      <c r="A9" s="56"/>
      <c r="B9" s="59"/>
      <c r="C9" s="62"/>
      <c r="D9" s="62"/>
      <c r="E9" s="62"/>
      <c r="F9" s="62"/>
    </row>
    <row r="10" spans="1:6" s="18" customFormat="1" hidden="1" x14ac:dyDescent="0.25">
      <c r="A10" s="56"/>
      <c r="B10" s="59"/>
      <c r="C10" s="62"/>
      <c r="D10" s="62"/>
      <c r="E10" s="62"/>
      <c r="F10" s="62"/>
    </row>
    <row r="11" spans="1:6" s="18" customFormat="1" hidden="1" x14ac:dyDescent="0.25">
      <c r="A11" s="57"/>
      <c r="B11" s="60"/>
      <c r="C11" s="63"/>
      <c r="D11" s="63"/>
      <c r="E11" s="63"/>
      <c r="F11" s="63"/>
    </row>
    <row r="12" spans="1:6" s="18" customFormat="1" hidden="1" x14ac:dyDescent="0.25">
      <c r="A12" s="55" t="s">
        <v>32</v>
      </c>
      <c r="B12" s="58" t="s">
        <v>134</v>
      </c>
      <c r="C12" s="61" t="s">
        <v>132</v>
      </c>
      <c r="D12" s="61">
        <v>2015</v>
      </c>
      <c r="E12" s="61">
        <v>2015</v>
      </c>
      <c r="F12" s="61" t="s">
        <v>286</v>
      </c>
    </row>
    <row r="13" spans="1:6" s="18" customFormat="1" hidden="1" x14ac:dyDescent="0.25">
      <c r="A13" s="56"/>
      <c r="B13" s="59"/>
      <c r="C13" s="62"/>
      <c r="D13" s="62"/>
      <c r="E13" s="62"/>
      <c r="F13" s="62"/>
    </row>
    <row r="14" spans="1:6" s="18" customFormat="1" hidden="1" x14ac:dyDescent="0.25">
      <c r="A14" s="56"/>
      <c r="B14" s="59"/>
      <c r="C14" s="62"/>
      <c r="D14" s="62"/>
      <c r="E14" s="62"/>
      <c r="F14" s="62"/>
    </row>
    <row r="15" spans="1:6" s="18" customFormat="1" hidden="1" x14ac:dyDescent="0.25">
      <c r="A15" s="57"/>
      <c r="B15" s="60"/>
      <c r="C15" s="63"/>
      <c r="D15" s="63"/>
      <c r="E15" s="63"/>
      <c r="F15" s="63"/>
    </row>
    <row r="16" spans="1:6" s="18" customFormat="1" hidden="1" x14ac:dyDescent="0.25">
      <c r="A16" s="55" t="s">
        <v>33</v>
      </c>
      <c r="B16" s="58" t="s">
        <v>135</v>
      </c>
      <c r="C16" s="61" t="s">
        <v>132</v>
      </c>
      <c r="D16" s="61">
        <v>2017</v>
      </c>
      <c r="E16" s="61">
        <v>2025</v>
      </c>
      <c r="F16" s="61" t="s">
        <v>286</v>
      </c>
    </row>
    <row r="17" spans="1:6" s="18" customFormat="1" hidden="1" x14ac:dyDescent="0.25">
      <c r="A17" s="56"/>
      <c r="B17" s="59"/>
      <c r="C17" s="62"/>
      <c r="D17" s="62"/>
      <c r="E17" s="62"/>
      <c r="F17" s="62"/>
    </row>
    <row r="18" spans="1:6" s="18" customFormat="1" hidden="1" x14ac:dyDescent="0.25">
      <c r="A18" s="56"/>
      <c r="B18" s="59"/>
      <c r="C18" s="62"/>
      <c r="D18" s="62"/>
      <c r="E18" s="62"/>
      <c r="F18" s="62"/>
    </row>
    <row r="19" spans="1:6" s="18" customFormat="1" hidden="1" x14ac:dyDescent="0.25">
      <c r="A19" s="57"/>
      <c r="B19" s="60"/>
      <c r="C19" s="63"/>
      <c r="D19" s="63"/>
      <c r="E19" s="63"/>
      <c r="F19" s="63"/>
    </row>
    <row r="20" spans="1:6" s="18" customFormat="1" hidden="1" x14ac:dyDescent="0.25">
      <c r="A20" s="55" t="s">
        <v>35</v>
      </c>
      <c r="B20" s="58" t="s">
        <v>139</v>
      </c>
      <c r="C20" s="61" t="s">
        <v>132</v>
      </c>
      <c r="D20" s="61">
        <v>2015</v>
      </c>
      <c r="E20" s="61">
        <v>2016</v>
      </c>
      <c r="F20" s="61" t="s">
        <v>286</v>
      </c>
    </row>
    <row r="21" spans="1:6" s="18" customFormat="1" hidden="1" x14ac:dyDescent="0.25">
      <c r="A21" s="56"/>
      <c r="B21" s="59"/>
      <c r="C21" s="62"/>
      <c r="D21" s="62"/>
      <c r="E21" s="62"/>
      <c r="F21" s="62"/>
    </row>
    <row r="22" spans="1:6" s="18" customFormat="1" hidden="1" x14ac:dyDescent="0.25">
      <c r="A22" s="56"/>
      <c r="B22" s="59"/>
      <c r="C22" s="62"/>
      <c r="D22" s="62"/>
      <c r="E22" s="62"/>
      <c r="F22" s="62"/>
    </row>
    <row r="23" spans="1:6" s="18" customFormat="1" hidden="1" x14ac:dyDescent="0.25">
      <c r="A23" s="57"/>
      <c r="B23" s="60"/>
      <c r="C23" s="63"/>
      <c r="D23" s="63"/>
      <c r="E23" s="63"/>
      <c r="F23" s="63"/>
    </row>
    <row r="24" spans="1:6" s="18" customFormat="1" x14ac:dyDescent="0.25">
      <c r="A24" s="55" t="s">
        <v>29</v>
      </c>
      <c r="B24" s="58" t="s">
        <v>140</v>
      </c>
      <c r="C24" s="61" t="s">
        <v>132</v>
      </c>
      <c r="D24" s="61">
        <v>2015</v>
      </c>
      <c r="E24" s="61">
        <v>2025</v>
      </c>
      <c r="F24" s="61" t="s">
        <v>287</v>
      </c>
    </row>
    <row r="25" spans="1:6" s="18" customFormat="1" x14ac:dyDescent="0.25">
      <c r="A25" s="56"/>
      <c r="B25" s="59"/>
      <c r="C25" s="62"/>
      <c r="D25" s="62"/>
      <c r="E25" s="62"/>
      <c r="F25" s="62"/>
    </row>
    <row r="26" spans="1:6" s="18" customFormat="1" hidden="1" x14ac:dyDescent="0.25">
      <c r="A26" s="55" t="s">
        <v>36</v>
      </c>
      <c r="B26" s="58" t="s">
        <v>141</v>
      </c>
      <c r="C26" s="61" t="s">
        <v>132</v>
      </c>
      <c r="D26" s="61">
        <v>2015</v>
      </c>
      <c r="E26" s="61">
        <v>2016</v>
      </c>
      <c r="F26" s="61"/>
    </row>
    <row r="27" spans="1:6" s="18" customFormat="1" hidden="1" x14ac:dyDescent="0.25">
      <c r="A27" s="56"/>
      <c r="B27" s="59"/>
      <c r="C27" s="62"/>
      <c r="D27" s="62"/>
      <c r="E27" s="62"/>
      <c r="F27" s="62"/>
    </row>
    <row r="28" spans="1:6" s="18" customFormat="1" hidden="1" x14ac:dyDescent="0.25">
      <c r="A28" s="56"/>
      <c r="B28" s="59"/>
      <c r="C28" s="62"/>
      <c r="D28" s="62"/>
      <c r="E28" s="62"/>
      <c r="F28" s="62"/>
    </row>
    <row r="29" spans="1:6" s="18" customFormat="1" hidden="1" x14ac:dyDescent="0.25">
      <c r="A29" s="57"/>
      <c r="B29" s="60"/>
      <c r="C29" s="63"/>
      <c r="D29" s="63"/>
      <c r="E29" s="63"/>
      <c r="F29" s="63"/>
    </row>
    <row r="30" spans="1:6" s="18" customFormat="1" hidden="1" x14ac:dyDescent="0.25">
      <c r="A30" s="55" t="s">
        <v>38</v>
      </c>
      <c r="B30" s="58" t="s">
        <v>145</v>
      </c>
      <c r="C30" s="61" t="s">
        <v>132</v>
      </c>
      <c r="D30" s="61"/>
      <c r="E30" s="61"/>
      <c r="F30" s="61"/>
    </row>
    <row r="31" spans="1:6" s="18" customFormat="1" hidden="1" x14ac:dyDescent="0.25">
      <c r="A31" s="56"/>
      <c r="B31" s="59"/>
      <c r="C31" s="62"/>
      <c r="D31" s="62"/>
      <c r="E31" s="62"/>
      <c r="F31" s="62"/>
    </row>
    <row r="32" spans="1:6" s="18" customFormat="1" hidden="1" x14ac:dyDescent="0.25">
      <c r="A32" s="56"/>
      <c r="B32" s="59"/>
      <c r="C32" s="62"/>
      <c r="D32" s="62"/>
      <c r="E32" s="62"/>
      <c r="F32" s="62"/>
    </row>
    <row r="33" spans="1:6" s="18" customFormat="1" hidden="1" x14ac:dyDescent="0.25">
      <c r="A33" s="57"/>
      <c r="B33" s="60"/>
      <c r="C33" s="63"/>
      <c r="D33" s="63"/>
      <c r="E33" s="63"/>
      <c r="F33" s="63"/>
    </row>
    <row r="34" spans="1:6" s="18" customFormat="1" hidden="1" x14ac:dyDescent="0.25">
      <c r="A34" s="55" t="s">
        <v>40</v>
      </c>
      <c r="B34" s="58" t="s">
        <v>168</v>
      </c>
      <c r="C34" s="61" t="s">
        <v>132</v>
      </c>
      <c r="D34" s="61"/>
      <c r="E34" s="61"/>
      <c r="F34" s="61"/>
    </row>
    <row r="35" spans="1:6" s="18" customFormat="1" hidden="1" x14ac:dyDescent="0.25">
      <c r="A35" s="56"/>
      <c r="B35" s="59"/>
      <c r="C35" s="62"/>
      <c r="D35" s="62"/>
      <c r="E35" s="62"/>
      <c r="F35" s="62"/>
    </row>
    <row r="36" spans="1:6" s="18" customFormat="1" hidden="1" x14ac:dyDescent="0.25">
      <c r="A36" s="56"/>
      <c r="B36" s="59"/>
      <c r="C36" s="62"/>
      <c r="D36" s="62"/>
      <c r="E36" s="62"/>
      <c r="F36" s="62"/>
    </row>
    <row r="37" spans="1:6" s="18" customFormat="1" hidden="1" x14ac:dyDescent="0.25">
      <c r="A37" s="57"/>
      <c r="B37" s="60"/>
      <c r="C37" s="63"/>
      <c r="D37" s="63"/>
      <c r="E37" s="63"/>
      <c r="F37" s="63"/>
    </row>
    <row r="38" spans="1:6" s="18" customFormat="1" hidden="1" x14ac:dyDescent="0.25">
      <c r="A38" s="55" t="s">
        <v>41</v>
      </c>
      <c r="B38" s="58" t="s">
        <v>177</v>
      </c>
      <c r="C38" s="61" t="s">
        <v>132</v>
      </c>
      <c r="D38" s="61"/>
      <c r="E38" s="61"/>
      <c r="F38" s="61"/>
    </row>
    <row r="39" spans="1:6" s="18" customFormat="1" hidden="1" x14ac:dyDescent="0.25">
      <c r="A39" s="56"/>
      <c r="B39" s="59"/>
      <c r="C39" s="62"/>
      <c r="D39" s="62"/>
      <c r="E39" s="62"/>
      <c r="F39" s="62"/>
    </row>
    <row r="40" spans="1:6" s="18" customFormat="1" hidden="1" x14ac:dyDescent="0.25">
      <c r="A40" s="56"/>
      <c r="B40" s="59"/>
      <c r="C40" s="62"/>
      <c r="D40" s="62"/>
      <c r="E40" s="62"/>
      <c r="F40" s="62"/>
    </row>
    <row r="41" spans="1:6" s="18" customFormat="1" hidden="1" x14ac:dyDescent="0.25">
      <c r="A41" s="57"/>
      <c r="B41" s="60"/>
      <c r="C41" s="63"/>
      <c r="D41" s="63"/>
      <c r="E41" s="63"/>
      <c r="F41" s="63"/>
    </row>
    <row r="42" spans="1:6" s="18" customFormat="1" x14ac:dyDescent="0.25">
      <c r="A42" s="55" t="s">
        <v>30</v>
      </c>
      <c r="B42" s="58" t="s">
        <v>187</v>
      </c>
      <c r="C42" s="61" t="s">
        <v>132</v>
      </c>
      <c r="D42" s="61">
        <v>2015</v>
      </c>
      <c r="E42" s="61">
        <v>2025</v>
      </c>
      <c r="F42" s="61" t="s">
        <v>287</v>
      </c>
    </row>
    <row r="43" spans="1:6" s="18" customFormat="1" ht="20.100000000000001" customHeight="1" x14ac:dyDescent="0.25">
      <c r="A43" s="56"/>
      <c r="B43" s="59"/>
      <c r="C43" s="62"/>
      <c r="D43" s="62"/>
      <c r="E43" s="62"/>
      <c r="F43" s="62"/>
    </row>
    <row r="44" spans="1:6" s="18" customFormat="1" ht="18.75" customHeight="1" x14ac:dyDescent="0.25">
      <c r="A44" s="56"/>
      <c r="B44" s="59"/>
      <c r="C44" s="62"/>
      <c r="D44" s="62"/>
      <c r="E44" s="62"/>
      <c r="F44" s="62"/>
    </row>
    <row r="45" spans="1:6" s="18" customFormat="1" ht="19.5" hidden="1" customHeight="1" x14ac:dyDescent="0.25">
      <c r="A45" s="57"/>
      <c r="B45" s="60"/>
      <c r="C45" s="63"/>
      <c r="D45" s="63"/>
      <c r="E45" s="63"/>
      <c r="F45" s="63"/>
    </row>
    <row r="46" spans="1:6" s="18" customFormat="1" ht="20.100000000000001" hidden="1" customHeight="1" x14ac:dyDescent="0.25">
      <c r="A46" s="55" t="s">
        <v>39</v>
      </c>
      <c r="B46" s="58" t="s">
        <v>188</v>
      </c>
      <c r="C46" s="61" t="s">
        <v>132</v>
      </c>
      <c r="D46" s="61"/>
      <c r="E46" s="61"/>
      <c r="F46" s="61"/>
    </row>
    <row r="47" spans="1:6" s="18" customFormat="1" ht="20.100000000000001" hidden="1" customHeight="1" x14ac:dyDescent="0.25">
      <c r="A47" s="56"/>
      <c r="B47" s="59"/>
      <c r="C47" s="62"/>
      <c r="D47" s="62"/>
      <c r="E47" s="62"/>
      <c r="F47" s="62"/>
    </row>
    <row r="48" spans="1:6" s="18" customFormat="1" ht="20.100000000000001" hidden="1" customHeight="1" x14ac:dyDescent="0.25">
      <c r="A48" s="56"/>
      <c r="B48" s="59"/>
      <c r="C48" s="62"/>
      <c r="D48" s="62"/>
      <c r="E48" s="62"/>
      <c r="F48" s="62"/>
    </row>
    <row r="49" spans="1:6" s="18" customFormat="1" ht="20.100000000000001" hidden="1" customHeight="1" x14ac:dyDescent="0.25">
      <c r="A49" s="57"/>
      <c r="B49" s="60"/>
      <c r="C49" s="63"/>
      <c r="D49" s="63"/>
      <c r="E49" s="63"/>
      <c r="F49" s="63"/>
    </row>
    <row r="50" spans="1:6" s="18" customFormat="1" ht="20.100000000000001" hidden="1" customHeight="1" x14ac:dyDescent="0.25">
      <c r="A50" s="55" t="s">
        <v>45</v>
      </c>
      <c r="B50" s="58" t="s">
        <v>189</v>
      </c>
      <c r="C50" s="61" t="s">
        <v>132</v>
      </c>
      <c r="D50" s="61"/>
      <c r="E50" s="61"/>
      <c r="F50" s="61"/>
    </row>
    <row r="51" spans="1:6" s="18" customFormat="1" ht="20.100000000000001" hidden="1" customHeight="1" x14ac:dyDescent="0.25">
      <c r="A51" s="56"/>
      <c r="B51" s="59"/>
      <c r="C51" s="62"/>
      <c r="D51" s="62"/>
      <c r="E51" s="62"/>
      <c r="F51" s="62"/>
    </row>
    <row r="52" spans="1:6" s="18" customFormat="1" ht="20.100000000000001" hidden="1" customHeight="1" x14ac:dyDescent="0.25">
      <c r="A52" s="56"/>
      <c r="B52" s="59"/>
      <c r="C52" s="62"/>
      <c r="D52" s="62"/>
      <c r="E52" s="62"/>
      <c r="F52" s="62"/>
    </row>
    <row r="53" spans="1:6" s="18" customFormat="1" ht="20.100000000000001" hidden="1" customHeight="1" x14ac:dyDescent="0.25">
      <c r="A53" s="57"/>
      <c r="B53" s="60"/>
      <c r="C53" s="63"/>
      <c r="D53" s="63"/>
      <c r="E53" s="63"/>
      <c r="F53" s="63"/>
    </row>
    <row r="54" spans="1:6" s="18" customFormat="1" ht="20.100000000000001" hidden="1" customHeight="1" x14ac:dyDescent="0.25">
      <c r="A54" s="55" t="s">
        <v>54</v>
      </c>
      <c r="B54" s="58" t="s">
        <v>198</v>
      </c>
      <c r="C54" s="61" t="s">
        <v>132</v>
      </c>
      <c r="D54" s="61"/>
      <c r="E54" s="61"/>
      <c r="F54" s="61"/>
    </row>
    <row r="55" spans="1:6" s="18" customFormat="1" ht="20.100000000000001" hidden="1" customHeight="1" x14ac:dyDescent="0.25">
      <c r="A55" s="56"/>
      <c r="B55" s="59"/>
      <c r="C55" s="62"/>
      <c r="D55" s="62"/>
      <c r="E55" s="62"/>
      <c r="F55" s="62"/>
    </row>
    <row r="56" spans="1:6" s="18" customFormat="1" ht="20.100000000000001" hidden="1" customHeight="1" x14ac:dyDescent="0.25">
      <c r="A56" s="56"/>
      <c r="B56" s="59"/>
      <c r="C56" s="62"/>
      <c r="D56" s="62"/>
      <c r="E56" s="62"/>
      <c r="F56" s="62"/>
    </row>
    <row r="57" spans="1:6" s="18" customFormat="1" ht="20.100000000000001" hidden="1" customHeight="1" x14ac:dyDescent="0.25">
      <c r="A57" s="57"/>
      <c r="B57" s="60"/>
      <c r="C57" s="63"/>
      <c r="D57" s="63"/>
      <c r="E57" s="63"/>
      <c r="F57" s="63"/>
    </row>
    <row r="58" spans="1:6" s="18" customFormat="1" ht="20.100000000000001" hidden="1" customHeight="1" x14ac:dyDescent="0.25">
      <c r="A58" s="55" t="s">
        <v>202</v>
      </c>
      <c r="B58" s="58" t="s">
        <v>203</v>
      </c>
      <c r="C58" s="61" t="s">
        <v>132</v>
      </c>
      <c r="D58" s="61"/>
      <c r="E58" s="61"/>
      <c r="F58" s="61"/>
    </row>
    <row r="59" spans="1:6" s="18" customFormat="1" ht="20.100000000000001" hidden="1" customHeight="1" x14ac:dyDescent="0.25">
      <c r="A59" s="56"/>
      <c r="B59" s="59"/>
      <c r="C59" s="62"/>
      <c r="D59" s="62"/>
      <c r="E59" s="62"/>
      <c r="F59" s="62"/>
    </row>
    <row r="60" spans="1:6" s="18" customFormat="1" ht="20.100000000000001" hidden="1" customHeight="1" x14ac:dyDescent="0.25">
      <c r="A60" s="56"/>
      <c r="B60" s="59"/>
      <c r="C60" s="62"/>
      <c r="D60" s="62"/>
      <c r="E60" s="62"/>
      <c r="F60" s="62"/>
    </row>
    <row r="61" spans="1:6" s="18" customFormat="1" ht="20.100000000000001" hidden="1" customHeight="1" x14ac:dyDescent="0.25">
      <c r="A61" s="57"/>
      <c r="B61" s="60"/>
      <c r="C61" s="63"/>
      <c r="D61" s="63"/>
      <c r="E61" s="63"/>
      <c r="F61" s="63"/>
    </row>
    <row r="62" spans="1:6" s="18" customFormat="1" ht="29.25" customHeight="1" x14ac:dyDescent="0.25">
      <c r="A62" s="55">
        <v>2</v>
      </c>
      <c r="B62" s="58" t="s">
        <v>204</v>
      </c>
      <c r="C62" s="61" t="s">
        <v>132</v>
      </c>
      <c r="D62" s="61">
        <v>2015</v>
      </c>
      <c r="E62" s="61">
        <v>2025</v>
      </c>
      <c r="F62" s="61"/>
    </row>
    <row r="63" spans="1:6" s="18" customFormat="1" ht="19.5" hidden="1" customHeight="1" x14ac:dyDescent="0.25">
      <c r="A63" s="57"/>
      <c r="B63" s="60"/>
      <c r="C63" s="63"/>
      <c r="D63" s="63"/>
      <c r="E63" s="63"/>
      <c r="F63" s="63"/>
    </row>
    <row r="64" spans="1:6" s="18" customFormat="1" ht="24.95" customHeight="1" x14ac:dyDescent="0.25">
      <c r="A64" s="55" t="s">
        <v>55</v>
      </c>
      <c r="B64" s="58" t="s">
        <v>205</v>
      </c>
      <c r="C64" s="61" t="s">
        <v>132</v>
      </c>
      <c r="D64" s="61">
        <v>2015</v>
      </c>
      <c r="E64" s="61">
        <v>2025</v>
      </c>
      <c r="F64" s="61" t="s">
        <v>287</v>
      </c>
    </row>
    <row r="65" spans="1:6" s="18" customFormat="1" ht="24.95" customHeight="1" x14ac:dyDescent="0.25">
      <c r="A65" s="56"/>
      <c r="B65" s="59"/>
      <c r="C65" s="62"/>
      <c r="D65" s="62"/>
      <c r="E65" s="62"/>
      <c r="F65" s="62"/>
    </row>
    <row r="66" spans="1:6" s="18" customFormat="1" ht="8.25" customHeight="1" x14ac:dyDescent="0.25">
      <c r="A66" s="56"/>
      <c r="B66" s="59"/>
      <c r="C66" s="62"/>
      <c r="D66" s="62"/>
      <c r="E66" s="62"/>
      <c r="F66" s="62"/>
    </row>
    <row r="67" spans="1:6" s="18" customFormat="1" ht="24.95" customHeight="1" x14ac:dyDescent="0.25">
      <c r="A67" s="57"/>
      <c r="B67" s="60"/>
      <c r="C67" s="63"/>
      <c r="D67" s="63"/>
      <c r="E67" s="63"/>
      <c r="F67" s="63"/>
    </row>
    <row r="68" spans="1:6" s="18" customFormat="1" hidden="1" x14ac:dyDescent="0.25">
      <c r="A68" s="55" t="s">
        <v>56</v>
      </c>
      <c r="B68" s="58" t="s">
        <v>190</v>
      </c>
      <c r="C68" s="61" t="s">
        <v>132</v>
      </c>
      <c r="D68" s="61"/>
      <c r="E68" s="61"/>
      <c r="F68" s="61"/>
    </row>
    <row r="69" spans="1:6" s="18" customFormat="1" hidden="1" x14ac:dyDescent="0.25">
      <c r="A69" s="56"/>
      <c r="B69" s="59"/>
      <c r="C69" s="62"/>
      <c r="D69" s="62"/>
      <c r="E69" s="62"/>
      <c r="F69" s="62"/>
    </row>
    <row r="70" spans="1:6" s="18" customFormat="1" hidden="1" x14ac:dyDescent="0.25">
      <c r="A70" s="56"/>
      <c r="B70" s="59"/>
      <c r="C70" s="62"/>
      <c r="D70" s="62"/>
      <c r="E70" s="62"/>
      <c r="F70" s="62"/>
    </row>
    <row r="71" spans="1:6" s="18" customFormat="1" hidden="1" x14ac:dyDescent="0.25">
      <c r="A71" s="57"/>
      <c r="B71" s="60"/>
      <c r="C71" s="63"/>
      <c r="D71" s="63"/>
      <c r="E71" s="63"/>
      <c r="F71" s="63"/>
    </row>
    <row r="72" spans="1:6" s="18" customFormat="1" hidden="1" x14ac:dyDescent="0.25">
      <c r="A72" s="55" t="s">
        <v>206</v>
      </c>
      <c r="B72" s="58" t="s">
        <v>207</v>
      </c>
      <c r="C72" s="61" t="s">
        <v>132</v>
      </c>
      <c r="D72" s="61"/>
      <c r="E72" s="61"/>
      <c r="F72" s="61"/>
    </row>
    <row r="73" spans="1:6" s="18" customFormat="1" hidden="1" x14ac:dyDescent="0.25">
      <c r="A73" s="56"/>
      <c r="B73" s="59"/>
      <c r="C73" s="62"/>
      <c r="D73" s="62"/>
      <c r="E73" s="62"/>
      <c r="F73" s="62"/>
    </row>
    <row r="74" spans="1:6" s="18" customFormat="1" hidden="1" x14ac:dyDescent="0.25">
      <c r="A74" s="56"/>
      <c r="B74" s="59"/>
      <c r="C74" s="62"/>
      <c r="D74" s="62"/>
      <c r="E74" s="62"/>
      <c r="F74" s="62"/>
    </row>
    <row r="75" spans="1:6" s="18" customFormat="1" hidden="1" x14ac:dyDescent="0.25">
      <c r="A75" s="57"/>
      <c r="B75" s="60"/>
      <c r="C75" s="63"/>
      <c r="D75" s="63"/>
      <c r="E75" s="63"/>
      <c r="F75" s="63"/>
    </row>
    <row r="76" spans="1:6" s="18" customFormat="1" hidden="1" x14ac:dyDescent="0.25">
      <c r="A76" s="55" t="s">
        <v>68</v>
      </c>
      <c r="B76" s="58" t="s">
        <v>216</v>
      </c>
      <c r="C76" s="61" t="s">
        <v>132</v>
      </c>
      <c r="D76" s="61"/>
      <c r="E76" s="61"/>
      <c r="F76" s="61"/>
    </row>
    <row r="77" spans="1:6" s="18" customFormat="1" hidden="1" x14ac:dyDescent="0.25">
      <c r="A77" s="56"/>
      <c r="B77" s="59"/>
      <c r="C77" s="62"/>
      <c r="D77" s="62"/>
      <c r="E77" s="62"/>
      <c r="F77" s="62"/>
    </row>
    <row r="78" spans="1:6" s="18" customFormat="1" hidden="1" x14ac:dyDescent="0.25">
      <c r="A78" s="56"/>
      <c r="B78" s="59"/>
      <c r="C78" s="62"/>
      <c r="D78" s="62"/>
      <c r="E78" s="62"/>
      <c r="F78" s="62"/>
    </row>
    <row r="79" spans="1:6" s="18" customFormat="1" hidden="1" x14ac:dyDescent="0.25">
      <c r="A79" s="57"/>
      <c r="B79" s="60"/>
      <c r="C79" s="63"/>
      <c r="D79" s="63"/>
      <c r="E79" s="63"/>
      <c r="F79" s="63"/>
    </row>
    <row r="80" spans="1:6" s="18" customFormat="1" hidden="1" x14ac:dyDescent="0.25">
      <c r="A80" s="55" t="s">
        <v>69</v>
      </c>
      <c r="B80" s="58" t="s">
        <v>218</v>
      </c>
      <c r="C80" s="61" t="s">
        <v>132</v>
      </c>
      <c r="D80" s="61"/>
      <c r="E80" s="61"/>
      <c r="F80" s="61"/>
    </row>
    <row r="81" spans="1:6" s="18" customFormat="1" hidden="1" x14ac:dyDescent="0.25">
      <c r="A81" s="56"/>
      <c r="B81" s="59"/>
      <c r="C81" s="62"/>
      <c r="D81" s="62"/>
      <c r="E81" s="62"/>
      <c r="F81" s="62"/>
    </row>
    <row r="82" spans="1:6" s="18" customFormat="1" hidden="1" x14ac:dyDescent="0.25">
      <c r="A82" s="56"/>
      <c r="B82" s="59"/>
      <c r="C82" s="62"/>
      <c r="D82" s="62"/>
      <c r="E82" s="62"/>
      <c r="F82" s="62"/>
    </row>
    <row r="83" spans="1:6" s="18" customFormat="1" hidden="1" x14ac:dyDescent="0.25">
      <c r="A83" s="57"/>
      <c r="B83" s="60"/>
      <c r="C83" s="63"/>
      <c r="D83" s="63"/>
      <c r="E83" s="63"/>
      <c r="F83" s="63"/>
    </row>
    <row r="84" spans="1:6" s="18" customFormat="1" ht="14.25" customHeight="1" x14ac:dyDescent="0.25">
      <c r="A84" s="55" t="s">
        <v>297</v>
      </c>
      <c r="B84" s="58" t="s">
        <v>294</v>
      </c>
      <c r="C84" s="61" t="s">
        <v>132</v>
      </c>
      <c r="D84" s="61">
        <v>2019</v>
      </c>
      <c r="E84" s="61">
        <v>2025</v>
      </c>
      <c r="F84" s="61" t="s">
        <v>287</v>
      </c>
    </row>
    <row r="85" spans="1:6" s="18" customFormat="1" ht="12" customHeight="1" x14ac:dyDescent="0.25">
      <c r="A85" s="56"/>
      <c r="B85" s="59"/>
      <c r="C85" s="62"/>
      <c r="D85" s="62"/>
      <c r="E85" s="62"/>
      <c r="F85" s="62"/>
    </row>
    <row r="86" spans="1:6" s="18" customFormat="1" ht="9" customHeight="1" x14ac:dyDescent="0.25">
      <c r="A86" s="56"/>
      <c r="B86" s="59"/>
      <c r="C86" s="62"/>
      <c r="D86" s="62"/>
      <c r="E86" s="62"/>
      <c r="F86" s="62"/>
    </row>
    <row r="87" spans="1:6" s="18" customFormat="1" x14ac:dyDescent="0.25">
      <c r="A87" s="57"/>
      <c r="B87" s="60"/>
      <c r="C87" s="63"/>
      <c r="D87" s="63"/>
      <c r="E87" s="63"/>
      <c r="F87" s="63"/>
    </row>
    <row r="88" spans="1:6" s="18" customFormat="1" ht="29.25" customHeight="1" x14ac:dyDescent="0.25">
      <c r="A88" s="55" t="s">
        <v>305</v>
      </c>
      <c r="B88" s="58" t="s">
        <v>217</v>
      </c>
      <c r="C88" s="61" t="s">
        <v>132</v>
      </c>
      <c r="D88" s="61">
        <v>2017</v>
      </c>
      <c r="E88" s="61">
        <v>2017</v>
      </c>
      <c r="F88" s="61" t="s">
        <v>287</v>
      </c>
    </row>
    <row r="89" spans="1:6" s="18" customFormat="1" x14ac:dyDescent="0.25">
      <c r="A89" s="56"/>
      <c r="B89" s="59"/>
      <c r="C89" s="62"/>
      <c r="D89" s="62"/>
      <c r="E89" s="62"/>
      <c r="F89" s="62"/>
    </row>
    <row r="90" spans="1:6" s="18" customFormat="1" x14ac:dyDescent="0.25">
      <c r="A90" s="56"/>
      <c r="B90" s="59"/>
      <c r="C90" s="62"/>
      <c r="D90" s="62"/>
      <c r="E90" s="62"/>
      <c r="F90" s="62"/>
    </row>
    <row r="91" spans="1:6" s="18" customFormat="1" ht="121.5" customHeight="1" x14ac:dyDescent="0.25">
      <c r="A91" s="57"/>
      <c r="B91" s="60"/>
      <c r="C91" s="63"/>
      <c r="D91" s="63"/>
      <c r="E91" s="63"/>
      <c r="F91" s="63"/>
    </row>
    <row r="92" spans="1:6" s="18" customFormat="1" x14ac:dyDescent="0.25">
      <c r="A92" s="55" t="s">
        <v>303</v>
      </c>
      <c r="B92" s="58" t="s">
        <v>293</v>
      </c>
      <c r="C92" s="61" t="s">
        <v>132</v>
      </c>
      <c r="D92" s="61">
        <v>2019</v>
      </c>
      <c r="E92" s="61">
        <v>2025</v>
      </c>
      <c r="F92" s="61" t="s">
        <v>287</v>
      </c>
    </row>
    <row r="93" spans="1:6" s="18" customFormat="1" ht="20.100000000000001" customHeight="1" x14ac:dyDescent="0.25">
      <c r="A93" s="56"/>
      <c r="B93" s="59"/>
      <c r="C93" s="62"/>
      <c r="D93" s="62"/>
      <c r="E93" s="62"/>
      <c r="F93" s="62"/>
    </row>
    <row r="94" spans="1:6" s="18" customFormat="1" ht="20.100000000000001" customHeight="1" x14ac:dyDescent="0.25">
      <c r="A94" s="56"/>
      <c r="B94" s="59"/>
      <c r="C94" s="62"/>
      <c r="D94" s="62"/>
      <c r="E94" s="62"/>
      <c r="F94" s="62"/>
    </row>
    <row r="95" spans="1:6" s="18" customFormat="1" ht="20.100000000000001" customHeight="1" x14ac:dyDescent="0.25">
      <c r="A95" s="57"/>
      <c r="B95" s="60"/>
      <c r="C95" s="63"/>
      <c r="D95" s="63"/>
      <c r="E95" s="63"/>
      <c r="F95" s="63"/>
    </row>
    <row r="96" spans="1:6" s="18" customFormat="1" x14ac:dyDescent="0.25">
      <c r="A96" s="55">
        <v>3</v>
      </c>
      <c r="B96" s="58" t="s">
        <v>288</v>
      </c>
      <c r="C96" s="61" t="s">
        <v>132</v>
      </c>
      <c r="D96" s="61">
        <v>2015</v>
      </c>
      <c r="E96" s="61">
        <v>2025</v>
      </c>
      <c r="F96" s="61"/>
    </row>
    <row r="97" spans="1:6" s="18" customFormat="1" ht="20.100000000000001" customHeight="1" x14ac:dyDescent="0.25">
      <c r="A97" s="56"/>
      <c r="B97" s="59"/>
      <c r="C97" s="62"/>
      <c r="D97" s="62"/>
      <c r="E97" s="62"/>
      <c r="F97" s="62"/>
    </row>
    <row r="98" spans="1:6" s="18" customFormat="1" ht="0.75" customHeight="1" x14ac:dyDescent="0.25">
      <c r="A98" s="56"/>
      <c r="B98" s="59"/>
      <c r="C98" s="62"/>
      <c r="D98" s="62"/>
      <c r="E98" s="62"/>
      <c r="F98" s="62"/>
    </row>
    <row r="99" spans="1:6" s="18" customFormat="1" ht="20.100000000000001" customHeight="1" x14ac:dyDescent="0.25">
      <c r="A99" s="57"/>
      <c r="B99" s="60"/>
      <c r="C99" s="63"/>
      <c r="D99" s="63"/>
      <c r="E99" s="63"/>
      <c r="F99" s="63"/>
    </row>
    <row r="100" spans="1:6" s="18" customFormat="1" ht="20.100000000000001" customHeight="1" x14ac:dyDescent="0.25">
      <c r="A100" s="55" t="s">
        <v>70</v>
      </c>
      <c r="B100" s="58" t="s">
        <v>220</v>
      </c>
      <c r="C100" s="61" t="s">
        <v>132</v>
      </c>
      <c r="D100" s="61">
        <v>2015</v>
      </c>
      <c r="E100" s="61">
        <v>2025</v>
      </c>
      <c r="F100" s="61" t="s">
        <v>287</v>
      </c>
    </row>
    <row r="101" spans="1:6" s="18" customFormat="1" ht="20.100000000000001" customHeight="1" x14ac:dyDescent="0.25">
      <c r="A101" s="56"/>
      <c r="B101" s="59"/>
      <c r="C101" s="62"/>
      <c r="D101" s="62"/>
      <c r="E101" s="62"/>
      <c r="F101" s="62"/>
    </row>
    <row r="102" spans="1:6" s="18" customFormat="1" ht="7.5" customHeight="1" x14ac:dyDescent="0.25">
      <c r="A102" s="56"/>
      <c r="B102" s="59"/>
      <c r="C102" s="62"/>
      <c r="D102" s="62"/>
      <c r="E102" s="62"/>
      <c r="F102" s="62"/>
    </row>
    <row r="103" spans="1:6" s="18" customFormat="1" ht="20.100000000000001" customHeight="1" x14ac:dyDescent="0.25">
      <c r="A103" s="57"/>
      <c r="B103" s="60"/>
      <c r="C103" s="63"/>
      <c r="D103" s="63"/>
      <c r="E103" s="63"/>
      <c r="F103" s="63"/>
    </row>
    <row r="104" spans="1:6" s="18" customFormat="1" ht="20.100000000000001" hidden="1" customHeight="1" x14ac:dyDescent="0.25">
      <c r="A104" s="55" t="s">
        <v>72</v>
      </c>
      <c r="B104" s="58" t="s">
        <v>221</v>
      </c>
      <c r="C104" s="61" t="s">
        <v>132</v>
      </c>
      <c r="D104" s="61"/>
      <c r="E104" s="61"/>
      <c r="F104" s="61"/>
    </row>
    <row r="105" spans="1:6" s="18" customFormat="1" ht="20.100000000000001" hidden="1" customHeight="1" x14ac:dyDescent="0.25">
      <c r="A105" s="56"/>
      <c r="B105" s="59"/>
      <c r="C105" s="62"/>
      <c r="D105" s="62"/>
      <c r="E105" s="62"/>
      <c r="F105" s="62"/>
    </row>
    <row r="106" spans="1:6" s="18" customFormat="1" ht="20.100000000000001" hidden="1" customHeight="1" x14ac:dyDescent="0.25">
      <c r="A106" s="56"/>
      <c r="B106" s="59"/>
      <c r="C106" s="62"/>
      <c r="D106" s="62"/>
      <c r="E106" s="62"/>
      <c r="F106" s="62"/>
    </row>
    <row r="107" spans="1:6" s="18" customFormat="1" ht="20.100000000000001" hidden="1" customHeight="1" x14ac:dyDescent="0.25">
      <c r="A107" s="57"/>
      <c r="B107" s="60"/>
      <c r="C107" s="63"/>
      <c r="D107" s="63"/>
      <c r="E107" s="63"/>
      <c r="F107" s="63"/>
    </row>
    <row r="108" spans="1:6" s="18" customFormat="1" ht="20.100000000000001" hidden="1" customHeight="1" x14ac:dyDescent="0.25">
      <c r="A108" s="55" t="s">
        <v>73</v>
      </c>
      <c r="B108" s="58" t="s">
        <v>222</v>
      </c>
      <c r="C108" s="61" t="s">
        <v>132</v>
      </c>
      <c r="D108" s="61"/>
      <c r="E108" s="61"/>
      <c r="F108" s="61"/>
    </row>
    <row r="109" spans="1:6" s="18" customFormat="1" ht="20.100000000000001" hidden="1" customHeight="1" x14ac:dyDescent="0.25">
      <c r="A109" s="56"/>
      <c r="B109" s="59"/>
      <c r="C109" s="62"/>
      <c r="D109" s="62"/>
      <c r="E109" s="62"/>
      <c r="F109" s="62"/>
    </row>
    <row r="110" spans="1:6" s="18" customFormat="1" ht="20.100000000000001" hidden="1" customHeight="1" x14ac:dyDescent="0.25">
      <c r="A110" s="56"/>
      <c r="B110" s="59"/>
      <c r="C110" s="62"/>
      <c r="D110" s="62"/>
      <c r="E110" s="62"/>
      <c r="F110" s="62"/>
    </row>
    <row r="111" spans="1:6" s="18" customFormat="1" ht="20.100000000000001" hidden="1" customHeight="1" x14ac:dyDescent="0.25">
      <c r="A111" s="57"/>
      <c r="B111" s="60"/>
      <c r="C111" s="63"/>
      <c r="D111" s="63"/>
      <c r="E111" s="63"/>
      <c r="F111" s="63"/>
    </row>
    <row r="112" spans="1:6" s="18" customFormat="1" ht="20.100000000000001" hidden="1" customHeight="1" x14ac:dyDescent="0.25">
      <c r="A112" s="55" t="s">
        <v>74</v>
      </c>
      <c r="B112" s="58" t="s">
        <v>223</v>
      </c>
      <c r="C112" s="61" t="s">
        <v>132</v>
      </c>
      <c r="D112" s="61"/>
      <c r="E112" s="61"/>
      <c r="F112" s="61"/>
    </row>
    <row r="113" spans="1:6" s="18" customFormat="1" ht="20.100000000000001" hidden="1" customHeight="1" x14ac:dyDescent="0.25">
      <c r="A113" s="56"/>
      <c r="B113" s="59"/>
      <c r="C113" s="62"/>
      <c r="D113" s="62"/>
      <c r="E113" s="62"/>
      <c r="F113" s="62"/>
    </row>
    <row r="114" spans="1:6" s="18" customFormat="1" ht="20.100000000000001" hidden="1" customHeight="1" x14ac:dyDescent="0.25">
      <c r="A114" s="56"/>
      <c r="B114" s="59"/>
      <c r="C114" s="62"/>
      <c r="D114" s="62"/>
      <c r="E114" s="62"/>
      <c r="F114" s="62"/>
    </row>
    <row r="115" spans="1:6" s="18" customFormat="1" ht="20.100000000000001" hidden="1" customHeight="1" x14ac:dyDescent="0.25">
      <c r="A115" s="57"/>
      <c r="B115" s="60"/>
      <c r="C115" s="63"/>
      <c r="D115" s="63"/>
      <c r="E115" s="63"/>
      <c r="F115" s="63"/>
    </row>
    <row r="116" spans="1:6" s="18" customFormat="1" ht="20.100000000000001" customHeight="1" x14ac:dyDescent="0.25">
      <c r="A116" s="55" t="s">
        <v>224</v>
      </c>
      <c r="B116" s="58" t="s">
        <v>225</v>
      </c>
      <c r="C116" s="61" t="s">
        <v>132</v>
      </c>
      <c r="D116" s="61">
        <v>2015</v>
      </c>
      <c r="E116" s="61">
        <v>2025</v>
      </c>
      <c r="F116" s="61" t="s">
        <v>287</v>
      </c>
    </row>
    <row r="117" spans="1:6" s="18" customFormat="1" ht="20.100000000000001" customHeight="1" x14ac:dyDescent="0.25">
      <c r="A117" s="56"/>
      <c r="B117" s="59"/>
      <c r="C117" s="62"/>
      <c r="D117" s="62"/>
      <c r="E117" s="62"/>
      <c r="F117" s="62"/>
    </row>
    <row r="118" spans="1:6" s="18" customFormat="1" ht="20.100000000000001" customHeight="1" x14ac:dyDescent="0.25">
      <c r="A118" s="56"/>
      <c r="B118" s="59"/>
      <c r="C118" s="62"/>
      <c r="D118" s="62"/>
      <c r="E118" s="62"/>
      <c r="F118" s="62"/>
    </row>
    <row r="119" spans="1:6" s="18" customFormat="1" ht="20.100000000000001" customHeight="1" x14ac:dyDescent="0.25">
      <c r="A119" s="57"/>
      <c r="B119" s="60"/>
      <c r="C119" s="63"/>
      <c r="D119" s="63"/>
      <c r="E119" s="63"/>
      <c r="F119" s="63"/>
    </row>
    <row r="120" spans="1:6" s="18" customFormat="1" ht="20.100000000000001" hidden="1" customHeight="1" x14ac:dyDescent="0.25">
      <c r="A120" s="55" t="s">
        <v>75</v>
      </c>
      <c r="B120" s="58" t="s">
        <v>143</v>
      </c>
      <c r="C120" s="61" t="s">
        <v>132</v>
      </c>
      <c r="D120" s="61"/>
      <c r="E120" s="61"/>
      <c r="F120" s="61"/>
    </row>
    <row r="121" spans="1:6" s="18" customFormat="1" ht="20.100000000000001" hidden="1" customHeight="1" x14ac:dyDescent="0.25">
      <c r="A121" s="56"/>
      <c r="B121" s="59"/>
      <c r="C121" s="62"/>
      <c r="D121" s="62"/>
      <c r="E121" s="62"/>
      <c r="F121" s="62"/>
    </row>
    <row r="122" spans="1:6" s="18" customFormat="1" ht="20.100000000000001" hidden="1" customHeight="1" x14ac:dyDescent="0.25">
      <c r="A122" s="56"/>
      <c r="B122" s="59"/>
      <c r="C122" s="62"/>
      <c r="D122" s="62"/>
      <c r="E122" s="62"/>
      <c r="F122" s="62"/>
    </row>
    <row r="123" spans="1:6" s="18" customFormat="1" ht="20.100000000000001" hidden="1" customHeight="1" x14ac:dyDescent="0.25">
      <c r="A123" s="57"/>
      <c r="B123" s="60"/>
      <c r="C123" s="63"/>
      <c r="D123" s="63"/>
      <c r="E123" s="63"/>
      <c r="F123" s="63"/>
    </row>
    <row r="124" spans="1:6" s="18" customFormat="1" ht="20.100000000000001" hidden="1" customHeight="1" x14ac:dyDescent="0.25">
      <c r="A124" s="55" t="s">
        <v>76</v>
      </c>
      <c r="B124" s="58" t="s">
        <v>226</v>
      </c>
      <c r="C124" s="61" t="s">
        <v>132</v>
      </c>
      <c r="D124" s="61"/>
      <c r="E124" s="61"/>
      <c r="F124" s="61"/>
    </row>
    <row r="125" spans="1:6" s="18" customFormat="1" ht="20.100000000000001" hidden="1" customHeight="1" x14ac:dyDescent="0.25">
      <c r="A125" s="56"/>
      <c r="B125" s="59"/>
      <c r="C125" s="62"/>
      <c r="D125" s="62"/>
      <c r="E125" s="62"/>
      <c r="F125" s="62"/>
    </row>
    <row r="126" spans="1:6" s="18" customFormat="1" ht="20.100000000000001" hidden="1" customHeight="1" x14ac:dyDescent="0.25">
      <c r="A126" s="56"/>
      <c r="B126" s="59"/>
      <c r="C126" s="62"/>
      <c r="D126" s="62"/>
      <c r="E126" s="62"/>
      <c r="F126" s="62"/>
    </row>
    <row r="127" spans="1:6" s="18" customFormat="1" ht="20.100000000000001" hidden="1" customHeight="1" x14ac:dyDescent="0.25">
      <c r="A127" s="57"/>
      <c r="B127" s="60"/>
      <c r="C127" s="63"/>
      <c r="D127" s="63"/>
      <c r="E127" s="63"/>
      <c r="F127" s="63"/>
    </row>
    <row r="128" spans="1:6" s="18" customFormat="1" ht="20.100000000000001" hidden="1" customHeight="1" x14ac:dyDescent="0.25">
      <c r="A128" s="55" t="s">
        <v>77</v>
      </c>
      <c r="B128" s="58" t="s">
        <v>227</v>
      </c>
      <c r="C128" s="61" t="s">
        <v>132</v>
      </c>
      <c r="D128" s="61"/>
      <c r="E128" s="61"/>
      <c r="F128" s="61"/>
    </row>
    <row r="129" spans="1:6" s="18" customFormat="1" ht="20.100000000000001" hidden="1" customHeight="1" x14ac:dyDescent="0.25">
      <c r="A129" s="56"/>
      <c r="B129" s="59"/>
      <c r="C129" s="62"/>
      <c r="D129" s="62"/>
      <c r="E129" s="62"/>
      <c r="F129" s="62"/>
    </row>
    <row r="130" spans="1:6" s="18" customFormat="1" ht="20.100000000000001" hidden="1" customHeight="1" x14ac:dyDescent="0.25">
      <c r="A130" s="56"/>
      <c r="B130" s="59"/>
      <c r="C130" s="62"/>
      <c r="D130" s="62"/>
      <c r="E130" s="62"/>
      <c r="F130" s="62"/>
    </row>
    <row r="131" spans="1:6" s="18" customFormat="1" ht="20.100000000000001" hidden="1" customHeight="1" x14ac:dyDescent="0.25">
      <c r="A131" s="57"/>
      <c r="B131" s="60"/>
      <c r="C131" s="63"/>
      <c r="D131" s="63"/>
      <c r="E131" s="63"/>
      <c r="F131" s="63"/>
    </row>
    <row r="132" spans="1:6" s="18" customFormat="1" ht="20.100000000000001" hidden="1" customHeight="1" x14ac:dyDescent="0.25">
      <c r="A132" s="55" t="s">
        <v>78</v>
      </c>
      <c r="B132" s="58" t="s">
        <v>228</v>
      </c>
      <c r="C132" s="61" t="s">
        <v>132</v>
      </c>
      <c r="D132" s="61"/>
      <c r="E132" s="61"/>
      <c r="F132" s="61"/>
    </row>
    <row r="133" spans="1:6" s="18" customFormat="1" ht="20.100000000000001" hidden="1" customHeight="1" x14ac:dyDescent="0.25">
      <c r="A133" s="56"/>
      <c r="B133" s="59"/>
      <c r="C133" s="62"/>
      <c r="D133" s="62"/>
      <c r="E133" s="62"/>
      <c r="F133" s="62"/>
    </row>
    <row r="134" spans="1:6" s="18" customFormat="1" ht="20.100000000000001" hidden="1" customHeight="1" x14ac:dyDescent="0.25">
      <c r="A134" s="56"/>
      <c r="B134" s="59"/>
      <c r="C134" s="62"/>
      <c r="D134" s="62"/>
      <c r="E134" s="62"/>
      <c r="F134" s="62"/>
    </row>
    <row r="135" spans="1:6" s="18" customFormat="1" ht="20.100000000000001" hidden="1" customHeight="1" x14ac:dyDescent="0.25">
      <c r="A135" s="57"/>
      <c r="B135" s="60"/>
      <c r="C135" s="63"/>
      <c r="D135" s="63"/>
      <c r="E135" s="63"/>
      <c r="F135" s="63"/>
    </row>
    <row r="136" spans="1:6" s="18" customFormat="1" ht="20.100000000000001" hidden="1" customHeight="1" x14ac:dyDescent="0.25">
      <c r="A136" s="55" t="s">
        <v>79</v>
      </c>
      <c r="B136" s="58" t="s">
        <v>229</v>
      </c>
      <c r="C136" s="61" t="s">
        <v>132</v>
      </c>
      <c r="D136" s="61"/>
      <c r="E136" s="61"/>
      <c r="F136" s="61"/>
    </row>
    <row r="137" spans="1:6" s="18" customFormat="1" ht="20.100000000000001" hidden="1" customHeight="1" x14ac:dyDescent="0.25">
      <c r="A137" s="56"/>
      <c r="B137" s="59"/>
      <c r="C137" s="62"/>
      <c r="D137" s="62"/>
      <c r="E137" s="62"/>
      <c r="F137" s="62"/>
    </row>
    <row r="138" spans="1:6" s="18" customFormat="1" ht="20.100000000000001" hidden="1" customHeight="1" x14ac:dyDescent="0.25">
      <c r="A138" s="56"/>
      <c r="B138" s="59"/>
      <c r="C138" s="62"/>
      <c r="D138" s="62"/>
      <c r="E138" s="62"/>
      <c r="F138" s="62"/>
    </row>
    <row r="139" spans="1:6" s="18" customFormat="1" ht="20.100000000000001" hidden="1" customHeight="1" x14ac:dyDescent="0.25">
      <c r="A139" s="57"/>
      <c r="B139" s="60"/>
      <c r="C139" s="63"/>
      <c r="D139" s="63"/>
      <c r="E139" s="63"/>
      <c r="F139" s="63"/>
    </row>
    <row r="140" spans="1:6" s="18" customFormat="1" ht="20.100000000000001" hidden="1" customHeight="1" x14ac:dyDescent="0.25">
      <c r="A140" s="55" t="s">
        <v>80</v>
      </c>
      <c r="B140" s="58" t="s">
        <v>230</v>
      </c>
      <c r="C140" s="61" t="s">
        <v>132</v>
      </c>
      <c r="D140" s="61"/>
      <c r="E140" s="61"/>
      <c r="F140" s="61"/>
    </row>
    <row r="141" spans="1:6" s="18" customFormat="1" ht="20.100000000000001" hidden="1" customHeight="1" x14ac:dyDescent="0.25">
      <c r="A141" s="56"/>
      <c r="B141" s="59"/>
      <c r="C141" s="62"/>
      <c r="D141" s="62"/>
      <c r="E141" s="62"/>
      <c r="F141" s="62"/>
    </row>
    <row r="142" spans="1:6" s="18" customFormat="1" ht="20.100000000000001" hidden="1" customHeight="1" x14ac:dyDescent="0.25">
      <c r="A142" s="56"/>
      <c r="B142" s="59"/>
      <c r="C142" s="62"/>
      <c r="D142" s="62"/>
      <c r="E142" s="62"/>
      <c r="F142" s="62"/>
    </row>
    <row r="143" spans="1:6" s="18" customFormat="1" ht="20.100000000000001" hidden="1" customHeight="1" x14ac:dyDescent="0.25">
      <c r="A143" s="57"/>
      <c r="B143" s="60"/>
      <c r="C143" s="63"/>
      <c r="D143" s="63"/>
      <c r="E143" s="63"/>
      <c r="F143" s="63"/>
    </row>
    <row r="144" spans="1:6" s="18" customFormat="1" ht="20.100000000000001" hidden="1" customHeight="1" x14ac:dyDescent="0.25">
      <c r="A144" s="55" t="s">
        <v>81</v>
      </c>
      <c r="B144" s="58" t="s">
        <v>231</v>
      </c>
      <c r="C144" s="61" t="s">
        <v>132</v>
      </c>
      <c r="D144" s="61"/>
      <c r="E144" s="61"/>
      <c r="F144" s="61"/>
    </row>
    <row r="145" spans="1:6" s="18" customFormat="1" ht="20.100000000000001" hidden="1" customHeight="1" x14ac:dyDescent="0.25">
      <c r="A145" s="56"/>
      <c r="B145" s="59"/>
      <c r="C145" s="62"/>
      <c r="D145" s="62"/>
      <c r="E145" s="62"/>
      <c r="F145" s="62"/>
    </row>
    <row r="146" spans="1:6" s="18" customFormat="1" ht="20.100000000000001" hidden="1" customHeight="1" x14ac:dyDescent="0.25">
      <c r="A146" s="56"/>
      <c r="B146" s="59"/>
      <c r="C146" s="62"/>
      <c r="D146" s="62"/>
      <c r="E146" s="62"/>
      <c r="F146" s="62"/>
    </row>
    <row r="147" spans="1:6" s="18" customFormat="1" ht="20.100000000000001" hidden="1" customHeight="1" x14ac:dyDescent="0.25">
      <c r="A147" s="57"/>
      <c r="B147" s="60"/>
      <c r="C147" s="63"/>
      <c r="D147" s="63"/>
      <c r="E147" s="63"/>
      <c r="F147" s="63"/>
    </row>
    <row r="148" spans="1:6" s="18" customFormat="1" ht="24.95" customHeight="1" x14ac:dyDescent="0.25">
      <c r="A148" s="55" t="s">
        <v>232</v>
      </c>
      <c r="B148" s="58" t="s">
        <v>233</v>
      </c>
      <c r="C148" s="61" t="s">
        <v>132</v>
      </c>
      <c r="D148" s="61">
        <v>2017</v>
      </c>
      <c r="E148" s="61">
        <v>2025</v>
      </c>
      <c r="F148" s="61" t="s">
        <v>287</v>
      </c>
    </row>
    <row r="149" spans="1:6" s="18" customFormat="1" ht="24.95" customHeight="1" x14ac:dyDescent="0.25">
      <c r="A149" s="56"/>
      <c r="B149" s="59"/>
      <c r="C149" s="62"/>
      <c r="D149" s="62"/>
      <c r="E149" s="62"/>
      <c r="F149" s="62"/>
    </row>
    <row r="150" spans="1:6" s="18" customFormat="1" ht="24.95" customHeight="1" x14ac:dyDescent="0.25">
      <c r="A150" s="56"/>
      <c r="B150" s="59"/>
      <c r="C150" s="62"/>
      <c r="D150" s="62"/>
      <c r="E150" s="62"/>
      <c r="F150" s="62"/>
    </row>
    <row r="151" spans="1:6" s="18" customFormat="1" ht="24.95" customHeight="1" x14ac:dyDescent="0.25">
      <c r="A151" s="57"/>
      <c r="B151" s="60"/>
      <c r="C151" s="63"/>
      <c r="D151" s="63"/>
      <c r="E151" s="63"/>
      <c r="F151" s="63"/>
    </row>
    <row r="152" spans="1:6" s="18" customFormat="1" ht="20.100000000000001" hidden="1" customHeight="1" x14ac:dyDescent="0.25">
      <c r="A152" s="55" t="s">
        <v>82</v>
      </c>
      <c r="B152" s="58" t="s">
        <v>234</v>
      </c>
      <c r="C152" s="61" t="s">
        <v>132</v>
      </c>
      <c r="D152" s="61"/>
      <c r="E152" s="61"/>
      <c r="F152" s="61"/>
    </row>
    <row r="153" spans="1:6" s="18" customFormat="1" ht="20.100000000000001" hidden="1" customHeight="1" x14ac:dyDescent="0.25">
      <c r="A153" s="56"/>
      <c r="B153" s="59"/>
      <c r="C153" s="62"/>
      <c r="D153" s="62"/>
      <c r="E153" s="62"/>
      <c r="F153" s="62"/>
    </row>
    <row r="154" spans="1:6" s="18" customFormat="1" ht="20.100000000000001" hidden="1" customHeight="1" x14ac:dyDescent="0.25">
      <c r="A154" s="56"/>
      <c r="B154" s="59"/>
      <c r="C154" s="62"/>
      <c r="D154" s="62"/>
      <c r="E154" s="62"/>
      <c r="F154" s="62"/>
    </row>
    <row r="155" spans="1:6" s="18" customFormat="1" ht="20.100000000000001" hidden="1" customHeight="1" x14ac:dyDescent="0.25">
      <c r="A155" s="57"/>
      <c r="B155" s="60"/>
      <c r="C155" s="63"/>
      <c r="D155" s="63"/>
      <c r="E155" s="63"/>
      <c r="F155" s="63"/>
    </row>
    <row r="156" spans="1:6" s="18" customFormat="1" ht="20.100000000000001" hidden="1" customHeight="1" x14ac:dyDescent="0.25">
      <c r="A156" s="55" t="s">
        <v>83</v>
      </c>
      <c r="B156" s="58" t="s">
        <v>235</v>
      </c>
      <c r="C156" s="61" t="s">
        <v>132</v>
      </c>
      <c r="D156" s="61"/>
      <c r="E156" s="61"/>
      <c r="F156" s="61"/>
    </row>
    <row r="157" spans="1:6" s="18" customFormat="1" ht="20.100000000000001" hidden="1" customHeight="1" x14ac:dyDescent="0.25">
      <c r="A157" s="56"/>
      <c r="B157" s="59"/>
      <c r="C157" s="62"/>
      <c r="D157" s="62"/>
      <c r="E157" s="62"/>
      <c r="F157" s="62"/>
    </row>
    <row r="158" spans="1:6" s="18" customFormat="1" ht="20.100000000000001" hidden="1" customHeight="1" x14ac:dyDescent="0.25">
      <c r="A158" s="56"/>
      <c r="B158" s="59"/>
      <c r="C158" s="62"/>
      <c r="D158" s="62"/>
      <c r="E158" s="62"/>
      <c r="F158" s="62"/>
    </row>
    <row r="159" spans="1:6" s="18" customFormat="1" ht="20.100000000000001" hidden="1" customHeight="1" x14ac:dyDescent="0.25">
      <c r="A159" s="57"/>
      <c r="B159" s="60"/>
      <c r="C159" s="63"/>
      <c r="D159" s="63"/>
      <c r="E159" s="63"/>
      <c r="F159" s="63"/>
    </row>
    <row r="160" spans="1:6" s="18" customFormat="1" ht="20.100000000000001" hidden="1" customHeight="1" x14ac:dyDescent="0.25">
      <c r="A160" s="55" t="s">
        <v>84</v>
      </c>
      <c r="B160" s="58" t="s">
        <v>236</v>
      </c>
      <c r="C160" s="61" t="s">
        <v>132</v>
      </c>
      <c r="D160" s="61"/>
      <c r="E160" s="61"/>
      <c r="F160" s="61"/>
    </row>
    <row r="161" spans="1:6" s="18" customFormat="1" ht="20.100000000000001" hidden="1" customHeight="1" x14ac:dyDescent="0.25">
      <c r="A161" s="56"/>
      <c r="B161" s="59"/>
      <c r="C161" s="62"/>
      <c r="D161" s="62"/>
      <c r="E161" s="62"/>
      <c r="F161" s="62"/>
    </row>
    <row r="162" spans="1:6" s="18" customFormat="1" ht="20.100000000000001" hidden="1" customHeight="1" x14ac:dyDescent="0.25">
      <c r="A162" s="56"/>
      <c r="B162" s="59"/>
      <c r="C162" s="62"/>
      <c r="D162" s="62"/>
      <c r="E162" s="62"/>
      <c r="F162" s="62"/>
    </row>
    <row r="163" spans="1:6" s="18" customFormat="1" ht="20.100000000000001" hidden="1" customHeight="1" x14ac:dyDescent="0.25">
      <c r="A163" s="57"/>
      <c r="B163" s="60"/>
      <c r="C163" s="63"/>
      <c r="D163" s="63"/>
      <c r="E163" s="63"/>
      <c r="F163" s="63"/>
    </row>
    <row r="164" spans="1:6" s="18" customFormat="1" ht="20.100000000000001" hidden="1" customHeight="1" x14ac:dyDescent="0.25">
      <c r="A164" s="55" t="s">
        <v>85</v>
      </c>
      <c r="B164" s="58" t="s">
        <v>237</v>
      </c>
      <c r="C164" s="61" t="s">
        <v>132</v>
      </c>
      <c r="D164" s="61"/>
      <c r="E164" s="61"/>
      <c r="F164" s="61"/>
    </row>
    <row r="165" spans="1:6" s="18" customFormat="1" ht="20.100000000000001" hidden="1" customHeight="1" x14ac:dyDescent="0.25">
      <c r="A165" s="56"/>
      <c r="B165" s="59"/>
      <c r="C165" s="62"/>
      <c r="D165" s="62"/>
      <c r="E165" s="62"/>
      <c r="F165" s="62"/>
    </row>
    <row r="166" spans="1:6" s="18" customFormat="1" ht="20.100000000000001" hidden="1" customHeight="1" x14ac:dyDescent="0.25">
      <c r="A166" s="56"/>
      <c r="B166" s="59"/>
      <c r="C166" s="62"/>
      <c r="D166" s="62"/>
      <c r="E166" s="62"/>
      <c r="F166" s="62"/>
    </row>
    <row r="167" spans="1:6" s="18" customFormat="1" ht="20.100000000000001" hidden="1" customHeight="1" x14ac:dyDescent="0.25">
      <c r="A167" s="57"/>
      <c r="B167" s="60"/>
      <c r="C167" s="63"/>
      <c r="D167" s="63"/>
      <c r="E167" s="63"/>
      <c r="F167" s="63"/>
    </row>
    <row r="168" spans="1:6" s="18" customFormat="1" ht="20.100000000000001" hidden="1" customHeight="1" x14ac:dyDescent="0.25">
      <c r="A168" s="55" t="s">
        <v>86</v>
      </c>
      <c r="B168" s="58" t="s">
        <v>238</v>
      </c>
      <c r="C168" s="61" t="s">
        <v>132</v>
      </c>
      <c r="D168" s="61"/>
      <c r="E168" s="61"/>
      <c r="F168" s="61"/>
    </row>
    <row r="169" spans="1:6" s="18" customFormat="1" ht="20.100000000000001" hidden="1" customHeight="1" x14ac:dyDescent="0.25">
      <c r="A169" s="56"/>
      <c r="B169" s="59"/>
      <c r="C169" s="62"/>
      <c r="D169" s="62"/>
      <c r="E169" s="62"/>
      <c r="F169" s="62"/>
    </row>
    <row r="170" spans="1:6" s="18" customFormat="1" ht="20.100000000000001" hidden="1" customHeight="1" x14ac:dyDescent="0.25">
      <c r="A170" s="56"/>
      <c r="B170" s="59"/>
      <c r="C170" s="62"/>
      <c r="D170" s="62"/>
      <c r="E170" s="62"/>
      <c r="F170" s="62"/>
    </row>
    <row r="171" spans="1:6" s="18" customFormat="1" ht="20.100000000000001" hidden="1" customHeight="1" x14ac:dyDescent="0.25">
      <c r="A171" s="57"/>
      <c r="B171" s="60"/>
      <c r="C171" s="63"/>
      <c r="D171" s="63"/>
      <c r="E171" s="63"/>
      <c r="F171" s="63"/>
    </row>
    <row r="172" spans="1:6" s="18" customFormat="1" ht="20.100000000000001" hidden="1" customHeight="1" x14ac:dyDescent="0.25">
      <c r="A172" s="55" t="s">
        <v>93</v>
      </c>
      <c r="B172" s="58" t="s">
        <v>239</v>
      </c>
      <c r="C172" s="61" t="s">
        <v>132</v>
      </c>
      <c r="D172" s="61"/>
      <c r="E172" s="61"/>
      <c r="F172" s="61"/>
    </row>
    <row r="173" spans="1:6" s="18" customFormat="1" ht="20.100000000000001" hidden="1" customHeight="1" x14ac:dyDescent="0.25">
      <c r="A173" s="56"/>
      <c r="B173" s="59"/>
      <c r="C173" s="62"/>
      <c r="D173" s="62"/>
      <c r="E173" s="62"/>
      <c r="F173" s="62"/>
    </row>
    <row r="174" spans="1:6" s="18" customFormat="1" ht="20.100000000000001" hidden="1" customHeight="1" x14ac:dyDescent="0.25">
      <c r="A174" s="56"/>
      <c r="B174" s="59"/>
      <c r="C174" s="62"/>
      <c r="D174" s="62"/>
      <c r="E174" s="62"/>
      <c r="F174" s="62"/>
    </row>
    <row r="175" spans="1:6" s="18" customFormat="1" ht="20.100000000000001" hidden="1" customHeight="1" x14ac:dyDescent="0.25">
      <c r="A175" s="57"/>
      <c r="B175" s="60"/>
      <c r="C175" s="63"/>
      <c r="D175" s="63"/>
      <c r="E175" s="63"/>
      <c r="F175" s="63"/>
    </row>
    <row r="176" spans="1:6" s="18" customFormat="1" ht="20.100000000000001" hidden="1" customHeight="1" x14ac:dyDescent="0.25">
      <c r="A176" s="55" t="s">
        <v>240</v>
      </c>
      <c r="B176" s="58" t="s">
        <v>241</v>
      </c>
      <c r="C176" s="61" t="s">
        <v>132</v>
      </c>
      <c r="D176" s="61"/>
      <c r="E176" s="61"/>
      <c r="F176" s="61"/>
    </row>
    <row r="177" spans="1:6" s="18" customFormat="1" ht="20.100000000000001" hidden="1" customHeight="1" x14ac:dyDescent="0.25">
      <c r="A177" s="56"/>
      <c r="B177" s="59"/>
      <c r="C177" s="62"/>
      <c r="D177" s="62"/>
      <c r="E177" s="62"/>
      <c r="F177" s="62"/>
    </row>
    <row r="178" spans="1:6" s="18" customFormat="1" ht="20.100000000000001" hidden="1" customHeight="1" x14ac:dyDescent="0.25">
      <c r="A178" s="56"/>
      <c r="B178" s="59"/>
      <c r="C178" s="62"/>
      <c r="D178" s="62"/>
      <c r="E178" s="62"/>
      <c r="F178" s="62"/>
    </row>
    <row r="179" spans="1:6" s="18" customFormat="1" ht="20.100000000000001" hidden="1" customHeight="1" x14ac:dyDescent="0.25">
      <c r="A179" s="57"/>
      <c r="B179" s="59"/>
      <c r="C179" s="63"/>
      <c r="D179" s="63"/>
      <c r="E179" s="63"/>
      <c r="F179" s="63"/>
    </row>
    <row r="180" spans="1:6" s="18" customFormat="1" ht="20.100000000000001" hidden="1" customHeight="1" x14ac:dyDescent="0.25">
      <c r="A180" s="55" t="s">
        <v>242</v>
      </c>
      <c r="B180" s="58" t="s">
        <v>243</v>
      </c>
      <c r="C180" s="61" t="s">
        <v>132</v>
      </c>
      <c r="D180" s="61"/>
      <c r="E180" s="61"/>
      <c r="F180" s="61"/>
    </row>
    <row r="181" spans="1:6" s="18" customFormat="1" ht="20.100000000000001" hidden="1" customHeight="1" x14ac:dyDescent="0.25">
      <c r="A181" s="56"/>
      <c r="B181" s="59"/>
      <c r="C181" s="62"/>
      <c r="D181" s="62"/>
      <c r="E181" s="62"/>
      <c r="F181" s="62"/>
    </row>
    <row r="182" spans="1:6" s="18" customFormat="1" ht="20.100000000000001" hidden="1" customHeight="1" x14ac:dyDescent="0.25">
      <c r="A182" s="56"/>
      <c r="B182" s="59"/>
      <c r="C182" s="62"/>
      <c r="D182" s="62"/>
      <c r="E182" s="62"/>
      <c r="F182" s="62"/>
    </row>
    <row r="183" spans="1:6" s="18" customFormat="1" ht="20.100000000000001" hidden="1" customHeight="1" x14ac:dyDescent="0.25">
      <c r="A183" s="57"/>
      <c r="B183" s="60"/>
      <c r="C183" s="63"/>
      <c r="D183" s="63"/>
      <c r="E183" s="63"/>
      <c r="F183" s="63"/>
    </row>
    <row r="184" spans="1:6" s="18" customFormat="1" ht="20.100000000000001" hidden="1" customHeight="1" x14ac:dyDescent="0.25">
      <c r="A184" s="55" t="s">
        <v>244</v>
      </c>
      <c r="B184" s="58" t="s">
        <v>245</v>
      </c>
      <c r="C184" s="61" t="s">
        <v>132</v>
      </c>
      <c r="D184" s="61"/>
      <c r="E184" s="61"/>
      <c r="F184" s="61"/>
    </row>
    <row r="185" spans="1:6" s="18" customFormat="1" ht="20.100000000000001" hidden="1" customHeight="1" x14ac:dyDescent="0.25">
      <c r="A185" s="56"/>
      <c r="B185" s="59"/>
      <c r="C185" s="62"/>
      <c r="D185" s="62"/>
      <c r="E185" s="62"/>
      <c r="F185" s="62"/>
    </row>
    <row r="186" spans="1:6" s="18" customFormat="1" ht="20.100000000000001" hidden="1" customHeight="1" x14ac:dyDescent="0.25">
      <c r="A186" s="56"/>
      <c r="B186" s="59"/>
      <c r="C186" s="62"/>
      <c r="D186" s="62"/>
      <c r="E186" s="62"/>
      <c r="F186" s="62"/>
    </row>
    <row r="187" spans="1:6" s="18" customFormat="1" ht="20.100000000000001" hidden="1" customHeight="1" x14ac:dyDescent="0.25">
      <c r="A187" s="57"/>
      <c r="B187" s="60"/>
      <c r="C187" s="63"/>
      <c r="D187" s="63"/>
      <c r="E187" s="63"/>
      <c r="F187" s="63"/>
    </row>
    <row r="188" spans="1:6" s="18" customFormat="1" ht="20.100000000000001" customHeight="1" x14ac:dyDescent="0.25">
      <c r="A188" s="55">
        <v>4</v>
      </c>
      <c r="B188" s="58" t="s">
        <v>246</v>
      </c>
      <c r="C188" s="61" t="s">
        <v>132</v>
      </c>
      <c r="D188" s="61">
        <v>2018</v>
      </c>
      <c r="E188" s="61">
        <v>2019</v>
      </c>
      <c r="F188" s="61" t="s">
        <v>287</v>
      </c>
    </row>
    <row r="189" spans="1:6" s="18" customFormat="1" ht="20.100000000000001" customHeight="1" x14ac:dyDescent="0.25">
      <c r="A189" s="56"/>
      <c r="B189" s="59"/>
      <c r="C189" s="62"/>
      <c r="D189" s="62"/>
      <c r="E189" s="62"/>
      <c r="F189" s="62"/>
    </row>
    <row r="190" spans="1:6" s="18" customFormat="1" ht="20.100000000000001" customHeight="1" x14ac:dyDescent="0.25">
      <c r="A190" s="56"/>
      <c r="B190" s="59"/>
      <c r="C190" s="62"/>
      <c r="D190" s="62"/>
      <c r="E190" s="62"/>
      <c r="F190" s="62"/>
    </row>
    <row r="191" spans="1:6" s="18" customFormat="1" ht="6" customHeight="1" x14ac:dyDescent="0.25">
      <c r="A191" s="57"/>
      <c r="B191" s="60"/>
      <c r="C191" s="63"/>
      <c r="D191" s="63"/>
      <c r="E191" s="63"/>
      <c r="F191" s="63"/>
    </row>
    <row r="192" spans="1:6" s="18" customFormat="1" x14ac:dyDescent="0.25">
      <c r="A192" s="55" t="s">
        <v>87</v>
      </c>
      <c r="B192" s="58" t="s">
        <v>247</v>
      </c>
      <c r="C192" s="61" t="s">
        <v>132</v>
      </c>
      <c r="D192" s="61"/>
      <c r="E192" s="61"/>
      <c r="F192" s="61"/>
    </row>
    <row r="193" spans="1:6" s="18" customFormat="1" x14ac:dyDescent="0.25">
      <c r="A193" s="56"/>
      <c r="B193" s="59"/>
      <c r="C193" s="62"/>
      <c r="D193" s="62"/>
      <c r="E193" s="62"/>
      <c r="F193" s="62"/>
    </row>
    <row r="194" spans="1:6" s="18" customFormat="1" x14ac:dyDescent="0.25">
      <c r="A194" s="56"/>
      <c r="B194" s="59"/>
      <c r="C194" s="62"/>
      <c r="D194" s="62"/>
      <c r="E194" s="62"/>
      <c r="F194" s="62"/>
    </row>
    <row r="195" spans="1:6" s="18" customFormat="1" ht="46.5" customHeight="1" x14ac:dyDescent="0.25">
      <c r="A195" s="57"/>
      <c r="B195" s="60"/>
      <c r="C195" s="63"/>
      <c r="D195" s="63"/>
      <c r="E195" s="63"/>
      <c r="F195" s="63"/>
    </row>
    <row r="196" spans="1:6" s="18" customFormat="1" x14ac:dyDescent="0.25">
      <c r="A196" s="55" t="s">
        <v>248</v>
      </c>
      <c r="B196" s="58" t="s">
        <v>249</v>
      </c>
      <c r="C196" s="61" t="s">
        <v>132</v>
      </c>
      <c r="D196" s="61"/>
      <c r="E196" s="61"/>
      <c r="F196" s="61"/>
    </row>
    <row r="197" spans="1:6" s="18" customFormat="1" ht="13.5" customHeight="1" x14ac:dyDescent="0.25">
      <c r="A197" s="56"/>
      <c r="B197" s="59"/>
      <c r="C197" s="62"/>
      <c r="D197" s="62"/>
      <c r="E197" s="62"/>
      <c r="F197" s="62"/>
    </row>
    <row r="198" spans="1:6" s="18" customFormat="1" hidden="1" x14ac:dyDescent="0.25">
      <c r="A198" s="56"/>
      <c r="B198" s="59"/>
      <c r="C198" s="62"/>
      <c r="D198" s="62"/>
      <c r="E198" s="62"/>
      <c r="F198" s="62"/>
    </row>
    <row r="199" spans="1:6" s="18" customFormat="1" x14ac:dyDescent="0.25">
      <c r="A199" s="57"/>
      <c r="B199" s="60"/>
      <c r="C199" s="63"/>
      <c r="D199" s="63"/>
      <c r="E199" s="63"/>
      <c r="F199" s="63"/>
    </row>
    <row r="200" spans="1:6" s="18" customFormat="1" x14ac:dyDescent="0.25">
      <c r="A200" s="55" t="s">
        <v>88</v>
      </c>
      <c r="B200" s="58" t="s">
        <v>250</v>
      </c>
      <c r="C200" s="61" t="s">
        <v>132</v>
      </c>
      <c r="D200" s="61"/>
      <c r="E200" s="61"/>
      <c r="F200" s="61"/>
    </row>
    <row r="201" spans="1:6" s="18" customFormat="1" x14ac:dyDescent="0.25">
      <c r="A201" s="56"/>
      <c r="B201" s="59"/>
      <c r="C201" s="62"/>
      <c r="D201" s="62"/>
      <c r="E201" s="62"/>
      <c r="F201" s="62"/>
    </row>
    <row r="202" spans="1:6" s="18" customFormat="1" x14ac:dyDescent="0.25">
      <c r="A202" s="56"/>
      <c r="B202" s="59"/>
      <c r="C202" s="62"/>
      <c r="D202" s="62"/>
      <c r="E202" s="62"/>
      <c r="F202" s="62"/>
    </row>
    <row r="203" spans="1:6" s="18" customFormat="1" ht="32.25" customHeight="1" x14ac:dyDescent="0.25">
      <c r="A203" s="57"/>
      <c r="B203" s="60"/>
      <c r="C203" s="63"/>
      <c r="D203" s="63"/>
      <c r="E203" s="63"/>
      <c r="F203" s="63"/>
    </row>
    <row r="204" spans="1:6" s="18" customFormat="1" x14ac:dyDescent="0.25">
      <c r="A204" s="55">
        <v>5</v>
      </c>
      <c r="B204" s="58" t="s">
        <v>251</v>
      </c>
      <c r="C204" s="61" t="s">
        <v>252</v>
      </c>
      <c r="D204" s="61">
        <v>2015</v>
      </c>
      <c r="E204" s="61">
        <v>2025</v>
      </c>
      <c r="F204" s="61" t="s">
        <v>287</v>
      </c>
    </row>
    <row r="205" spans="1:6" s="18" customFormat="1" ht="20.100000000000001" customHeight="1" x14ac:dyDescent="0.25">
      <c r="A205" s="56"/>
      <c r="B205" s="59"/>
      <c r="C205" s="62"/>
      <c r="D205" s="62"/>
      <c r="E205" s="62"/>
      <c r="F205" s="62"/>
    </row>
    <row r="206" spans="1:6" s="18" customFormat="1" ht="2.25" customHeight="1" x14ac:dyDescent="0.25">
      <c r="A206" s="56"/>
      <c r="B206" s="59"/>
      <c r="C206" s="62"/>
      <c r="D206" s="62"/>
      <c r="E206" s="62"/>
      <c r="F206" s="62"/>
    </row>
    <row r="207" spans="1:6" s="18" customFormat="1" ht="20.100000000000001" customHeight="1" x14ac:dyDescent="0.25">
      <c r="A207" s="57"/>
      <c r="B207" s="60"/>
      <c r="C207" s="63"/>
      <c r="D207" s="63"/>
      <c r="E207" s="63"/>
      <c r="F207" s="63"/>
    </row>
    <row r="208" spans="1:6" s="18" customFormat="1" ht="20.100000000000001" customHeight="1" x14ac:dyDescent="0.25">
      <c r="A208" s="55">
        <v>6</v>
      </c>
      <c r="B208" s="58" t="s">
        <v>275</v>
      </c>
      <c r="C208" s="61" t="s">
        <v>276</v>
      </c>
      <c r="D208" s="61">
        <v>2015</v>
      </c>
      <c r="E208" s="61">
        <v>2025</v>
      </c>
      <c r="F208" s="61" t="s">
        <v>287</v>
      </c>
    </row>
    <row r="209" spans="1:6" s="18" customFormat="1" ht="20.100000000000001" customHeight="1" x14ac:dyDescent="0.25">
      <c r="A209" s="56"/>
      <c r="B209" s="59"/>
      <c r="C209" s="62"/>
      <c r="D209" s="62"/>
      <c r="E209" s="62"/>
      <c r="F209" s="62"/>
    </row>
    <row r="210" spans="1:6" s="18" customFormat="1" ht="20.100000000000001" customHeight="1" x14ac:dyDescent="0.25">
      <c r="A210" s="56"/>
      <c r="B210" s="59"/>
      <c r="C210" s="62"/>
      <c r="D210" s="62"/>
      <c r="E210" s="62"/>
      <c r="F210" s="62"/>
    </row>
    <row r="211" spans="1:6" s="18" customFormat="1" ht="20.100000000000001" customHeight="1" x14ac:dyDescent="0.25">
      <c r="A211" s="57"/>
      <c r="B211" s="60"/>
      <c r="C211" s="63"/>
      <c r="D211" s="63"/>
      <c r="E211" s="63"/>
      <c r="F211" s="63"/>
    </row>
    <row r="212" spans="1:6" s="18" customFormat="1" ht="20.100000000000001" customHeight="1" x14ac:dyDescent="0.25">
      <c r="A212" s="55">
        <v>7</v>
      </c>
      <c r="B212" s="58" t="s">
        <v>114</v>
      </c>
      <c r="C212" s="61" t="s">
        <v>277</v>
      </c>
      <c r="D212" s="61">
        <v>2015</v>
      </c>
      <c r="E212" s="61">
        <v>2018</v>
      </c>
      <c r="F212" s="61" t="s">
        <v>287</v>
      </c>
    </row>
    <row r="213" spans="1:6" s="18" customFormat="1" ht="20.100000000000001" customHeight="1" x14ac:dyDescent="0.25">
      <c r="A213" s="56"/>
      <c r="B213" s="59"/>
      <c r="C213" s="62"/>
      <c r="D213" s="62"/>
      <c r="E213" s="62"/>
      <c r="F213" s="62"/>
    </row>
    <row r="214" spans="1:6" s="18" customFormat="1" ht="20.100000000000001" customHeight="1" x14ac:dyDescent="0.25">
      <c r="A214" s="56"/>
      <c r="B214" s="59"/>
      <c r="C214" s="62"/>
      <c r="D214" s="62"/>
      <c r="E214" s="62"/>
      <c r="F214" s="62"/>
    </row>
    <row r="215" spans="1:6" s="18" customFormat="1" ht="20.100000000000001" customHeight="1" x14ac:dyDescent="0.25">
      <c r="A215" s="57"/>
      <c r="B215" s="60"/>
      <c r="C215" s="63"/>
      <c r="D215" s="63"/>
      <c r="E215" s="63"/>
      <c r="F215" s="63"/>
    </row>
    <row r="216" spans="1:6" s="18" customFormat="1" ht="20.100000000000001" customHeight="1" x14ac:dyDescent="0.25">
      <c r="A216" s="55">
        <v>8</v>
      </c>
      <c r="B216" s="58" t="s">
        <v>280</v>
      </c>
      <c r="C216" s="61" t="s">
        <v>277</v>
      </c>
      <c r="D216" s="61">
        <v>2017</v>
      </c>
      <c r="E216" s="61">
        <v>2025</v>
      </c>
      <c r="F216" s="61" t="s">
        <v>287</v>
      </c>
    </row>
    <row r="217" spans="1:6" s="18" customFormat="1" ht="20.100000000000001" customHeight="1" x14ac:dyDescent="0.25">
      <c r="A217" s="56"/>
      <c r="B217" s="59"/>
      <c r="C217" s="62"/>
      <c r="D217" s="62"/>
      <c r="E217" s="62"/>
      <c r="F217" s="62"/>
    </row>
    <row r="218" spans="1:6" s="18" customFormat="1" ht="20.100000000000001" customHeight="1" x14ac:dyDescent="0.25">
      <c r="A218" s="56"/>
      <c r="B218" s="59"/>
      <c r="C218" s="62"/>
      <c r="D218" s="62"/>
      <c r="E218" s="62"/>
      <c r="F218" s="62"/>
    </row>
    <row r="219" spans="1:6" s="18" customFormat="1" ht="20.100000000000001" customHeight="1" x14ac:dyDescent="0.25">
      <c r="A219" s="57"/>
      <c r="B219" s="60"/>
      <c r="C219" s="63"/>
      <c r="D219" s="63"/>
      <c r="E219" s="63"/>
      <c r="F219" s="63"/>
    </row>
    <row r="220" spans="1:6" x14ac:dyDescent="0.25">
      <c r="A220" s="55" t="s">
        <v>309</v>
      </c>
      <c r="B220" s="58" t="s">
        <v>306</v>
      </c>
      <c r="C220" s="61" t="s">
        <v>276</v>
      </c>
      <c r="D220" s="61">
        <v>2021</v>
      </c>
      <c r="E220" s="61">
        <v>2024</v>
      </c>
      <c r="F220" s="61" t="s">
        <v>310</v>
      </c>
    </row>
    <row r="221" spans="1:6" x14ac:dyDescent="0.25">
      <c r="A221" s="56"/>
      <c r="B221" s="59"/>
      <c r="C221" s="62"/>
      <c r="D221" s="62"/>
      <c r="E221" s="62"/>
      <c r="F221" s="62"/>
    </row>
    <row r="222" spans="1:6" x14ac:dyDescent="0.25">
      <c r="A222" s="56"/>
      <c r="B222" s="59"/>
      <c r="C222" s="62"/>
      <c r="D222" s="62"/>
      <c r="E222" s="62"/>
      <c r="F222" s="62"/>
    </row>
    <row r="223" spans="1:6" ht="21.75" customHeight="1" x14ac:dyDescent="0.25">
      <c r="A223" s="57"/>
      <c r="B223" s="60"/>
      <c r="C223" s="63"/>
      <c r="D223" s="63"/>
      <c r="E223" s="63"/>
      <c r="F223" s="63"/>
    </row>
  </sheetData>
  <mergeCells count="337">
    <mergeCell ref="D152:D155"/>
    <mergeCell ref="E152:E155"/>
    <mergeCell ref="F152:F155"/>
    <mergeCell ref="D156:D159"/>
    <mergeCell ref="E156:E159"/>
    <mergeCell ref="E92:E95"/>
    <mergeCell ref="F92:F95"/>
    <mergeCell ref="D196:D199"/>
    <mergeCell ref="E196:E199"/>
    <mergeCell ref="F196:F199"/>
    <mergeCell ref="D184:D187"/>
    <mergeCell ref="E184:E187"/>
    <mergeCell ref="F184:F187"/>
    <mergeCell ref="D192:D195"/>
    <mergeCell ref="E192:E195"/>
    <mergeCell ref="F192:F195"/>
    <mergeCell ref="D176:D179"/>
    <mergeCell ref="E176:E179"/>
    <mergeCell ref="F176:F179"/>
    <mergeCell ref="D180:D183"/>
    <mergeCell ref="E180:E183"/>
    <mergeCell ref="F180:F183"/>
    <mergeCell ref="D168:D171"/>
    <mergeCell ref="E168:E171"/>
    <mergeCell ref="D140:D143"/>
    <mergeCell ref="E140:E143"/>
    <mergeCell ref="F140:F143"/>
    <mergeCell ref="D144:D147"/>
    <mergeCell ref="E144:E147"/>
    <mergeCell ref="F144:F147"/>
    <mergeCell ref="D132:D135"/>
    <mergeCell ref="E132:E135"/>
    <mergeCell ref="F132:F135"/>
    <mergeCell ref="D136:D139"/>
    <mergeCell ref="E136:E139"/>
    <mergeCell ref="F136:F139"/>
    <mergeCell ref="D124:D127"/>
    <mergeCell ref="E124:E127"/>
    <mergeCell ref="F124:F127"/>
    <mergeCell ref="D128:D131"/>
    <mergeCell ref="E128:E131"/>
    <mergeCell ref="F128:F131"/>
    <mergeCell ref="D80:D83"/>
    <mergeCell ref="E80:E83"/>
    <mergeCell ref="F80:F83"/>
    <mergeCell ref="D104:D107"/>
    <mergeCell ref="E104:E107"/>
    <mergeCell ref="F104:F107"/>
    <mergeCell ref="D100:D103"/>
    <mergeCell ref="E100:E103"/>
    <mergeCell ref="F100:F103"/>
    <mergeCell ref="D116:D119"/>
    <mergeCell ref="E116:E119"/>
    <mergeCell ref="D84:D87"/>
    <mergeCell ref="E84:E87"/>
    <mergeCell ref="F84:F87"/>
    <mergeCell ref="F88:F91"/>
    <mergeCell ref="E88:E91"/>
    <mergeCell ref="D88:D91"/>
    <mergeCell ref="D92:D95"/>
    <mergeCell ref="D76:D79"/>
    <mergeCell ref="E76:E79"/>
    <mergeCell ref="F76:F79"/>
    <mergeCell ref="D72:D75"/>
    <mergeCell ref="E72:E75"/>
    <mergeCell ref="F72:F75"/>
    <mergeCell ref="D54:D57"/>
    <mergeCell ref="E54:E57"/>
    <mergeCell ref="F54:F57"/>
    <mergeCell ref="D58:D61"/>
    <mergeCell ref="E58:E61"/>
    <mergeCell ref="F58:F61"/>
    <mergeCell ref="D68:D71"/>
    <mergeCell ref="E68:E71"/>
    <mergeCell ref="F68:F71"/>
    <mergeCell ref="D62:D63"/>
    <mergeCell ref="E62:E63"/>
    <mergeCell ref="F62:F63"/>
    <mergeCell ref="D64:D67"/>
    <mergeCell ref="E64:E67"/>
    <mergeCell ref="F64:F67"/>
    <mergeCell ref="D20:D23"/>
    <mergeCell ref="E20:E23"/>
    <mergeCell ref="F20:F23"/>
    <mergeCell ref="D26:D29"/>
    <mergeCell ref="E26:E29"/>
    <mergeCell ref="F26:F29"/>
    <mergeCell ref="F204:F207"/>
    <mergeCell ref="D188:D191"/>
    <mergeCell ref="E188:E191"/>
    <mergeCell ref="F188:F191"/>
    <mergeCell ref="D96:D99"/>
    <mergeCell ref="E96:E99"/>
    <mergeCell ref="F96:F99"/>
    <mergeCell ref="D108:D111"/>
    <mergeCell ref="E108:E111"/>
    <mergeCell ref="F108:F111"/>
    <mergeCell ref="D112:D115"/>
    <mergeCell ref="E112:E115"/>
    <mergeCell ref="F112:F115"/>
    <mergeCell ref="D120:D123"/>
    <mergeCell ref="E120:E123"/>
    <mergeCell ref="F120:F123"/>
    <mergeCell ref="F116:F119"/>
    <mergeCell ref="D46:D49"/>
    <mergeCell ref="F156:F159"/>
    <mergeCell ref="D216:D219"/>
    <mergeCell ref="E216:E219"/>
    <mergeCell ref="F216:F219"/>
    <mergeCell ref="D212:D215"/>
    <mergeCell ref="E212:E215"/>
    <mergeCell ref="F212:F215"/>
    <mergeCell ref="D208:D211"/>
    <mergeCell ref="E208:E211"/>
    <mergeCell ref="F208:F211"/>
    <mergeCell ref="D204:D207"/>
    <mergeCell ref="E204:E207"/>
    <mergeCell ref="E172:E175"/>
    <mergeCell ref="F172:F175"/>
    <mergeCell ref="E160:E163"/>
    <mergeCell ref="F160:F163"/>
    <mergeCell ref="D164:D167"/>
    <mergeCell ref="E164:E167"/>
    <mergeCell ref="F164:F167"/>
    <mergeCell ref="D200:D203"/>
    <mergeCell ref="E200:E203"/>
    <mergeCell ref="F200:F203"/>
    <mergeCell ref="F168:F171"/>
    <mergeCell ref="D172:D175"/>
    <mergeCell ref="D8:D11"/>
    <mergeCell ref="E8:E11"/>
    <mergeCell ref="F8:F11"/>
    <mergeCell ref="D12:D15"/>
    <mergeCell ref="E12:E15"/>
    <mergeCell ref="F12:F15"/>
    <mergeCell ref="D16:D19"/>
    <mergeCell ref="E16:E19"/>
    <mergeCell ref="F16:F19"/>
    <mergeCell ref="D50:D53"/>
    <mergeCell ref="E50:E53"/>
    <mergeCell ref="F50:F53"/>
    <mergeCell ref="D24:D25"/>
    <mergeCell ref="E24:E25"/>
    <mergeCell ref="F24:F25"/>
    <mergeCell ref="D34:D37"/>
    <mergeCell ref="E34:E37"/>
    <mergeCell ref="F34:F37"/>
    <mergeCell ref="E46:E49"/>
    <mergeCell ref="F46:F49"/>
    <mergeCell ref="D38:D41"/>
    <mergeCell ref="E38:E41"/>
    <mergeCell ref="F38:F41"/>
    <mergeCell ref="D30:D33"/>
    <mergeCell ref="E30:E33"/>
    <mergeCell ref="F30:F33"/>
    <mergeCell ref="F42:F45"/>
    <mergeCell ref="D42:D45"/>
    <mergeCell ref="E42:E45"/>
    <mergeCell ref="D148:D151"/>
    <mergeCell ref="E148:E151"/>
    <mergeCell ref="F148:F151"/>
    <mergeCell ref="D160:D163"/>
    <mergeCell ref="A200:A203"/>
    <mergeCell ref="B200:B203"/>
    <mergeCell ref="C200:C203"/>
    <mergeCell ref="A204:A207"/>
    <mergeCell ref="B204:B207"/>
    <mergeCell ref="C204:C207"/>
    <mergeCell ref="A192:A195"/>
    <mergeCell ref="B192:B195"/>
    <mergeCell ref="C192:C195"/>
    <mergeCell ref="A196:A199"/>
    <mergeCell ref="B196:B199"/>
    <mergeCell ref="C196:C199"/>
    <mergeCell ref="A184:A187"/>
    <mergeCell ref="B184:B187"/>
    <mergeCell ref="C184:C187"/>
    <mergeCell ref="A188:A191"/>
    <mergeCell ref="B188:B191"/>
    <mergeCell ref="C188:C191"/>
    <mergeCell ref="A176:A179"/>
    <mergeCell ref="B176:B179"/>
    <mergeCell ref="A216:A219"/>
    <mergeCell ref="B216:B219"/>
    <mergeCell ref="C216:C219"/>
    <mergeCell ref="A208:A211"/>
    <mergeCell ref="B208:B211"/>
    <mergeCell ref="C208:C211"/>
    <mergeCell ref="A212:A215"/>
    <mergeCell ref="B212:B215"/>
    <mergeCell ref="C212:C215"/>
    <mergeCell ref="C176:C179"/>
    <mergeCell ref="A180:A183"/>
    <mergeCell ref="B180:B183"/>
    <mergeCell ref="C180:C183"/>
    <mergeCell ref="A168:A171"/>
    <mergeCell ref="B168:B171"/>
    <mergeCell ref="C168:C171"/>
    <mergeCell ref="A172:A175"/>
    <mergeCell ref="B172:B175"/>
    <mergeCell ref="C172:C175"/>
    <mergeCell ref="A160:A163"/>
    <mergeCell ref="B160:B163"/>
    <mergeCell ref="C160:C163"/>
    <mergeCell ref="A164:A167"/>
    <mergeCell ref="B164:B167"/>
    <mergeCell ref="C164:C167"/>
    <mergeCell ref="A152:A155"/>
    <mergeCell ref="B152:B155"/>
    <mergeCell ref="C152:C155"/>
    <mergeCell ref="A156:A159"/>
    <mergeCell ref="B156:B159"/>
    <mergeCell ref="C156:C159"/>
    <mergeCell ref="A144:A147"/>
    <mergeCell ref="B144:B147"/>
    <mergeCell ref="C144:C147"/>
    <mergeCell ref="A148:A151"/>
    <mergeCell ref="B148:B151"/>
    <mergeCell ref="C148:C151"/>
    <mergeCell ref="A136:A139"/>
    <mergeCell ref="B136:B139"/>
    <mergeCell ref="C136:C139"/>
    <mergeCell ref="A140:A143"/>
    <mergeCell ref="B140:B143"/>
    <mergeCell ref="C140:C143"/>
    <mergeCell ref="A128:A131"/>
    <mergeCell ref="B128:B131"/>
    <mergeCell ref="C128:C131"/>
    <mergeCell ref="A132:A135"/>
    <mergeCell ref="B132:B135"/>
    <mergeCell ref="C132:C135"/>
    <mergeCell ref="A120:A123"/>
    <mergeCell ref="B120:B123"/>
    <mergeCell ref="C120:C123"/>
    <mergeCell ref="A124:A127"/>
    <mergeCell ref="B124:B127"/>
    <mergeCell ref="C124:C127"/>
    <mergeCell ref="A112:A115"/>
    <mergeCell ref="B112:B115"/>
    <mergeCell ref="C112:C115"/>
    <mergeCell ref="A116:A119"/>
    <mergeCell ref="B116:B119"/>
    <mergeCell ref="C116:C119"/>
    <mergeCell ref="A104:A107"/>
    <mergeCell ref="B104:B107"/>
    <mergeCell ref="C104:C107"/>
    <mergeCell ref="A108:A111"/>
    <mergeCell ref="B108:B111"/>
    <mergeCell ref="C108:C111"/>
    <mergeCell ref="A96:A99"/>
    <mergeCell ref="B96:B99"/>
    <mergeCell ref="C96:C99"/>
    <mergeCell ref="A100:A103"/>
    <mergeCell ref="B100:B103"/>
    <mergeCell ref="C100:C103"/>
    <mergeCell ref="A80:A83"/>
    <mergeCell ref="B80:B83"/>
    <mergeCell ref="C80:C83"/>
    <mergeCell ref="C88:C91"/>
    <mergeCell ref="B88:B91"/>
    <mergeCell ref="A88:A91"/>
    <mergeCell ref="A92:A95"/>
    <mergeCell ref="B92:B95"/>
    <mergeCell ref="C92:C95"/>
    <mergeCell ref="A62:A63"/>
    <mergeCell ref="B62:B63"/>
    <mergeCell ref="C62:C63"/>
    <mergeCell ref="A84:A87"/>
    <mergeCell ref="B84:B87"/>
    <mergeCell ref="C84:C87"/>
    <mergeCell ref="A58:A61"/>
    <mergeCell ref="B58:B61"/>
    <mergeCell ref="C58:C61"/>
    <mergeCell ref="A64:A67"/>
    <mergeCell ref="B64:B67"/>
    <mergeCell ref="C64:C67"/>
    <mergeCell ref="A76:A79"/>
    <mergeCell ref="B76:B79"/>
    <mergeCell ref="C76:C79"/>
    <mergeCell ref="A72:A75"/>
    <mergeCell ref="B72:B75"/>
    <mergeCell ref="C72:C75"/>
    <mergeCell ref="A68:A71"/>
    <mergeCell ref="B68:B71"/>
    <mergeCell ref="C68:C71"/>
    <mergeCell ref="A46:A49"/>
    <mergeCell ref="B46:B49"/>
    <mergeCell ref="C46:C49"/>
    <mergeCell ref="A50:A53"/>
    <mergeCell ref="B50:B53"/>
    <mergeCell ref="C50:C53"/>
    <mergeCell ref="A54:A57"/>
    <mergeCell ref="B54:B57"/>
    <mergeCell ref="C54:C57"/>
    <mergeCell ref="A42:A45"/>
    <mergeCell ref="B42:B45"/>
    <mergeCell ref="C42:C45"/>
    <mergeCell ref="A38:A41"/>
    <mergeCell ref="B38:B41"/>
    <mergeCell ref="C38:C41"/>
    <mergeCell ref="A34:A37"/>
    <mergeCell ref="B34:B37"/>
    <mergeCell ref="C34:C37"/>
    <mergeCell ref="C30:C33"/>
    <mergeCell ref="A26:A29"/>
    <mergeCell ref="B26:B29"/>
    <mergeCell ref="C26:C29"/>
    <mergeCell ref="A20:A23"/>
    <mergeCell ref="B20:B23"/>
    <mergeCell ref="C20:C23"/>
    <mergeCell ref="A24:A25"/>
    <mergeCell ref="B24:B25"/>
    <mergeCell ref="C24:C25"/>
    <mergeCell ref="A220:A223"/>
    <mergeCell ref="B220:B223"/>
    <mergeCell ref="C220:C223"/>
    <mergeCell ref="D220:D223"/>
    <mergeCell ref="E220:E223"/>
    <mergeCell ref="F220:F223"/>
    <mergeCell ref="A1:F1"/>
    <mergeCell ref="A2:F2"/>
    <mergeCell ref="A4:A5"/>
    <mergeCell ref="B4:B5"/>
    <mergeCell ref="C4:C5"/>
    <mergeCell ref="D4:E4"/>
    <mergeCell ref="F4:F5"/>
    <mergeCell ref="A16:A19"/>
    <mergeCell ref="B16:B19"/>
    <mergeCell ref="C16:C19"/>
    <mergeCell ref="A8:A11"/>
    <mergeCell ref="B8:B11"/>
    <mergeCell ref="C8:C11"/>
    <mergeCell ref="A12:A15"/>
    <mergeCell ref="B12:B15"/>
    <mergeCell ref="C12:C15"/>
    <mergeCell ref="A30:A33"/>
    <mergeCell ref="B30:B33"/>
  </mergeCells>
  <pageMargins left="0.39370078740157483" right="0.39370078740157483" top="1.181102362204724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3"/>
  <sheetViews>
    <sheetView tabSelected="1" zoomScale="85" zoomScaleNormal="85" zoomScalePageLayoutView="85" workbookViewId="0">
      <pane ySplit="5" topLeftCell="A6" activePane="bottomLeft" state="frozen"/>
      <selection pane="bottomLeft" activeCell="E476" sqref="E476"/>
    </sheetView>
  </sheetViews>
  <sheetFormatPr defaultRowHeight="15.75" x14ac:dyDescent="0.25"/>
  <cols>
    <col min="1" max="1" width="7.140625" style="10" customWidth="1"/>
    <col min="2" max="2" width="42.140625" style="32" customWidth="1"/>
    <col min="3" max="3" width="29.42578125" style="32" customWidth="1"/>
    <col min="4" max="4" width="22.42578125" style="32" customWidth="1"/>
    <col min="5" max="5" width="16" style="32" customWidth="1"/>
    <col min="6" max="6" width="13.42578125" style="32" customWidth="1"/>
    <col min="7" max="7" width="12" style="32" customWidth="1"/>
    <col min="8" max="8" width="13" style="32" customWidth="1"/>
    <col min="9" max="9" width="12.5703125" style="32" customWidth="1"/>
    <col min="10" max="10" width="13.28515625" style="32" customWidth="1"/>
    <col min="11" max="11" width="12.28515625" style="18" bestFit="1" customWidth="1"/>
    <col min="12" max="12" width="13.42578125" style="18" customWidth="1"/>
    <col min="13" max="13" width="12" style="18" customWidth="1"/>
    <col min="14" max="14" width="13" style="32" customWidth="1"/>
    <col min="15" max="15" width="12.5703125" style="32" customWidth="1"/>
    <col min="16" max="16" width="13.28515625" style="32" customWidth="1"/>
    <col min="17" max="16384" width="9.140625" style="32"/>
  </cols>
  <sheetData>
    <row r="1" spans="1:17" ht="174.75" customHeight="1" x14ac:dyDescent="0.25">
      <c r="A1" s="89" t="s">
        <v>318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7" ht="15.75" customHeight="1" x14ac:dyDescent="0.25">
      <c r="A2" s="90" t="s">
        <v>23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4" spans="1:17" ht="15.75" customHeight="1" x14ac:dyDescent="0.25">
      <c r="A4" s="91" t="s">
        <v>0</v>
      </c>
      <c r="B4" s="92" t="s">
        <v>16</v>
      </c>
      <c r="C4" s="92" t="s">
        <v>24</v>
      </c>
      <c r="D4" s="93" t="s">
        <v>25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</row>
    <row r="5" spans="1:17" ht="31.5" x14ac:dyDescent="0.25">
      <c r="A5" s="91"/>
      <c r="B5" s="92"/>
      <c r="C5" s="92"/>
      <c r="D5" s="33" t="s">
        <v>26</v>
      </c>
      <c r="E5" s="33" t="s">
        <v>27</v>
      </c>
      <c r="F5" s="33" t="s">
        <v>3</v>
      </c>
      <c r="G5" s="33" t="s">
        <v>4</v>
      </c>
      <c r="H5" s="33" t="s">
        <v>5</v>
      </c>
      <c r="I5" s="33" t="s">
        <v>6</v>
      </c>
      <c r="J5" s="33" t="s">
        <v>7</v>
      </c>
      <c r="K5" s="33" t="s">
        <v>8</v>
      </c>
      <c r="L5" s="33" t="s">
        <v>9</v>
      </c>
      <c r="M5" s="33" t="s">
        <v>10</v>
      </c>
      <c r="N5" s="33" t="s">
        <v>11</v>
      </c>
      <c r="O5" s="33" t="s">
        <v>12</v>
      </c>
      <c r="P5" s="33" t="s">
        <v>13</v>
      </c>
    </row>
    <row r="6" spans="1:17" ht="20.100000000000001" customHeight="1" x14ac:dyDescent="0.25">
      <c r="A6" s="70">
        <v>1</v>
      </c>
      <c r="B6" s="73" t="s">
        <v>126</v>
      </c>
      <c r="C6" s="76"/>
      <c r="D6" s="36" t="s">
        <v>127</v>
      </c>
      <c r="E6" s="37">
        <f>SUM(F6:P6)</f>
        <v>2028443.2000000002</v>
      </c>
      <c r="F6" s="37">
        <f>F7+F8+F9</f>
        <v>207311.4</v>
      </c>
      <c r="G6" s="37">
        <f t="shared" ref="G6:I6" si="0">G7+G8+G9</f>
        <v>121528.3</v>
      </c>
      <c r="H6" s="37">
        <f t="shared" si="0"/>
        <v>92091.6</v>
      </c>
      <c r="I6" s="37">
        <f t="shared" si="0"/>
        <v>4562</v>
      </c>
      <c r="J6" s="37">
        <f>J7+J8+J9</f>
        <v>3680</v>
      </c>
      <c r="K6" s="37">
        <f t="shared" ref="K6:L6" si="1">K7+K8+K9</f>
        <v>1313.9</v>
      </c>
      <c r="L6" s="37">
        <f t="shared" si="1"/>
        <v>5272.8</v>
      </c>
      <c r="M6" s="37">
        <f>M7+M8+M9</f>
        <v>5915.8</v>
      </c>
      <c r="N6" s="37">
        <f>N7+N8+N9</f>
        <v>704</v>
      </c>
      <c r="O6" s="37">
        <f t="shared" ref="O6:P6" si="2">O7+O8+O9</f>
        <v>793031.70000000007</v>
      </c>
      <c r="P6" s="37">
        <f t="shared" si="2"/>
        <v>793031.70000000007</v>
      </c>
      <c r="Q6" s="18"/>
    </row>
    <row r="7" spans="1:17" ht="20.100000000000001" customHeight="1" x14ac:dyDescent="0.25">
      <c r="A7" s="71"/>
      <c r="B7" s="74"/>
      <c r="C7" s="77"/>
      <c r="D7" s="36" t="s">
        <v>128</v>
      </c>
      <c r="E7" s="37">
        <f t="shared" ref="E7:E9" si="3">SUM(F7:P7)</f>
        <v>0</v>
      </c>
      <c r="F7" s="37">
        <v>0</v>
      </c>
      <c r="G7" s="37">
        <v>0</v>
      </c>
      <c r="H7" s="37">
        <v>0</v>
      </c>
      <c r="I7" s="37">
        <f t="shared" ref="I7:I9" si="4">I11+I35+I141</f>
        <v>0</v>
      </c>
      <c r="J7" s="37">
        <f>J11+J35+J141</f>
        <v>0</v>
      </c>
      <c r="K7" s="37">
        <f t="shared" ref="K7:P9" si="5">K35+K141</f>
        <v>0</v>
      </c>
      <c r="L7" s="37">
        <f t="shared" si="5"/>
        <v>0</v>
      </c>
      <c r="M7" s="37">
        <f t="shared" si="5"/>
        <v>0</v>
      </c>
      <c r="N7" s="37">
        <f t="shared" ref="N7" si="6">N35+N141</f>
        <v>0</v>
      </c>
      <c r="O7" s="37">
        <f t="shared" si="5"/>
        <v>0</v>
      </c>
      <c r="P7" s="37">
        <f t="shared" si="5"/>
        <v>0</v>
      </c>
      <c r="Q7" s="18"/>
    </row>
    <row r="8" spans="1:17" ht="20.100000000000001" customHeight="1" x14ac:dyDescent="0.25">
      <c r="A8" s="71"/>
      <c r="B8" s="74"/>
      <c r="C8" s="77"/>
      <c r="D8" s="36" t="s">
        <v>129</v>
      </c>
      <c r="E8" s="37">
        <f t="shared" si="3"/>
        <v>1576928</v>
      </c>
      <c r="F8" s="37">
        <v>60623.6</v>
      </c>
      <c r="G8" s="37">
        <v>57721.9</v>
      </c>
      <c r="H8" s="37">
        <v>28177.599999999999</v>
      </c>
      <c r="I8" s="37">
        <f t="shared" si="4"/>
        <v>1386</v>
      </c>
      <c r="J8" s="37">
        <f t="shared" ref="J8:L9" si="7">J36+J142+J12</f>
        <v>3643.2</v>
      </c>
      <c r="K8" s="37">
        <f t="shared" si="7"/>
        <v>1296.9000000000001</v>
      </c>
      <c r="L8" s="37">
        <f t="shared" si="7"/>
        <v>5010</v>
      </c>
      <c r="M8" s="37">
        <f>M12+M36+M142</f>
        <v>5748</v>
      </c>
      <c r="N8" s="37">
        <f>N12+N36+N142</f>
        <v>0</v>
      </c>
      <c r="O8" s="37">
        <f t="shared" si="5"/>
        <v>706660.4</v>
      </c>
      <c r="P8" s="37">
        <f t="shared" si="5"/>
        <v>706660.4</v>
      </c>
      <c r="Q8" s="18"/>
    </row>
    <row r="9" spans="1:17" ht="20.100000000000001" customHeight="1" x14ac:dyDescent="0.25">
      <c r="A9" s="72"/>
      <c r="B9" s="75"/>
      <c r="C9" s="78"/>
      <c r="D9" s="36" t="s">
        <v>130</v>
      </c>
      <c r="E9" s="37">
        <f t="shared" si="3"/>
        <v>451515.1999999999</v>
      </c>
      <c r="F9" s="37">
        <v>146687.79999999999</v>
      </c>
      <c r="G9" s="37">
        <v>63806.400000000001</v>
      </c>
      <c r="H9" s="37">
        <v>63914</v>
      </c>
      <c r="I9" s="37">
        <f t="shared" si="4"/>
        <v>3176</v>
      </c>
      <c r="J9" s="37">
        <f t="shared" si="7"/>
        <v>36.799999999999997</v>
      </c>
      <c r="K9" s="37">
        <f t="shared" si="7"/>
        <v>17</v>
      </c>
      <c r="L9" s="37">
        <f t="shared" si="7"/>
        <v>262.8</v>
      </c>
      <c r="M9" s="37">
        <f>M13+M37+M143</f>
        <v>167.8</v>
      </c>
      <c r="N9" s="37">
        <f>N13+N37+N143</f>
        <v>704</v>
      </c>
      <c r="O9" s="37">
        <f t="shared" si="5"/>
        <v>86371.3</v>
      </c>
      <c r="P9" s="37">
        <f t="shared" si="5"/>
        <v>86371.3</v>
      </c>
      <c r="Q9" s="18"/>
    </row>
    <row r="10" spans="1:17" ht="20.100000000000001" customHeight="1" x14ac:dyDescent="0.25">
      <c r="A10" s="70" t="s">
        <v>28</v>
      </c>
      <c r="B10" s="73" t="s">
        <v>131</v>
      </c>
      <c r="C10" s="76" t="s">
        <v>132</v>
      </c>
      <c r="D10" s="36" t="s">
        <v>127</v>
      </c>
      <c r="E10" s="37">
        <f>SUM(F10:P10)</f>
        <v>34038.956228956231</v>
      </c>
      <c r="F10" s="37">
        <v>3000</v>
      </c>
      <c r="G10" s="37">
        <v>686</v>
      </c>
      <c r="H10" s="37">
        <v>2576.8000000000002</v>
      </c>
      <c r="I10" s="37">
        <f>I11+I12+I13</f>
        <v>1762.5</v>
      </c>
      <c r="J10" s="37">
        <f t="shared" ref="J10:L10" si="8">J11+J12+J13</f>
        <v>2980</v>
      </c>
      <c r="K10" s="37">
        <f t="shared" si="8"/>
        <v>1312.1000000000001</v>
      </c>
      <c r="L10" s="37">
        <f t="shared" si="8"/>
        <v>4572.8</v>
      </c>
      <c r="M10" s="37">
        <f>M11+M12+M13</f>
        <v>5215.8</v>
      </c>
      <c r="N10" s="37">
        <f t="shared" ref="N10:P10" si="9">N11+N12+N13</f>
        <v>704</v>
      </c>
      <c r="O10" s="37">
        <f t="shared" si="9"/>
        <v>5613.9169472502808</v>
      </c>
      <c r="P10" s="37">
        <f t="shared" si="9"/>
        <v>5615.0392817059483</v>
      </c>
      <c r="Q10" s="18"/>
    </row>
    <row r="11" spans="1:17" ht="20.100000000000001" customHeight="1" x14ac:dyDescent="0.25">
      <c r="A11" s="71"/>
      <c r="B11" s="74"/>
      <c r="C11" s="77"/>
      <c r="D11" s="36" t="s">
        <v>128</v>
      </c>
      <c r="E11" s="37">
        <f t="shared" ref="E11:E13" si="10">SUM(F11:P11)</f>
        <v>0</v>
      </c>
      <c r="F11" s="37">
        <v>0</v>
      </c>
      <c r="G11" s="37">
        <v>0</v>
      </c>
      <c r="H11" s="37">
        <v>0</v>
      </c>
      <c r="I11" s="37">
        <f>I15+I19+I23</f>
        <v>0</v>
      </c>
      <c r="J11" s="37">
        <f t="shared" ref="J11:L13" si="11">J15+J19+J23</f>
        <v>0</v>
      </c>
      <c r="K11" s="37">
        <f t="shared" si="11"/>
        <v>0</v>
      </c>
      <c r="L11" s="37">
        <f t="shared" si="11"/>
        <v>0</v>
      </c>
      <c r="M11" s="37">
        <f>M23</f>
        <v>0</v>
      </c>
      <c r="N11" s="37">
        <f t="shared" ref="N11:P11" si="12">N23</f>
        <v>0</v>
      </c>
      <c r="O11" s="37">
        <f t="shared" si="12"/>
        <v>0</v>
      </c>
      <c r="P11" s="37">
        <f t="shared" si="12"/>
        <v>0</v>
      </c>
      <c r="Q11" s="18"/>
    </row>
    <row r="12" spans="1:17" ht="20.100000000000001" customHeight="1" x14ac:dyDescent="0.25">
      <c r="A12" s="71"/>
      <c r="B12" s="74"/>
      <c r="C12" s="77"/>
      <c r="D12" s="36" t="s">
        <v>129</v>
      </c>
      <c r="E12" s="37">
        <f t="shared" si="10"/>
        <v>24624.1</v>
      </c>
      <c r="F12" s="37">
        <v>1000</v>
      </c>
      <c r="G12" s="37">
        <v>0</v>
      </c>
      <c r="H12" s="37">
        <v>0</v>
      </c>
      <c r="I12" s="37">
        <f t="shared" ref="I12:K13" si="13">I16+I20+I24</f>
        <v>0</v>
      </c>
      <c r="J12" s="37">
        <f t="shared" si="13"/>
        <v>2950.2</v>
      </c>
      <c r="K12" s="37">
        <f t="shared" si="13"/>
        <v>1296.9000000000001</v>
      </c>
      <c r="L12" s="37">
        <f t="shared" si="11"/>
        <v>4317</v>
      </c>
      <c r="M12" s="37">
        <f t="shared" ref="M12:P13" si="14">M24</f>
        <v>5055</v>
      </c>
      <c r="N12" s="37">
        <f t="shared" si="14"/>
        <v>0</v>
      </c>
      <c r="O12" s="37">
        <f t="shared" si="14"/>
        <v>5002</v>
      </c>
      <c r="P12" s="37">
        <f t="shared" si="14"/>
        <v>5003</v>
      </c>
      <c r="Q12" s="18"/>
    </row>
    <row r="13" spans="1:17" ht="20.100000000000001" customHeight="1" x14ac:dyDescent="0.25">
      <c r="A13" s="72"/>
      <c r="B13" s="75"/>
      <c r="C13" s="78"/>
      <c r="D13" s="36" t="s">
        <v>130</v>
      </c>
      <c r="E13" s="37">
        <f t="shared" si="10"/>
        <v>9414.8562289562306</v>
      </c>
      <c r="F13" s="37">
        <v>2000</v>
      </c>
      <c r="G13" s="37">
        <v>686</v>
      </c>
      <c r="H13" s="37">
        <v>2576.8000000000002</v>
      </c>
      <c r="I13" s="37">
        <f>I17+I21+I25</f>
        <v>1762.5</v>
      </c>
      <c r="J13" s="37">
        <f t="shared" si="13"/>
        <v>29.8</v>
      </c>
      <c r="K13" s="37">
        <f t="shared" si="13"/>
        <v>15.2</v>
      </c>
      <c r="L13" s="37">
        <f t="shared" si="11"/>
        <v>255.8</v>
      </c>
      <c r="M13" s="37">
        <f t="shared" si="14"/>
        <v>160.80000000000001</v>
      </c>
      <c r="N13" s="37">
        <f t="shared" si="14"/>
        <v>704</v>
      </c>
      <c r="O13" s="37">
        <f t="shared" si="14"/>
        <v>611.9169472502806</v>
      </c>
      <c r="P13" s="37">
        <f t="shared" si="14"/>
        <v>612.0392817059485</v>
      </c>
      <c r="Q13" s="18"/>
    </row>
    <row r="14" spans="1:17" ht="20.100000000000001" customHeight="1" x14ac:dyDescent="0.25">
      <c r="A14" s="70" t="s">
        <v>31</v>
      </c>
      <c r="B14" s="73" t="s">
        <v>133</v>
      </c>
      <c r="C14" s="76" t="s">
        <v>132</v>
      </c>
      <c r="D14" s="36" t="s">
        <v>127</v>
      </c>
      <c r="E14" s="37">
        <f>SUM(F14:P14)</f>
        <v>1688.9</v>
      </c>
      <c r="F14" s="37">
        <v>1002.9</v>
      </c>
      <c r="G14" s="37">
        <v>686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18"/>
    </row>
    <row r="15" spans="1:17" ht="20.100000000000001" customHeight="1" x14ac:dyDescent="0.25">
      <c r="A15" s="71"/>
      <c r="B15" s="74"/>
      <c r="C15" s="77"/>
      <c r="D15" s="36" t="s">
        <v>128</v>
      </c>
      <c r="E15" s="37">
        <f t="shared" ref="E15:E33" si="15">SUM(F15:P15)</f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18"/>
    </row>
    <row r="16" spans="1:17" ht="20.100000000000001" customHeight="1" x14ac:dyDescent="0.25">
      <c r="A16" s="71"/>
      <c r="B16" s="74"/>
      <c r="C16" s="77"/>
      <c r="D16" s="36" t="s">
        <v>129</v>
      </c>
      <c r="E16" s="37">
        <f t="shared" si="15"/>
        <v>1000</v>
      </c>
      <c r="F16" s="37">
        <v>1000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18"/>
    </row>
    <row r="17" spans="1:17" ht="20.100000000000001" customHeight="1" x14ac:dyDescent="0.25">
      <c r="A17" s="72"/>
      <c r="B17" s="75"/>
      <c r="C17" s="78"/>
      <c r="D17" s="36" t="s">
        <v>130</v>
      </c>
      <c r="E17" s="37">
        <f t="shared" si="15"/>
        <v>688.9</v>
      </c>
      <c r="F17" s="37">
        <v>2.9</v>
      </c>
      <c r="G17" s="37">
        <v>686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18"/>
    </row>
    <row r="18" spans="1:17" ht="20.100000000000001" customHeight="1" x14ac:dyDescent="0.25">
      <c r="A18" s="70" t="s">
        <v>32</v>
      </c>
      <c r="B18" s="73" t="s">
        <v>134</v>
      </c>
      <c r="C18" s="76" t="s">
        <v>132</v>
      </c>
      <c r="D18" s="36" t="s">
        <v>127</v>
      </c>
      <c r="E18" s="37">
        <f t="shared" si="15"/>
        <v>890</v>
      </c>
      <c r="F18" s="37">
        <v>890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18"/>
    </row>
    <row r="19" spans="1:17" ht="20.100000000000001" customHeight="1" x14ac:dyDescent="0.25">
      <c r="A19" s="71"/>
      <c r="B19" s="74"/>
      <c r="C19" s="77"/>
      <c r="D19" s="36" t="s">
        <v>128</v>
      </c>
      <c r="E19" s="37">
        <f t="shared" si="15"/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18"/>
    </row>
    <row r="20" spans="1:17" ht="20.100000000000001" customHeight="1" x14ac:dyDescent="0.25">
      <c r="A20" s="71"/>
      <c r="B20" s="74"/>
      <c r="C20" s="77"/>
      <c r="D20" s="36" t="s">
        <v>129</v>
      </c>
      <c r="E20" s="37">
        <f t="shared" si="15"/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18"/>
    </row>
    <row r="21" spans="1:17" ht="20.100000000000001" customHeight="1" x14ac:dyDescent="0.25">
      <c r="A21" s="72"/>
      <c r="B21" s="75"/>
      <c r="C21" s="78"/>
      <c r="D21" s="36" t="s">
        <v>130</v>
      </c>
      <c r="E21" s="37">
        <f t="shared" si="15"/>
        <v>890</v>
      </c>
      <c r="F21" s="37">
        <v>890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18"/>
    </row>
    <row r="22" spans="1:17" ht="24.95" customHeight="1" x14ac:dyDescent="0.25">
      <c r="A22" s="70" t="s">
        <v>33</v>
      </c>
      <c r="B22" s="73" t="s">
        <v>135</v>
      </c>
      <c r="C22" s="76" t="s">
        <v>132</v>
      </c>
      <c r="D22" s="36" t="s">
        <v>127</v>
      </c>
      <c r="E22" s="37">
        <f t="shared" si="15"/>
        <v>30236.156228956228</v>
      </c>
      <c r="F22" s="37">
        <v>110</v>
      </c>
      <c r="G22" s="37">
        <v>0</v>
      </c>
      <c r="H22" s="37">
        <v>2350</v>
      </c>
      <c r="I22" s="37">
        <f>I23+I24+I25</f>
        <v>1762.5</v>
      </c>
      <c r="J22" s="37">
        <f>J24+J23+J25</f>
        <v>2980</v>
      </c>
      <c r="K22" s="37">
        <f>K24+K23+K25</f>
        <v>1312.1000000000001</v>
      </c>
      <c r="L22" s="37">
        <f>L24+L23+L25</f>
        <v>4572.8</v>
      </c>
      <c r="M22" s="37">
        <f>M23+M24+M25</f>
        <v>5215.8</v>
      </c>
      <c r="N22" s="37">
        <f t="shared" ref="N22:P22" si="16">N23+N24+N25</f>
        <v>704</v>
      </c>
      <c r="O22" s="37">
        <f t="shared" si="16"/>
        <v>5613.9169472502808</v>
      </c>
      <c r="P22" s="37">
        <f t="shared" si="16"/>
        <v>5615.0392817059483</v>
      </c>
      <c r="Q22" s="18"/>
    </row>
    <row r="23" spans="1:17" ht="24.95" customHeight="1" x14ac:dyDescent="0.25">
      <c r="A23" s="71"/>
      <c r="B23" s="74"/>
      <c r="C23" s="77"/>
      <c r="D23" s="36" t="s">
        <v>128</v>
      </c>
      <c r="E23" s="37">
        <f t="shared" si="15"/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f>M27</f>
        <v>0</v>
      </c>
      <c r="N23" s="37">
        <f t="shared" ref="N23:P23" si="17">N27</f>
        <v>0</v>
      </c>
      <c r="O23" s="37">
        <f t="shared" si="17"/>
        <v>0</v>
      </c>
      <c r="P23" s="37">
        <f t="shared" si="17"/>
        <v>0</v>
      </c>
      <c r="Q23" s="18"/>
    </row>
    <row r="24" spans="1:17" ht="24.95" customHeight="1" x14ac:dyDescent="0.25">
      <c r="A24" s="71"/>
      <c r="B24" s="74"/>
      <c r="C24" s="77"/>
      <c r="D24" s="36" t="s">
        <v>129</v>
      </c>
      <c r="E24" s="37">
        <f t="shared" si="15"/>
        <v>23624.1</v>
      </c>
      <c r="F24" s="37">
        <v>0</v>
      </c>
      <c r="G24" s="37">
        <v>0</v>
      </c>
      <c r="H24" s="37">
        <v>0</v>
      </c>
      <c r="I24" s="37">
        <v>0</v>
      </c>
      <c r="J24" s="37">
        <f t="shared" ref="J24:P25" si="18">J28</f>
        <v>2950.2</v>
      </c>
      <c r="K24" s="37">
        <f t="shared" si="18"/>
        <v>1296.9000000000001</v>
      </c>
      <c r="L24" s="37">
        <f t="shared" si="18"/>
        <v>4317</v>
      </c>
      <c r="M24" s="37">
        <f t="shared" si="18"/>
        <v>5055</v>
      </c>
      <c r="N24" s="37">
        <f t="shared" si="18"/>
        <v>0</v>
      </c>
      <c r="O24" s="37">
        <f t="shared" si="18"/>
        <v>5002</v>
      </c>
      <c r="P24" s="37">
        <f t="shared" si="18"/>
        <v>5003</v>
      </c>
      <c r="Q24" s="18"/>
    </row>
    <row r="25" spans="1:17" ht="24.95" customHeight="1" x14ac:dyDescent="0.25">
      <c r="A25" s="72"/>
      <c r="B25" s="75"/>
      <c r="C25" s="78"/>
      <c r="D25" s="34" t="s">
        <v>137</v>
      </c>
      <c r="E25" s="37">
        <f t="shared" si="15"/>
        <v>6612.0562289562295</v>
      </c>
      <c r="F25" s="38">
        <v>110</v>
      </c>
      <c r="G25" s="38">
        <v>0</v>
      </c>
      <c r="H25" s="38">
        <v>2350</v>
      </c>
      <c r="I25" s="38">
        <v>1762.5</v>
      </c>
      <c r="J25" s="38">
        <f t="shared" si="18"/>
        <v>29.8</v>
      </c>
      <c r="K25" s="38">
        <f t="shared" si="18"/>
        <v>15.2</v>
      </c>
      <c r="L25" s="38">
        <f t="shared" si="18"/>
        <v>255.8</v>
      </c>
      <c r="M25" s="37">
        <f t="shared" si="18"/>
        <v>160.80000000000001</v>
      </c>
      <c r="N25" s="37">
        <f t="shared" si="18"/>
        <v>704</v>
      </c>
      <c r="O25" s="37">
        <f t="shared" si="18"/>
        <v>611.9169472502806</v>
      </c>
      <c r="P25" s="37">
        <f t="shared" si="18"/>
        <v>612.0392817059485</v>
      </c>
      <c r="Q25" s="18"/>
    </row>
    <row r="26" spans="1:17" s="11" customFormat="1" ht="20.100000000000001" customHeight="1" x14ac:dyDescent="0.25">
      <c r="A26" s="70" t="s">
        <v>34</v>
      </c>
      <c r="B26" s="73" t="s">
        <v>138</v>
      </c>
      <c r="C26" s="76" t="s">
        <v>132</v>
      </c>
      <c r="D26" s="36" t="s">
        <v>127</v>
      </c>
      <c r="E26" s="37">
        <f t="shared" si="15"/>
        <v>28363.656228956228</v>
      </c>
      <c r="F26" s="37">
        <v>0</v>
      </c>
      <c r="G26" s="37">
        <v>0</v>
      </c>
      <c r="H26" s="37">
        <v>2350</v>
      </c>
      <c r="I26" s="37">
        <v>0</v>
      </c>
      <c r="J26" s="37">
        <f>J27+J28+J29</f>
        <v>2980</v>
      </c>
      <c r="K26" s="37">
        <f t="shared" ref="K26:L26" si="19">K27+K28+K29</f>
        <v>1312.1000000000001</v>
      </c>
      <c r="L26" s="37">
        <f t="shared" si="19"/>
        <v>4572.8</v>
      </c>
      <c r="M26" s="37">
        <f>M27+M28+M29</f>
        <v>5215.8</v>
      </c>
      <c r="N26" s="37">
        <f t="shared" ref="N26:P26" si="20">N27+N28+N29</f>
        <v>704</v>
      </c>
      <c r="O26" s="37">
        <f t="shared" si="20"/>
        <v>5613.9169472502808</v>
      </c>
      <c r="P26" s="37">
        <f t="shared" si="20"/>
        <v>5615.0392817059483</v>
      </c>
      <c r="Q26" s="40"/>
    </row>
    <row r="27" spans="1:17" s="11" customFormat="1" ht="20.100000000000001" customHeight="1" x14ac:dyDescent="0.25">
      <c r="A27" s="71"/>
      <c r="B27" s="74"/>
      <c r="C27" s="77"/>
      <c r="D27" s="36" t="s">
        <v>128</v>
      </c>
      <c r="E27" s="37">
        <f t="shared" si="15"/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40"/>
    </row>
    <row r="28" spans="1:17" s="11" customFormat="1" ht="20.100000000000001" customHeight="1" x14ac:dyDescent="0.25">
      <c r="A28" s="71"/>
      <c r="B28" s="74"/>
      <c r="C28" s="77"/>
      <c r="D28" s="36" t="s">
        <v>129</v>
      </c>
      <c r="E28" s="37">
        <f t="shared" si="15"/>
        <v>23624.1</v>
      </c>
      <c r="F28" s="37">
        <v>0</v>
      </c>
      <c r="G28" s="37">
        <v>0</v>
      </c>
      <c r="H28" s="37">
        <v>0</v>
      </c>
      <c r="I28" s="37">
        <v>0</v>
      </c>
      <c r="J28" s="37">
        <v>2950.2</v>
      </c>
      <c r="K28" s="37">
        <v>1296.9000000000001</v>
      </c>
      <c r="L28" s="37">
        <v>4317</v>
      </c>
      <c r="M28" s="37">
        <v>5055</v>
      </c>
      <c r="N28" s="37">
        <v>0</v>
      </c>
      <c r="O28" s="37">
        <v>5002</v>
      </c>
      <c r="P28" s="37">
        <v>5003</v>
      </c>
      <c r="Q28" s="40"/>
    </row>
    <row r="29" spans="1:17" s="11" customFormat="1" ht="20.100000000000001" customHeight="1" x14ac:dyDescent="0.25">
      <c r="A29" s="72"/>
      <c r="B29" s="75"/>
      <c r="C29" s="78"/>
      <c r="D29" s="36" t="s">
        <v>130</v>
      </c>
      <c r="E29" s="37">
        <f t="shared" si="15"/>
        <v>4739.5562289562295</v>
      </c>
      <c r="F29" s="37">
        <v>0</v>
      </c>
      <c r="G29" s="37">
        <v>0</v>
      </c>
      <c r="H29" s="37">
        <v>2350</v>
      </c>
      <c r="I29" s="37">
        <v>0</v>
      </c>
      <c r="J29" s="37">
        <v>29.8</v>
      </c>
      <c r="K29" s="37">
        <v>15.2</v>
      </c>
      <c r="L29" s="37">
        <v>255.8</v>
      </c>
      <c r="M29" s="37">
        <v>160.80000000000001</v>
      </c>
      <c r="N29" s="37">
        <v>704</v>
      </c>
      <c r="O29" s="37">
        <f t="shared" ref="O29:P29" si="21">O28*10.9/89.1</f>
        <v>611.9169472502806</v>
      </c>
      <c r="P29" s="37">
        <f t="shared" si="21"/>
        <v>612.0392817059485</v>
      </c>
      <c r="Q29" s="40"/>
    </row>
    <row r="30" spans="1:17" ht="20.100000000000001" customHeight="1" x14ac:dyDescent="0.25">
      <c r="A30" s="70" t="s">
        <v>35</v>
      </c>
      <c r="B30" s="73" t="s">
        <v>139</v>
      </c>
      <c r="C30" s="76" t="s">
        <v>132</v>
      </c>
      <c r="D30" s="36" t="s">
        <v>127</v>
      </c>
      <c r="E30" s="37">
        <f t="shared" si="15"/>
        <v>1223.9000000000001</v>
      </c>
      <c r="F30" s="37">
        <v>997.1</v>
      </c>
      <c r="G30" s="37">
        <v>0</v>
      </c>
      <c r="H30" s="37">
        <v>226.8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18"/>
    </row>
    <row r="31" spans="1:17" ht="20.100000000000001" customHeight="1" x14ac:dyDescent="0.25">
      <c r="A31" s="71"/>
      <c r="B31" s="74"/>
      <c r="C31" s="77"/>
      <c r="D31" s="36" t="s">
        <v>128</v>
      </c>
      <c r="E31" s="37">
        <f t="shared" si="15"/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18"/>
    </row>
    <row r="32" spans="1:17" ht="20.100000000000001" customHeight="1" x14ac:dyDescent="0.25">
      <c r="A32" s="71"/>
      <c r="B32" s="74"/>
      <c r="C32" s="77"/>
      <c r="D32" s="36" t="s">
        <v>129</v>
      </c>
      <c r="E32" s="37">
        <f t="shared" si="15"/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18"/>
    </row>
    <row r="33" spans="1:17" ht="22.5" customHeight="1" x14ac:dyDescent="0.25">
      <c r="A33" s="72"/>
      <c r="B33" s="75"/>
      <c r="C33" s="78"/>
      <c r="D33" s="36" t="s">
        <v>130</v>
      </c>
      <c r="E33" s="37">
        <f t="shared" si="15"/>
        <v>1223.9000000000001</v>
      </c>
      <c r="F33" s="37">
        <v>997.1</v>
      </c>
      <c r="G33" s="37">
        <v>0</v>
      </c>
      <c r="H33" s="37">
        <v>226.8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18"/>
    </row>
    <row r="34" spans="1:17" ht="20.100000000000001" customHeight="1" x14ac:dyDescent="0.25">
      <c r="A34" s="70" t="s">
        <v>29</v>
      </c>
      <c r="B34" s="73" t="s">
        <v>140</v>
      </c>
      <c r="C34" s="76" t="s">
        <v>132</v>
      </c>
      <c r="D34" s="36" t="s">
        <v>127</v>
      </c>
      <c r="E34" s="37">
        <f>SUM(F34:P34)</f>
        <v>73981.500000000015</v>
      </c>
      <c r="F34" s="37">
        <v>17140.7</v>
      </c>
      <c r="G34" s="37">
        <v>33860.9</v>
      </c>
      <c r="H34" s="37">
        <v>16678.599999999999</v>
      </c>
      <c r="I34" s="37">
        <f>I35+I36+I37</f>
        <v>2799.5</v>
      </c>
      <c r="J34" s="37">
        <f>J35+J36+J37</f>
        <v>700</v>
      </c>
      <c r="K34" s="37">
        <f t="shared" ref="K34:P34" si="22">K35+K36+K37</f>
        <v>1.8</v>
      </c>
      <c r="L34" s="37">
        <f t="shared" si="22"/>
        <v>700</v>
      </c>
      <c r="M34" s="37">
        <f t="shared" si="22"/>
        <v>700</v>
      </c>
      <c r="N34" s="37">
        <f t="shared" si="22"/>
        <v>0</v>
      </c>
      <c r="O34" s="37">
        <f t="shared" si="22"/>
        <v>700</v>
      </c>
      <c r="P34" s="37">
        <f t="shared" si="22"/>
        <v>700</v>
      </c>
      <c r="Q34" s="18"/>
    </row>
    <row r="35" spans="1:17" ht="20.100000000000001" customHeight="1" x14ac:dyDescent="0.25">
      <c r="A35" s="71"/>
      <c r="B35" s="74"/>
      <c r="C35" s="77"/>
      <c r="D35" s="36" t="s">
        <v>128</v>
      </c>
      <c r="E35" s="37">
        <f t="shared" ref="E35:E37" si="23">SUM(F35:P35)</f>
        <v>0</v>
      </c>
      <c r="F35" s="37">
        <v>0</v>
      </c>
      <c r="G35" s="37">
        <v>0</v>
      </c>
      <c r="H35" s="37">
        <v>0</v>
      </c>
      <c r="I35" s="37">
        <f>I39+I51+I93+I113</f>
        <v>0</v>
      </c>
      <c r="J35" s="37">
        <f t="shared" ref="J35:M35" si="24">J39+J51+J93+J113</f>
        <v>0</v>
      </c>
      <c r="K35" s="37">
        <f t="shared" si="24"/>
        <v>0</v>
      </c>
      <c r="L35" s="37">
        <f t="shared" si="24"/>
        <v>0</v>
      </c>
      <c r="M35" s="37">
        <f t="shared" si="24"/>
        <v>0</v>
      </c>
      <c r="N35" s="37">
        <f t="shared" ref="N35:P37" si="25">N113</f>
        <v>0</v>
      </c>
      <c r="O35" s="37">
        <f t="shared" si="25"/>
        <v>0</v>
      </c>
      <c r="P35" s="37">
        <f t="shared" si="25"/>
        <v>0</v>
      </c>
      <c r="Q35" s="18"/>
    </row>
    <row r="36" spans="1:17" ht="20.100000000000001" customHeight="1" x14ac:dyDescent="0.25">
      <c r="A36" s="71"/>
      <c r="B36" s="74"/>
      <c r="C36" s="77"/>
      <c r="D36" s="36" t="s">
        <v>129</v>
      </c>
      <c r="E36" s="37">
        <f t="shared" si="23"/>
        <v>47665.599999999999</v>
      </c>
      <c r="F36" s="37">
        <v>9800</v>
      </c>
      <c r="G36" s="37">
        <v>28856.6</v>
      </c>
      <c r="H36" s="37">
        <v>4158</v>
      </c>
      <c r="I36" s="37">
        <f t="shared" ref="I36:M37" si="26">I40+I52+I94+I114</f>
        <v>1386</v>
      </c>
      <c r="J36" s="37">
        <f t="shared" si="26"/>
        <v>693</v>
      </c>
      <c r="K36" s="37">
        <f t="shared" si="26"/>
        <v>0</v>
      </c>
      <c r="L36" s="37">
        <f t="shared" si="26"/>
        <v>693</v>
      </c>
      <c r="M36" s="37">
        <f t="shared" si="26"/>
        <v>693</v>
      </c>
      <c r="N36" s="37">
        <f t="shared" si="25"/>
        <v>0</v>
      </c>
      <c r="O36" s="37">
        <f t="shared" si="25"/>
        <v>693</v>
      </c>
      <c r="P36" s="37">
        <f t="shared" si="25"/>
        <v>693</v>
      </c>
      <c r="Q36" s="18"/>
    </row>
    <row r="37" spans="1:17" ht="20.100000000000001" customHeight="1" x14ac:dyDescent="0.25">
      <c r="A37" s="72"/>
      <c r="B37" s="75"/>
      <c r="C37" s="78"/>
      <c r="D37" s="36" t="s">
        <v>130</v>
      </c>
      <c r="E37" s="37">
        <f t="shared" si="23"/>
        <v>26315.899999999998</v>
      </c>
      <c r="F37" s="37">
        <v>7340.7</v>
      </c>
      <c r="G37" s="37">
        <v>5004.3</v>
      </c>
      <c r="H37" s="37">
        <v>12520.6</v>
      </c>
      <c r="I37" s="37">
        <f t="shared" si="26"/>
        <v>1413.5</v>
      </c>
      <c r="J37" s="37">
        <f t="shared" si="26"/>
        <v>7</v>
      </c>
      <c r="K37" s="37">
        <f t="shared" si="26"/>
        <v>1.8</v>
      </c>
      <c r="L37" s="37">
        <f t="shared" si="26"/>
        <v>7</v>
      </c>
      <c r="M37" s="37">
        <f t="shared" si="26"/>
        <v>7</v>
      </c>
      <c r="N37" s="37">
        <f t="shared" si="25"/>
        <v>0</v>
      </c>
      <c r="O37" s="37">
        <f t="shared" si="25"/>
        <v>7</v>
      </c>
      <c r="P37" s="37">
        <f t="shared" si="25"/>
        <v>7</v>
      </c>
      <c r="Q37" s="18"/>
    </row>
    <row r="38" spans="1:17" ht="20.100000000000001" customHeight="1" x14ac:dyDescent="0.25">
      <c r="A38" s="70" t="s">
        <v>36</v>
      </c>
      <c r="B38" s="73" t="s">
        <v>141</v>
      </c>
      <c r="C38" s="76" t="s">
        <v>132</v>
      </c>
      <c r="D38" s="36" t="s">
        <v>127</v>
      </c>
      <c r="E38" s="37">
        <f>SUM(F38:P38)</f>
        <v>3015.9</v>
      </c>
      <c r="F38" s="37">
        <v>1904</v>
      </c>
      <c r="G38" s="37">
        <v>1111.9000000000001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18"/>
    </row>
    <row r="39" spans="1:17" ht="20.100000000000001" customHeight="1" x14ac:dyDescent="0.25">
      <c r="A39" s="71"/>
      <c r="B39" s="74"/>
      <c r="C39" s="77"/>
      <c r="D39" s="36" t="s">
        <v>128</v>
      </c>
      <c r="E39" s="37">
        <f t="shared" ref="E39:E80" si="27">SUM(F39:P39)</f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18"/>
    </row>
    <row r="40" spans="1:17" ht="20.100000000000001" customHeight="1" x14ac:dyDescent="0.25">
      <c r="A40" s="71"/>
      <c r="B40" s="74"/>
      <c r="C40" s="77"/>
      <c r="D40" s="36" t="s">
        <v>129</v>
      </c>
      <c r="E40" s="37">
        <f t="shared" si="27"/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18"/>
    </row>
    <row r="41" spans="1:17" ht="20.100000000000001" customHeight="1" x14ac:dyDescent="0.25">
      <c r="A41" s="72"/>
      <c r="B41" s="75"/>
      <c r="C41" s="78"/>
      <c r="D41" s="36" t="s">
        <v>130</v>
      </c>
      <c r="E41" s="37">
        <f t="shared" si="27"/>
        <v>3015.9</v>
      </c>
      <c r="F41" s="37">
        <v>1904</v>
      </c>
      <c r="G41" s="37">
        <v>1111.9000000000001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18"/>
    </row>
    <row r="42" spans="1:17" s="11" customFormat="1" ht="20.100000000000001" customHeight="1" x14ac:dyDescent="0.25">
      <c r="A42" s="70" t="s">
        <v>142</v>
      </c>
      <c r="B42" s="73" t="s">
        <v>143</v>
      </c>
      <c r="C42" s="76" t="s">
        <v>132</v>
      </c>
      <c r="D42" s="36" t="s">
        <v>127</v>
      </c>
      <c r="E42" s="37">
        <f t="shared" si="27"/>
        <v>1904</v>
      </c>
      <c r="F42" s="37">
        <v>1904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40"/>
    </row>
    <row r="43" spans="1:17" s="11" customFormat="1" ht="20.100000000000001" customHeight="1" x14ac:dyDescent="0.25">
      <c r="A43" s="71"/>
      <c r="B43" s="74"/>
      <c r="C43" s="77"/>
      <c r="D43" s="36" t="s">
        <v>128</v>
      </c>
      <c r="E43" s="37">
        <f t="shared" si="27"/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40"/>
    </row>
    <row r="44" spans="1:17" s="11" customFormat="1" ht="20.100000000000001" customHeight="1" x14ac:dyDescent="0.25">
      <c r="A44" s="71"/>
      <c r="B44" s="74"/>
      <c r="C44" s="77"/>
      <c r="D44" s="36" t="s">
        <v>129</v>
      </c>
      <c r="E44" s="37">
        <f t="shared" si="27"/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40"/>
    </row>
    <row r="45" spans="1:17" s="11" customFormat="1" ht="20.100000000000001" customHeight="1" x14ac:dyDescent="0.25">
      <c r="A45" s="72"/>
      <c r="B45" s="75"/>
      <c r="C45" s="78"/>
      <c r="D45" s="36" t="s">
        <v>130</v>
      </c>
      <c r="E45" s="37">
        <f t="shared" si="27"/>
        <v>1904</v>
      </c>
      <c r="F45" s="37">
        <v>1904</v>
      </c>
      <c r="G45" s="37">
        <v>0</v>
      </c>
      <c r="H45" s="37" t="s">
        <v>136</v>
      </c>
      <c r="I45" s="37" t="s">
        <v>136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40"/>
    </row>
    <row r="46" spans="1:17" s="11" customFormat="1" ht="20.100000000000001" customHeight="1" x14ac:dyDescent="0.25">
      <c r="A46" s="70" t="s">
        <v>37</v>
      </c>
      <c r="B46" s="73" t="s">
        <v>144</v>
      </c>
      <c r="C46" s="76" t="s">
        <v>132</v>
      </c>
      <c r="D46" s="36" t="s">
        <v>127</v>
      </c>
      <c r="E46" s="37">
        <f t="shared" si="27"/>
        <v>1111.9000000000001</v>
      </c>
      <c r="F46" s="37">
        <v>0</v>
      </c>
      <c r="G46" s="37">
        <v>1111.9000000000001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40"/>
    </row>
    <row r="47" spans="1:17" s="11" customFormat="1" ht="20.100000000000001" customHeight="1" x14ac:dyDescent="0.25">
      <c r="A47" s="71"/>
      <c r="B47" s="74"/>
      <c r="C47" s="77"/>
      <c r="D47" s="36" t="s">
        <v>128</v>
      </c>
      <c r="E47" s="37">
        <f t="shared" si="27"/>
        <v>0</v>
      </c>
      <c r="F47" s="37" t="s">
        <v>136</v>
      </c>
      <c r="G47" s="37" t="s">
        <v>136</v>
      </c>
      <c r="H47" s="37" t="s">
        <v>136</v>
      </c>
      <c r="I47" s="37" t="s">
        <v>136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40"/>
    </row>
    <row r="48" spans="1:17" s="11" customFormat="1" ht="20.100000000000001" customHeight="1" x14ac:dyDescent="0.25">
      <c r="A48" s="71"/>
      <c r="B48" s="74"/>
      <c r="C48" s="77"/>
      <c r="D48" s="36" t="s">
        <v>129</v>
      </c>
      <c r="E48" s="37">
        <f t="shared" si="27"/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40"/>
    </row>
    <row r="49" spans="1:17" s="11" customFormat="1" ht="96" customHeight="1" x14ac:dyDescent="0.25">
      <c r="A49" s="72"/>
      <c r="B49" s="75"/>
      <c r="C49" s="78"/>
      <c r="D49" s="36" t="s">
        <v>130</v>
      </c>
      <c r="E49" s="37">
        <f t="shared" si="27"/>
        <v>1111.9000000000001</v>
      </c>
      <c r="F49" s="37">
        <v>0</v>
      </c>
      <c r="G49" s="37">
        <v>1111.9000000000001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40"/>
    </row>
    <row r="50" spans="1:17" ht="20.100000000000001" customHeight="1" x14ac:dyDescent="0.25">
      <c r="A50" s="70" t="s">
        <v>38</v>
      </c>
      <c r="B50" s="73" t="s">
        <v>145</v>
      </c>
      <c r="C50" s="76" t="s">
        <v>132</v>
      </c>
      <c r="D50" s="36" t="s">
        <v>127</v>
      </c>
      <c r="E50" s="37">
        <f t="shared" si="27"/>
        <v>7303.5</v>
      </c>
      <c r="F50" s="37">
        <v>1421.8</v>
      </c>
      <c r="G50" s="37">
        <v>1968.4</v>
      </c>
      <c r="H50" s="37">
        <v>2512</v>
      </c>
      <c r="I50" s="37">
        <f>I51+I52+I53</f>
        <v>1399.5</v>
      </c>
      <c r="J50" s="37">
        <f t="shared" ref="J50:K50" si="28">J51+J52+J53</f>
        <v>0</v>
      </c>
      <c r="K50" s="37">
        <f t="shared" si="28"/>
        <v>1.8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18"/>
    </row>
    <row r="51" spans="1:17" ht="20.100000000000001" customHeight="1" x14ac:dyDescent="0.25">
      <c r="A51" s="71"/>
      <c r="B51" s="74"/>
      <c r="C51" s="77"/>
      <c r="D51" s="36" t="s">
        <v>128</v>
      </c>
      <c r="E51" s="37">
        <f t="shared" si="27"/>
        <v>0</v>
      </c>
      <c r="F51" s="37">
        <v>0</v>
      </c>
      <c r="G51" s="37">
        <v>0</v>
      </c>
      <c r="H51" s="37">
        <v>0</v>
      </c>
      <c r="I51" s="37">
        <f>I55+I59+I63+I67+I71+I75+I79+I89</f>
        <v>0</v>
      </c>
      <c r="J51" s="37">
        <f t="shared" ref="J51:K53" si="29">J55+J59+J63+J67+J71+J75+J79+J89</f>
        <v>0</v>
      </c>
      <c r="K51" s="37">
        <f t="shared" si="29"/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18"/>
    </row>
    <row r="52" spans="1:17" ht="20.100000000000001" customHeight="1" x14ac:dyDescent="0.25">
      <c r="A52" s="71"/>
      <c r="B52" s="74"/>
      <c r="C52" s="77"/>
      <c r="D52" s="36" t="s">
        <v>129</v>
      </c>
      <c r="E52" s="37">
        <f t="shared" si="27"/>
        <v>0</v>
      </c>
      <c r="F52" s="37">
        <v>0</v>
      </c>
      <c r="G52" s="37">
        <v>0</v>
      </c>
      <c r="H52" s="37">
        <v>0</v>
      </c>
      <c r="I52" s="37">
        <f t="shared" ref="I52:I53" si="30">I56+I60+I64+I68+I72+I76+I80+I90</f>
        <v>0</v>
      </c>
      <c r="J52" s="37">
        <f t="shared" si="29"/>
        <v>0</v>
      </c>
      <c r="K52" s="37">
        <f t="shared" si="29"/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18"/>
    </row>
    <row r="53" spans="1:17" ht="20.100000000000001" customHeight="1" x14ac:dyDescent="0.25">
      <c r="A53" s="72"/>
      <c r="B53" s="75"/>
      <c r="C53" s="78"/>
      <c r="D53" s="36" t="s">
        <v>130</v>
      </c>
      <c r="E53" s="37">
        <f t="shared" si="27"/>
        <v>7303.5</v>
      </c>
      <c r="F53" s="37">
        <v>1421.8</v>
      </c>
      <c r="G53" s="37">
        <v>1968.4</v>
      </c>
      <c r="H53" s="37">
        <v>2512</v>
      </c>
      <c r="I53" s="37">
        <f t="shared" si="30"/>
        <v>1399.5</v>
      </c>
      <c r="J53" s="37">
        <f t="shared" si="29"/>
        <v>0</v>
      </c>
      <c r="K53" s="37">
        <f t="shared" si="29"/>
        <v>1.8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18"/>
    </row>
    <row r="54" spans="1:17" s="11" customFormat="1" ht="24.95" customHeight="1" x14ac:dyDescent="0.25">
      <c r="A54" s="70" t="s">
        <v>146</v>
      </c>
      <c r="B54" s="73" t="s">
        <v>147</v>
      </c>
      <c r="C54" s="76" t="s">
        <v>132</v>
      </c>
      <c r="D54" s="36" t="s">
        <v>127</v>
      </c>
      <c r="E54" s="37">
        <f t="shared" si="27"/>
        <v>211.3</v>
      </c>
      <c r="F54" s="37">
        <v>211.3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40"/>
    </row>
    <row r="55" spans="1:17" s="11" customFormat="1" ht="24.95" customHeight="1" x14ac:dyDescent="0.25">
      <c r="A55" s="71"/>
      <c r="B55" s="74"/>
      <c r="C55" s="77"/>
      <c r="D55" s="36" t="s">
        <v>128</v>
      </c>
      <c r="E55" s="37">
        <f t="shared" si="27"/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40"/>
    </row>
    <row r="56" spans="1:17" s="11" customFormat="1" ht="24.95" customHeight="1" x14ac:dyDescent="0.25">
      <c r="A56" s="71"/>
      <c r="B56" s="74"/>
      <c r="C56" s="77"/>
      <c r="D56" s="36" t="s">
        <v>129</v>
      </c>
      <c r="E56" s="37">
        <f t="shared" si="27"/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40"/>
    </row>
    <row r="57" spans="1:17" s="11" customFormat="1" ht="24.95" customHeight="1" x14ac:dyDescent="0.25">
      <c r="A57" s="72"/>
      <c r="B57" s="75"/>
      <c r="C57" s="78"/>
      <c r="D57" s="36" t="s">
        <v>130</v>
      </c>
      <c r="E57" s="37">
        <f t="shared" si="27"/>
        <v>211.3</v>
      </c>
      <c r="F57" s="37">
        <v>211.3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40"/>
    </row>
    <row r="58" spans="1:17" s="11" customFormat="1" ht="20.100000000000001" customHeight="1" x14ac:dyDescent="0.25">
      <c r="A58" s="70" t="s">
        <v>148</v>
      </c>
      <c r="B58" s="73" t="s">
        <v>149</v>
      </c>
      <c r="C58" s="76" t="s">
        <v>132</v>
      </c>
      <c r="D58" s="36" t="s">
        <v>127</v>
      </c>
      <c r="E58" s="37">
        <f t="shared" si="27"/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40"/>
    </row>
    <row r="59" spans="1:17" s="11" customFormat="1" ht="20.100000000000001" customHeight="1" x14ac:dyDescent="0.25">
      <c r="A59" s="71"/>
      <c r="B59" s="74"/>
      <c r="C59" s="77"/>
      <c r="D59" s="36" t="s">
        <v>128</v>
      </c>
      <c r="E59" s="37">
        <f t="shared" si="27"/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40"/>
    </row>
    <row r="60" spans="1:17" s="11" customFormat="1" ht="20.100000000000001" customHeight="1" x14ac:dyDescent="0.25">
      <c r="A60" s="71"/>
      <c r="B60" s="74"/>
      <c r="C60" s="77"/>
      <c r="D60" s="36" t="s">
        <v>129</v>
      </c>
      <c r="E60" s="37">
        <f t="shared" si="27"/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40"/>
    </row>
    <row r="61" spans="1:17" s="11" customFormat="1" ht="20.100000000000001" customHeight="1" x14ac:dyDescent="0.25">
      <c r="A61" s="72"/>
      <c r="B61" s="75"/>
      <c r="C61" s="78"/>
      <c r="D61" s="36" t="s">
        <v>130</v>
      </c>
      <c r="E61" s="37">
        <f t="shared" si="27"/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40"/>
    </row>
    <row r="62" spans="1:17" s="11" customFormat="1" ht="20.100000000000001" customHeight="1" x14ac:dyDescent="0.25">
      <c r="A62" s="70" t="s">
        <v>150</v>
      </c>
      <c r="B62" s="73" t="s">
        <v>151</v>
      </c>
      <c r="C62" s="76" t="s">
        <v>132</v>
      </c>
      <c r="D62" s="36" t="s">
        <v>127</v>
      </c>
      <c r="E62" s="37">
        <f t="shared" si="27"/>
        <v>490</v>
      </c>
      <c r="F62" s="37">
        <v>0</v>
      </c>
      <c r="G62" s="37">
        <v>490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40"/>
    </row>
    <row r="63" spans="1:17" s="11" customFormat="1" ht="20.100000000000001" customHeight="1" x14ac:dyDescent="0.25">
      <c r="A63" s="71"/>
      <c r="B63" s="74"/>
      <c r="C63" s="77"/>
      <c r="D63" s="36" t="s">
        <v>128</v>
      </c>
      <c r="E63" s="37">
        <f t="shared" si="27"/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40"/>
    </row>
    <row r="64" spans="1:17" s="11" customFormat="1" ht="20.100000000000001" customHeight="1" x14ac:dyDescent="0.25">
      <c r="A64" s="71"/>
      <c r="B64" s="74"/>
      <c r="C64" s="77"/>
      <c r="D64" s="36" t="s">
        <v>129</v>
      </c>
      <c r="E64" s="37">
        <f t="shared" si="27"/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40"/>
    </row>
    <row r="65" spans="1:17" s="11" customFormat="1" ht="20.100000000000001" customHeight="1" x14ac:dyDescent="0.25">
      <c r="A65" s="72"/>
      <c r="B65" s="75"/>
      <c r="C65" s="78"/>
      <c r="D65" s="36" t="s">
        <v>130</v>
      </c>
      <c r="E65" s="37">
        <f t="shared" si="27"/>
        <v>490</v>
      </c>
      <c r="F65" s="37">
        <v>0</v>
      </c>
      <c r="G65" s="37">
        <v>490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40"/>
    </row>
    <row r="66" spans="1:17" s="11" customFormat="1" ht="20.100000000000001" customHeight="1" x14ac:dyDescent="0.25">
      <c r="A66" s="70" t="s">
        <v>152</v>
      </c>
      <c r="B66" s="73" t="s">
        <v>153</v>
      </c>
      <c r="C66" s="76" t="s">
        <v>132</v>
      </c>
      <c r="D66" s="36" t="s">
        <v>127</v>
      </c>
      <c r="E66" s="37">
        <f t="shared" si="27"/>
        <v>1375.6</v>
      </c>
      <c r="F66" s="37">
        <v>687.8</v>
      </c>
      <c r="G66" s="37">
        <v>687.8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40"/>
    </row>
    <row r="67" spans="1:17" s="11" customFormat="1" ht="20.100000000000001" customHeight="1" x14ac:dyDescent="0.25">
      <c r="A67" s="71"/>
      <c r="B67" s="74"/>
      <c r="C67" s="77"/>
      <c r="D67" s="36" t="s">
        <v>128</v>
      </c>
      <c r="E67" s="37">
        <f t="shared" si="27"/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40"/>
    </row>
    <row r="68" spans="1:17" s="11" customFormat="1" ht="20.100000000000001" customHeight="1" x14ac:dyDescent="0.25">
      <c r="A68" s="71"/>
      <c r="B68" s="74"/>
      <c r="C68" s="77"/>
      <c r="D68" s="36" t="s">
        <v>129</v>
      </c>
      <c r="E68" s="37">
        <f t="shared" si="27"/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40"/>
    </row>
    <row r="69" spans="1:17" s="11" customFormat="1" ht="20.100000000000001" customHeight="1" x14ac:dyDescent="0.25">
      <c r="A69" s="72"/>
      <c r="B69" s="75"/>
      <c r="C69" s="78"/>
      <c r="D69" s="36" t="s">
        <v>137</v>
      </c>
      <c r="E69" s="37">
        <f t="shared" si="27"/>
        <v>1375.6</v>
      </c>
      <c r="F69" s="37">
        <v>687.8</v>
      </c>
      <c r="G69" s="37">
        <v>687.8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40"/>
    </row>
    <row r="70" spans="1:17" s="11" customFormat="1" ht="20.100000000000001" customHeight="1" x14ac:dyDescent="0.25">
      <c r="A70" s="70" t="s">
        <v>154</v>
      </c>
      <c r="B70" s="73" t="s">
        <v>155</v>
      </c>
      <c r="C70" s="76" t="s">
        <v>132</v>
      </c>
      <c r="D70" s="36" t="s">
        <v>127</v>
      </c>
      <c r="E70" s="37">
        <f t="shared" si="27"/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40"/>
    </row>
    <row r="71" spans="1:17" s="11" customFormat="1" ht="20.100000000000001" customHeight="1" x14ac:dyDescent="0.25">
      <c r="A71" s="71"/>
      <c r="B71" s="74"/>
      <c r="C71" s="77"/>
      <c r="D71" s="36" t="s">
        <v>128</v>
      </c>
      <c r="E71" s="37">
        <f t="shared" si="27"/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40"/>
    </row>
    <row r="72" spans="1:17" s="11" customFormat="1" ht="20.100000000000001" customHeight="1" x14ac:dyDescent="0.25">
      <c r="A72" s="71"/>
      <c r="B72" s="74"/>
      <c r="C72" s="77"/>
      <c r="D72" s="36" t="s">
        <v>129</v>
      </c>
      <c r="E72" s="37">
        <f t="shared" si="27"/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40"/>
    </row>
    <row r="73" spans="1:17" s="11" customFormat="1" ht="20.100000000000001" customHeight="1" x14ac:dyDescent="0.25">
      <c r="A73" s="72"/>
      <c r="B73" s="75"/>
      <c r="C73" s="78"/>
      <c r="D73" s="36" t="s">
        <v>130</v>
      </c>
      <c r="E73" s="37">
        <f t="shared" si="27"/>
        <v>0</v>
      </c>
      <c r="F73" s="37">
        <v>0</v>
      </c>
      <c r="G73" s="37">
        <v>0</v>
      </c>
      <c r="H73" s="37" t="s">
        <v>136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40"/>
    </row>
    <row r="74" spans="1:17" s="11" customFormat="1" ht="20.100000000000001" customHeight="1" x14ac:dyDescent="0.25">
      <c r="A74" s="70" t="s">
        <v>156</v>
      </c>
      <c r="B74" s="73" t="s">
        <v>157</v>
      </c>
      <c r="C74" s="76" t="s">
        <v>132</v>
      </c>
      <c r="D74" s="36" t="s">
        <v>127</v>
      </c>
      <c r="E74" s="37">
        <f t="shared" si="27"/>
        <v>522.70000000000005</v>
      </c>
      <c r="F74" s="37">
        <v>522.70000000000005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40"/>
    </row>
    <row r="75" spans="1:17" s="11" customFormat="1" ht="20.100000000000001" customHeight="1" x14ac:dyDescent="0.25">
      <c r="A75" s="71"/>
      <c r="B75" s="74"/>
      <c r="C75" s="77"/>
      <c r="D75" s="36" t="s">
        <v>128</v>
      </c>
      <c r="E75" s="37">
        <f t="shared" si="27"/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40"/>
    </row>
    <row r="76" spans="1:17" s="11" customFormat="1" ht="20.100000000000001" customHeight="1" x14ac:dyDescent="0.25">
      <c r="A76" s="71"/>
      <c r="B76" s="74"/>
      <c r="C76" s="77"/>
      <c r="D76" s="36" t="s">
        <v>129</v>
      </c>
      <c r="E76" s="37">
        <f t="shared" si="27"/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40"/>
    </row>
    <row r="77" spans="1:17" s="11" customFormat="1" ht="20.100000000000001" customHeight="1" x14ac:dyDescent="0.25">
      <c r="A77" s="72"/>
      <c r="B77" s="75"/>
      <c r="C77" s="78"/>
      <c r="D77" s="36" t="s">
        <v>130</v>
      </c>
      <c r="E77" s="37">
        <f t="shared" si="27"/>
        <v>522.70000000000005</v>
      </c>
      <c r="F77" s="37">
        <v>522.70000000000005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40"/>
    </row>
    <row r="78" spans="1:17" s="11" customFormat="1" ht="20.100000000000001" customHeight="1" x14ac:dyDescent="0.25">
      <c r="A78" s="70" t="s">
        <v>292</v>
      </c>
      <c r="B78" s="73" t="s">
        <v>158</v>
      </c>
      <c r="C78" s="76" t="s">
        <v>132</v>
      </c>
      <c r="D78" s="34" t="s">
        <v>127</v>
      </c>
      <c r="E78" s="37">
        <f t="shared" si="27"/>
        <v>4190.1000000000004</v>
      </c>
      <c r="F78" s="38">
        <v>0</v>
      </c>
      <c r="G78" s="38">
        <v>790.6</v>
      </c>
      <c r="H78" s="38">
        <v>2000</v>
      </c>
      <c r="I78" s="38">
        <f>I79+I80+I81</f>
        <v>1399.5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40"/>
    </row>
    <row r="79" spans="1:17" s="11" customFormat="1" ht="20.100000000000001" customHeight="1" x14ac:dyDescent="0.25">
      <c r="A79" s="71"/>
      <c r="B79" s="74"/>
      <c r="C79" s="77"/>
      <c r="D79" s="36" t="s">
        <v>128</v>
      </c>
      <c r="E79" s="37">
        <f t="shared" si="27"/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40"/>
    </row>
    <row r="80" spans="1:17" s="11" customFormat="1" ht="28.5" customHeight="1" x14ac:dyDescent="0.25">
      <c r="A80" s="71"/>
      <c r="B80" s="75"/>
      <c r="C80" s="77"/>
      <c r="D80" s="36" t="s">
        <v>129</v>
      </c>
      <c r="E80" s="37">
        <f t="shared" si="27"/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40"/>
    </row>
    <row r="81" spans="1:17" s="11" customFormat="1" ht="20.100000000000001" customHeight="1" x14ac:dyDescent="0.25">
      <c r="A81" s="71"/>
      <c r="B81" s="35" t="s">
        <v>159</v>
      </c>
      <c r="C81" s="77"/>
      <c r="D81" s="86" t="s">
        <v>130</v>
      </c>
      <c r="E81" s="83">
        <f>SUM(F81:P87)</f>
        <v>4190.1000000000004</v>
      </c>
      <c r="F81" s="83">
        <v>0</v>
      </c>
      <c r="G81" s="83">
        <v>790.6</v>
      </c>
      <c r="H81" s="83">
        <v>2000</v>
      </c>
      <c r="I81" s="83">
        <v>1399.5</v>
      </c>
      <c r="J81" s="83">
        <v>0</v>
      </c>
      <c r="K81" s="83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40"/>
    </row>
    <row r="82" spans="1:17" s="11" customFormat="1" ht="53.25" customHeight="1" x14ac:dyDescent="0.25">
      <c r="A82" s="71"/>
      <c r="B82" s="35" t="s">
        <v>160</v>
      </c>
      <c r="C82" s="77"/>
      <c r="D82" s="87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40"/>
    </row>
    <row r="83" spans="1:17" s="11" customFormat="1" ht="56.25" customHeight="1" x14ac:dyDescent="0.25">
      <c r="A83" s="71"/>
      <c r="B83" s="35" t="s">
        <v>161</v>
      </c>
      <c r="C83" s="77"/>
      <c r="D83" s="87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40"/>
    </row>
    <row r="84" spans="1:17" s="11" customFormat="1" ht="50.25" customHeight="1" x14ac:dyDescent="0.25">
      <c r="A84" s="71"/>
      <c r="B84" s="35" t="s">
        <v>162</v>
      </c>
      <c r="C84" s="77"/>
      <c r="D84" s="87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40"/>
    </row>
    <row r="85" spans="1:17" s="11" customFormat="1" ht="48.75" customHeight="1" x14ac:dyDescent="0.25">
      <c r="A85" s="71"/>
      <c r="B85" s="35" t="s">
        <v>163</v>
      </c>
      <c r="C85" s="77"/>
      <c r="D85" s="87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40"/>
    </row>
    <row r="86" spans="1:17" s="11" customFormat="1" ht="47.25" customHeight="1" x14ac:dyDescent="0.25">
      <c r="A86" s="71"/>
      <c r="B86" s="35" t="s">
        <v>164</v>
      </c>
      <c r="C86" s="77"/>
      <c r="D86" s="87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40"/>
    </row>
    <row r="87" spans="1:17" s="11" customFormat="1" ht="39.75" customHeight="1" x14ac:dyDescent="0.25">
      <c r="A87" s="72"/>
      <c r="B87" s="35" t="s">
        <v>165</v>
      </c>
      <c r="C87" s="78"/>
      <c r="D87" s="88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40"/>
    </row>
    <row r="88" spans="1:17" s="11" customFormat="1" ht="20.100000000000001" customHeight="1" x14ac:dyDescent="0.25">
      <c r="A88" s="70" t="s">
        <v>166</v>
      </c>
      <c r="B88" s="73" t="s">
        <v>167</v>
      </c>
      <c r="C88" s="76" t="s">
        <v>132</v>
      </c>
      <c r="D88" s="36" t="s">
        <v>127</v>
      </c>
      <c r="E88" s="37">
        <f>SUM(F88:P88)</f>
        <v>513.79999999999995</v>
      </c>
      <c r="F88" s="37">
        <v>0</v>
      </c>
      <c r="G88" s="37">
        <v>0</v>
      </c>
      <c r="H88" s="37">
        <f>H89+H90+H91</f>
        <v>512</v>
      </c>
      <c r="I88" s="37">
        <f t="shared" ref="I88:K88" si="31">I89+I90+I91</f>
        <v>0</v>
      </c>
      <c r="J88" s="37">
        <f t="shared" si="31"/>
        <v>0</v>
      </c>
      <c r="K88" s="37">
        <f t="shared" si="31"/>
        <v>1.8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40"/>
    </row>
    <row r="89" spans="1:17" s="11" customFormat="1" ht="20.100000000000001" customHeight="1" x14ac:dyDescent="0.25">
      <c r="A89" s="71"/>
      <c r="B89" s="74"/>
      <c r="C89" s="77"/>
      <c r="D89" s="36" t="s">
        <v>128</v>
      </c>
      <c r="E89" s="37">
        <f t="shared" ref="E89:E139" si="32">SUM(F89:P89)</f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40"/>
    </row>
    <row r="90" spans="1:17" s="11" customFormat="1" ht="20.100000000000001" customHeight="1" x14ac:dyDescent="0.25">
      <c r="A90" s="71"/>
      <c r="B90" s="74"/>
      <c r="C90" s="77"/>
      <c r="D90" s="36" t="s">
        <v>129</v>
      </c>
      <c r="E90" s="37">
        <f t="shared" si="32"/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40"/>
    </row>
    <row r="91" spans="1:17" s="11" customFormat="1" ht="20.100000000000001" customHeight="1" x14ac:dyDescent="0.25">
      <c r="A91" s="72"/>
      <c r="B91" s="75"/>
      <c r="C91" s="78"/>
      <c r="D91" s="36" t="s">
        <v>130</v>
      </c>
      <c r="E91" s="37">
        <f t="shared" si="32"/>
        <v>513.79999999999995</v>
      </c>
      <c r="F91" s="37">
        <v>0</v>
      </c>
      <c r="G91" s="37">
        <v>0</v>
      </c>
      <c r="H91" s="37">
        <v>512</v>
      </c>
      <c r="I91" s="37">
        <v>0</v>
      </c>
      <c r="J91" s="37">
        <v>0</v>
      </c>
      <c r="K91" s="37">
        <v>1.8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40"/>
    </row>
    <row r="92" spans="1:17" ht="20.100000000000001" customHeight="1" x14ac:dyDescent="0.25">
      <c r="A92" s="70" t="s">
        <v>40</v>
      </c>
      <c r="B92" s="73" t="s">
        <v>168</v>
      </c>
      <c r="C92" s="76" t="s">
        <v>132</v>
      </c>
      <c r="D92" s="36" t="s">
        <v>127</v>
      </c>
      <c r="E92" s="37">
        <f t="shared" si="32"/>
        <v>32692.899999999998</v>
      </c>
      <c r="F92" s="37">
        <v>10314.9</v>
      </c>
      <c r="G92" s="37">
        <v>22086.799999999999</v>
      </c>
      <c r="H92" s="37">
        <v>291.2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18"/>
    </row>
    <row r="93" spans="1:17" ht="20.100000000000001" customHeight="1" x14ac:dyDescent="0.25">
      <c r="A93" s="71"/>
      <c r="B93" s="74"/>
      <c r="C93" s="77"/>
      <c r="D93" s="36" t="s">
        <v>128</v>
      </c>
      <c r="E93" s="37">
        <f t="shared" si="32"/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18"/>
    </row>
    <row r="94" spans="1:17" ht="20.100000000000001" customHeight="1" x14ac:dyDescent="0.25">
      <c r="A94" s="71"/>
      <c r="B94" s="74"/>
      <c r="C94" s="77"/>
      <c r="D94" s="36" t="s">
        <v>129</v>
      </c>
      <c r="E94" s="37">
        <f t="shared" si="32"/>
        <v>31656.6</v>
      </c>
      <c r="F94" s="37">
        <v>9800</v>
      </c>
      <c r="G94" s="37">
        <v>21856.6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18"/>
    </row>
    <row r="95" spans="1:17" ht="20.100000000000001" customHeight="1" x14ac:dyDescent="0.25">
      <c r="A95" s="72"/>
      <c r="B95" s="75"/>
      <c r="C95" s="78"/>
      <c r="D95" s="36" t="s">
        <v>130</v>
      </c>
      <c r="E95" s="37">
        <f t="shared" si="32"/>
        <v>1036.3</v>
      </c>
      <c r="F95" s="37">
        <v>514.9</v>
      </c>
      <c r="G95" s="37">
        <v>230.2</v>
      </c>
      <c r="H95" s="37">
        <v>291.2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18"/>
    </row>
    <row r="96" spans="1:17" s="11" customFormat="1" ht="19.5" customHeight="1" x14ac:dyDescent="0.25">
      <c r="A96" s="70" t="s">
        <v>169</v>
      </c>
      <c r="B96" s="73" t="s">
        <v>170</v>
      </c>
      <c r="C96" s="76" t="s">
        <v>132</v>
      </c>
      <c r="D96" s="36" t="s">
        <v>127</v>
      </c>
      <c r="E96" s="37">
        <f t="shared" si="32"/>
        <v>32277</v>
      </c>
      <c r="F96" s="37">
        <v>9899</v>
      </c>
      <c r="G96" s="37">
        <v>22086.799999999999</v>
      </c>
      <c r="H96" s="37">
        <v>291.2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40"/>
    </row>
    <row r="97" spans="1:17" s="11" customFormat="1" ht="20.100000000000001" customHeight="1" x14ac:dyDescent="0.25">
      <c r="A97" s="71"/>
      <c r="B97" s="74"/>
      <c r="C97" s="77"/>
      <c r="D97" s="36" t="s">
        <v>128</v>
      </c>
      <c r="E97" s="37">
        <f t="shared" si="32"/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40"/>
    </row>
    <row r="98" spans="1:17" s="11" customFormat="1" ht="20.100000000000001" customHeight="1" x14ac:dyDescent="0.25">
      <c r="A98" s="71"/>
      <c r="B98" s="74"/>
      <c r="C98" s="77"/>
      <c r="D98" s="36" t="s">
        <v>129</v>
      </c>
      <c r="E98" s="37">
        <f t="shared" si="32"/>
        <v>31656.6</v>
      </c>
      <c r="F98" s="37">
        <v>9800</v>
      </c>
      <c r="G98" s="37">
        <v>21856.6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40"/>
    </row>
    <row r="99" spans="1:17" s="11" customFormat="1" ht="20.100000000000001" customHeight="1" x14ac:dyDescent="0.25">
      <c r="A99" s="72"/>
      <c r="B99" s="75"/>
      <c r="C99" s="78"/>
      <c r="D99" s="36" t="s">
        <v>130</v>
      </c>
      <c r="E99" s="37">
        <f t="shared" si="32"/>
        <v>620.4</v>
      </c>
      <c r="F99" s="37">
        <v>99</v>
      </c>
      <c r="G99" s="37">
        <v>230.2</v>
      </c>
      <c r="H99" s="37">
        <v>291.2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40"/>
    </row>
    <row r="100" spans="1:17" s="11" customFormat="1" ht="20.100000000000001" customHeight="1" x14ac:dyDescent="0.25">
      <c r="A100" s="70" t="s">
        <v>171</v>
      </c>
      <c r="B100" s="73" t="s">
        <v>172</v>
      </c>
      <c r="C100" s="76" t="s">
        <v>132</v>
      </c>
      <c r="D100" s="36" t="s">
        <v>127</v>
      </c>
      <c r="E100" s="37">
        <f t="shared" si="32"/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40"/>
    </row>
    <row r="101" spans="1:17" s="11" customFormat="1" ht="20.100000000000001" customHeight="1" x14ac:dyDescent="0.25">
      <c r="A101" s="71"/>
      <c r="B101" s="74"/>
      <c r="C101" s="77"/>
      <c r="D101" s="36" t="s">
        <v>128</v>
      </c>
      <c r="E101" s="37">
        <f t="shared" si="32"/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40"/>
    </row>
    <row r="102" spans="1:17" s="11" customFormat="1" ht="20.100000000000001" customHeight="1" x14ac:dyDescent="0.25">
      <c r="A102" s="71"/>
      <c r="B102" s="74"/>
      <c r="C102" s="77"/>
      <c r="D102" s="36" t="s">
        <v>129</v>
      </c>
      <c r="E102" s="37">
        <f t="shared" si="32"/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40"/>
    </row>
    <row r="103" spans="1:17" s="11" customFormat="1" ht="20.100000000000001" customHeight="1" x14ac:dyDescent="0.25">
      <c r="A103" s="72"/>
      <c r="B103" s="75"/>
      <c r="C103" s="78"/>
      <c r="D103" s="36" t="s">
        <v>137</v>
      </c>
      <c r="E103" s="37">
        <f t="shared" si="32"/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40"/>
    </row>
    <row r="104" spans="1:17" s="11" customFormat="1" ht="20.100000000000001" customHeight="1" x14ac:dyDescent="0.25">
      <c r="A104" s="70" t="s">
        <v>173</v>
      </c>
      <c r="B104" s="73" t="s">
        <v>174</v>
      </c>
      <c r="C104" s="76" t="s">
        <v>132</v>
      </c>
      <c r="D104" s="36" t="s">
        <v>127</v>
      </c>
      <c r="E104" s="37">
        <f t="shared" si="32"/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40"/>
    </row>
    <row r="105" spans="1:17" s="11" customFormat="1" ht="20.100000000000001" customHeight="1" x14ac:dyDescent="0.25">
      <c r="A105" s="71"/>
      <c r="B105" s="74"/>
      <c r="C105" s="77"/>
      <c r="D105" s="36" t="s">
        <v>128</v>
      </c>
      <c r="E105" s="37">
        <f t="shared" si="32"/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40"/>
    </row>
    <row r="106" spans="1:17" s="11" customFormat="1" ht="20.100000000000001" customHeight="1" x14ac:dyDescent="0.25">
      <c r="A106" s="71"/>
      <c r="B106" s="74"/>
      <c r="C106" s="77"/>
      <c r="D106" s="36" t="s">
        <v>129</v>
      </c>
      <c r="E106" s="37">
        <f t="shared" si="32"/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40"/>
    </row>
    <row r="107" spans="1:17" s="11" customFormat="1" ht="20.100000000000001" customHeight="1" x14ac:dyDescent="0.25">
      <c r="A107" s="72"/>
      <c r="B107" s="75"/>
      <c r="C107" s="78"/>
      <c r="D107" s="36" t="s">
        <v>130</v>
      </c>
      <c r="E107" s="37">
        <f t="shared" si="32"/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40"/>
    </row>
    <row r="108" spans="1:17" s="11" customFormat="1" ht="20.100000000000001" customHeight="1" x14ac:dyDescent="0.25">
      <c r="A108" s="70" t="s">
        <v>175</v>
      </c>
      <c r="B108" s="73" t="s">
        <v>176</v>
      </c>
      <c r="C108" s="76" t="s">
        <v>132</v>
      </c>
      <c r="D108" s="36" t="s">
        <v>127</v>
      </c>
      <c r="E108" s="37">
        <f t="shared" si="32"/>
        <v>415.9</v>
      </c>
      <c r="F108" s="37">
        <v>415.9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40"/>
    </row>
    <row r="109" spans="1:17" s="11" customFormat="1" ht="20.100000000000001" customHeight="1" x14ac:dyDescent="0.25">
      <c r="A109" s="71"/>
      <c r="B109" s="74"/>
      <c r="C109" s="77"/>
      <c r="D109" s="36" t="s">
        <v>128</v>
      </c>
      <c r="E109" s="37">
        <f t="shared" si="32"/>
        <v>0</v>
      </c>
      <c r="F109" s="37" t="s">
        <v>136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40"/>
    </row>
    <row r="110" spans="1:17" s="11" customFormat="1" ht="20.100000000000001" customHeight="1" x14ac:dyDescent="0.25">
      <c r="A110" s="71"/>
      <c r="B110" s="74"/>
      <c r="C110" s="77"/>
      <c r="D110" s="36" t="s">
        <v>129</v>
      </c>
      <c r="E110" s="37">
        <f t="shared" si="32"/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40"/>
    </row>
    <row r="111" spans="1:17" s="11" customFormat="1" ht="20.100000000000001" customHeight="1" x14ac:dyDescent="0.25">
      <c r="A111" s="72"/>
      <c r="B111" s="75"/>
      <c r="C111" s="78"/>
      <c r="D111" s="36" t="s">
        <v>130</v>
      </c>
      <c r="E111" s="37">
        <f t="shared" si="32"/>
        <v>415.9</v>
      </c>
      <c r="F111" s="37">
        <v>415.9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40"/>
    </row>
    <row r="112" spans="1:17" ht="20.100000000000001" customHeight="1" x14ac:dyDescent="0.25">
      <c r="A112" s="70" t="s">
        <v>41</v>
      </c>
      <c r="B112" s="73" t="s">
        <v>296</v>
      </c>
      <c r="C112" s="76" t="s">
        <v>132</v>
      </c>
      <c r="D112" s="36" t="s">
        <v>127</v>
      </c>
      <c r="E112" s="37">
        <f t="shared" si="32"/>
        <v>23939.599999999999</v>
      </c>
      <c r="F112" s="37">
        <v>0</v>
      </c>
      <c r="G112" s="37">
        <v>7793.8</v>
      </c>
      <c r="H112" s="37">
        <v>11245.8</v>
      </c>
      <c r="I112" s="37">
        <v>1400</v>
      </c>
      <c r="J112" s="37">
        <f>J113+J114+J115</f>
        <v>700</v>
      </c>
      <c r="K112" s="37">
        <f t="shared" ref="K112:L112" si="33">K113+K114+K115</f>
        <v>0</v>
      </c>
      <c r="L112" s="37">
        <f t="shared" si="33"/>
        <v>700</v>
      </c>
      <c r="M112" s="37">
        <f>M113+M114+M115</f>
        <v>700</v>
      </c>
      <c r="N112" s="37">
        <f t="shared" ref="N112:P112" si="34">N113+N114+N115</f>
        <v>0</v>
      </c>
      <c r="O112" s="37">
        <f t="shared" si="34"/>
        <v>700</v>
      </c>
      <c r="P112" s="37">
        <f t="shared" si="34"/>
        <v>700</v>
      </c>
      <c r="Q112" s="18"/>
    </row>
    <row r="113" spans="1:17" ht="20.100000000000001" customHeight="1" x14ac:dyDescent="0.25">
      <c r="A113" s="71"/>
      <c r="B113" s="74"/>
      <c r="C113" s="77"/>
      <c r="D113" s="36" t="s">
        <v>128</v>
      </c>
      <c r="E113" s="37">
        <f t="shared" si="32"/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f>J125</f>
        <v>0</v>
      </c>
      <c r="K113" s="37">
        <f t="shared" ref="K113:L113" si="35">K125</f>
        <v>0</v>
      </c>
      <c r="L113" s="37">
        <f t="shared" si="35"/>
        <v>0</v>
      </c>
      <c r="M113" s="37">
        <f>M125</f>
        <v>0</v>
      </c>
      <c r="N113" s="37">
        <f t="shared" ref="N113:P113" si="36">N125</f>
        <v>0</v>
      </c>
      <c r="O113" s="37">
        <f t="shared" si="36"/>
        <v>0</v>
      </c>
      <c r="P113" s="37">
        <f t="shared" si="36"/>
        <v>0</v>
      </c>
      <c r="Q113" s="18"/>
    </row>
    <row r="114" spans="1:17" ht="20.100000000000001" customHeight="1" x14ac:dyDescent="0.25">
      <c r="A114" s="71"/>
      <c r="B114" s="74"/>
      <c r="C114" s="77"/>
      <c r="D114" s="36" t="s">
        <v>129</v>
      </c>
      <c r="E114" s="37">
        <f t="shared" si="32"/>
        <v>16009</v>
      </c>
      <c r="F114" s="37">
        <v>0</v>
      </c>
      <c r="G114" s="37">
        <v>7000</v>
      </c>
      <c r="H114" s="37">
        <v>4158</v>
      </c>
      <c r="I114" s="37">
        <v>1386</v>
      </c>
      <c r="J114" s="37">
        <f t="shared" ref="J114:P115" si="37">J126</f>
        <v>693</v>
      </c>
      <c r="K114" s="37">
        <f>K118+K122+K126+K130+K134+K138</f>
        <v>0</v>
      </c>
      <c r="L114" s="37">
        <f t="shared" si="37"/>
        <v>693</v>
      </c>
      <c r="M114" s="37">
        <f t="shared" si="37"/>
        <v>693</v>
      </c>
      <c r="N114" s="37">
        <f t="shared" si="37"/>
        <v>0</v>
      </c>
      <c r="O114" s="37">
        <f t="shared" si="37"/>
        <v>693</v>
      </c>
      <c r="P114" s="37">
        <f t="shared" si="37"/>
        <v>693</v>
      </c>
      <c r="Q114" s="18"/>
    </row>
    <row r="115" spans="1:17" ht="20.100000000000001" customHeight="1" x14ac:dyDescent="0.25">
      <c r="A115" s="72"/>
      <c r="B115" s="75"/>
      <c r="C115" s="78"/>
      <c r="D115" s="36" t="s">
        <v>130</v>
      </c>
      <c r="E115" s="37">
        <f t="shared" si="32"/>
        <v>7930.6</v>
      </c>
      <c r="F115" s="37">
        <v>0</v>
      </c>
      <c r="G115" s="37">
        <v>793.8</v>
      </c>
      <c r="H115" s="37">
        <v>7087.8</v>
      </c>
      <c r="I115" s="37">
        <v>14</v>
      </c>
      <c r="J115" s="37">
        <f t="shared" si="37"/>
        <v>7</v>
      </c>
      <c r="K115" s="37">
        <f>K127+K119+K123+K131+K135+K139</f>
        <v>0</v>
      </c>
      <c r="L115" s="37">
        <f t="shared" si="37"/>
        <v>7</v>
      </c>
      <c r="M115" s="37">
        <f t="shared" si="37"/>
        <v>7</v>
      </c>
      <c r="N115" s="37">
        <f t="shared" si="37"/>
        <v>0</v>
      </c>
      <c r="O115" s="37">
        <f t="shared" si="37"/>
        <v>7</v>
      </c>
      <c r="P115" s="37">
        <f t="shared" si="37"/>
        <v>7</v>
      </c>
      <c r="Q115" s="18"/>
    </row>
    <row r="116" spans="1:17" s="11" customFormat="1" ht="20.100000000000001" customHeight="1" x14ac:dyDescent="0.25">
      <c r="A116" s="70" t="s">
        <v>42</v>
      </c>
      <c r="B116" s="73" t="s">
        <v>178</v>
      </c>
      <c r="C116" s="76" t="s">
        <v>132</v>
      </c>
      <c r="D116" s="36" t="s">
        <v>127</v>
      </c>
      <c r="E116" s="37">
        <f t="shared" si="32"/>
        <v>234.5</v>
      </c>
      <c r="F116" s="37">
        <v>0</v>
      </c>
      <c r="G116" s="37">
        <v>234.5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40"/>
    </row>
    <row r="117" spans="1:17" s="11" customFormat="1" ht="20.100000000000001" customHeight="1" x14ac:dyDescent="0.25">
      <c r="A117" s="71"/>
      <c r="B117" s="74"/>
      <c r="C117" s="77"/>
      <c r="D117" s="36" t="s">
        <v>128</v>
      </c>
      <c r="E117" s="37">
        <f t="shared" si="32"/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40"/>
    </row>
    <row r="118" spans="1:17" s="11" customFormat="1" ht="20.100000000000001" customHeight="1" x14ac:dyDescent="0.25">
      <c r="A118" s="71"/>
      <c r="B118" s="74"/>
      <c r="C118" s="77"/>
      <c r="D118" s="36" t="s">
        <v>129</v>
      </c>
      <c r="E118" s="37">
        <f t="shared" si="32"/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40"/>
    </row>
    <row r="119" spans="1:17" s="11" customFormat="1" ht="20.100000000000001" customHeight="1" x14ac:dyDescent="0.25">
      <c r="A119" s="72"/>
      <c r="B119" s="75"/>
      <c r="C119" s="78"/>
      <c r="D119" s="36" t="s">
        <v>130</v>
      </c>
      <c r="E119" s="37">
        <f t="shared" si="32"/>
        <v>234.5</v>
      </c>
      <c r="F119" s="37">
        <v>0</v>
      </c>
      <c r="G119" s="37">
        <v>234.5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40"/>
    </row>
    <row r="120" spans="1:17" s="11" customFormat="1" ht="20.100000000000001" customHeight="1" x14ac:dyDescent="0.25">
      <c r="A120" s="70" t="s">
        <v>43</v>
      </c>
      <c r="B120" s="73" t="s">
        <v>179</v>
      </c>
      <c r="C120" s="76" t="s">
        <v>132</v>
      </c>
      <c r="D120" s="36" t="s">
        <v>127</v>
      </c>
      <c r="E120" s="37">
        <f t="shared" si="32"/>
        <v>12846.900000000001</v>
      </c>
      <c r="F120" s="37">
        <v>0</v>
      </c>
      <c r="G120" s="37">
        <v>7559.3</v>
      </c>
      <c r="H120" s="37">
        <v>5287.6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40"/>
    </row>
    <row r="121" spans="1:17" s="11" customFormat="1" ht="20.100000000000001" customHeight="1" x14ac:dyDescent="0.25">
      <c r="A121" s="71"/>
      <c r="B121" s="74"/>
      <c r="C121" s="77"/>
      <c r="D121" s="36" t="s">
        <v>128</v>
      </c>
      <c r="E121" s="37">
        <f t="shared" si="32"/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40"/>
    </row>
    <row r="122" spans="1:17" s="11" customFormat="1" ht="20.100000000000001" customHeight="1" x14ac:dyDescent="0.25">
      <c r="A122" s="71"/>
      <c r="B122" s="74"/>
      <c r="C122" s="77"/>
      <c r="D122" s="36" t="s">
        <v>129</v>
      </c>
      <c r="E122" s="37">
        <f t="shared" si="32"/>
        <v>7000</v>
      </c>
      <c r="F122" s="37">
        <v>0</v>
      </c>
      <c r="G122" s="37">
        <v>7000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40"/>
    </row>
    <row r="123" spans="1:17" s="11" customFormat="1" ht="20.100000000000001" customHeight="1" x14ac:dyDescent="0.25">
      <c r="A123" s="72"/>
      <c r="B123" s="75"/>
      <c r="C123" s="78"/>
      <c r="D123" s="36" t="s">
        <v>130</v>
      </c>
      <c r="E123" s="37">
        <f t="shared" si="32"/>
        <v>5846.9000000000005</v>
      </c>
      <c r="F123" s="37">
        <v>0</v>
      </c>
      <c r="G123" s="37">
        <v>559.29999999999995</v>
      </c>
      <c r="H123" s="37">
        <v>5287.6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40"/>
    </row>
    <row r="124" spans="1:17" s="11" customFormat="1" ht="20.100000000000001" customHeight="1" x14ac:dyDescent="0.25">
      <c r="A124" s="70" t="s">
        <v>44</v>
      </c>
      <c r="B124" s="73" t="s">
        <v>180</v>
      </c>
      <c r="C124" s="76" t="s">
        <v>132</v>
      </c>
      <c r="D124" s="36" t="s">
        <v>127</v>
      </c>
      <c r="E124" s="37">
        <f t="shared" si="32"/>
        <v>10858.2</v>
      </c>
      <c r="F124" s="37">
        <v>0</v>
      </c>
      <c r="G124" s="37">
        <v>0</v>
      </c>
      <c r="H124" s="37">
        <v>5958.2</v>
      </c>
      <c r="I124" s="37">
        <v>1400</v>
      </c>
      <c r="J124" s="37">
        <f>J125+J126+J127</f>
        <v>700</v>
      </c>
      <c r="K124" s="37">
        <f t="shared" ref="K124:L124" si="38">K125+K126+K127</f>
        <v>0</v>
      </c>
      <c r="L124" s="37">
        <f t="shared" si="38"/>
        <v>700</v>
      </c>
      <c r="M124" s="37">
        <f>M125+M126+M127</f>
        <v>700</v>
      </c>
      <c r="N124" s="37">
        <f>N125+N126+N127</f>
        <v>0</v>
      </c>
      <c r="O124" s="37">
        <f>O125+O126+O127</f>
        <v>700</v>
      </c>
      <c r="P124" s="37">
        <f>P125+P126+P127</f>
        <v>700</v>
      </c>
      <c r="Q124" s="40"/>
    </row>
    <row r="125" spans="1:17" s="11" customFormat="1" ht="23.25" customHeight="1" x14ac:dyDescent="0.25">
      <c r="A125" s="71"/>
      <c r="B125" s="74"/>
      <c r="C125" s="77"/>
      <c r="D125" s="36" t="s">
        <v>128</v>
      </c>
      <c r="E125" s="37">
        <f t="shared" si="32"/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40"/>
    </row>
    <row r="126" spans="1:17" s="11" customFormat="1" ht="19.5" customHeight="1" x14ac:dyDescent="0.25">
      <c r="A126" s="71"/>
      <c r="B126" s="74"/>
      <c r="C126" s="77"/>
      <c r="D126" s="36" t="s">
        <v>129</v>
      </c>
      <c r="E126" s="37">
        <f t="shared" si="32"/>
        <v>9009</v>
      </c>
      <c r="F126" s="37">
        <v>0</v>
      </c>
      <c r="G126" s="37">
        <v>0</v>
      </c>
      <c r="H126" s="37">
        <v>4158</v>
      </c>
      <c r="I126" s="37">
        <v>1386</v>
      </c>
      <c r="J126" s="37">
        <v>693</v>
      </c>
      <c r="K126" s="37">
        <v>0</v>
      </c>
      <c r="L126" s="37">
        <v>693</v>
      </c>
      <c r="M126" s="37">
        <v>693</v>
      </c>
      <c r="N126" s="37">
        <v>0</v>
      </c>
      <c r="O126" s="37">
        <v>693</v>
      </c>
      <c r="P126" s="37">
        <v>693</v>
      </c>
      <c r="Q126" s="40"/>
    </row>
    <row r="127" spans="1:17" s="11" customFormat="1" ht="20.100000000000001" customHeight="1" x14ac:dyDescent="0.25">
      <c r="A127" s="72"/>
      <c r="B127" s="75"/>
      <c r="C127" s="78"/>
      <c r="D127" s="36" t="s">
        <v>130</v>
      </c>
      <c r="E127" s="37">
        <f t="shared" si="32"/>
        <v>1849.2</v>
      </c>
      <c r="F127" s="37">
        <v>0</v>
      </c>
      <c r="G127" s="37">
        <v>0</v>
      </c>
      <c r="H127" s="37">
        <v>1800.2</v>
      </c>
      <c r="I127" s="37">
        <v>14</v>
      </c>
      <c r="J127" s="37">
        <v>7</v>
      </c>
      <c r="K127" s="37">
        <v>0</v>
      </c>
      <c r="L127" s="37">
        <v>7</v>
      </c>
      <c r="M127" s="37">
        <v>7</v>
      </c>
      <c r="N127" s="37">
        <v>0</v>
      </c>
      <c r="O127" s="37">
        <v>7</v>
      </c>
      <c r="P127" s="37">
        <v>7</v>
      </c>
      <c r="Q127" s="40"/>
    </row>
    <row r="128" spans="1:17" s="11" customFormat="1" ht="20.100000000000001" customHeight="1" x14ac:dyDescent="0.25">
      <c r="A128" s="70" t="s">
        <v>181</v>
      </c>
      <c r="B128" s="73" t="s">
        <v>182</v>
      </c>
      <c r="C128" s="76" t="s">
        <v>132</v>
      </c>
      <c r="D128" s="36" t="s">
        <v>127</v>
      </c>
      <c r="E128" s="37">
        <f t="shared" si="32"/>
        <v>5200.8999999999996</v>
      </c>
      <c r="F128" s="37">
        <v>2500</v>
      </c>
      <c r="G128" s="37">
        <v>800</v>
      </c>
      <c r="H128" s="37">
        <v>1900.9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40"/>
    </row>
    <row r="129" spans="1:17" s="11" customFormat="1" ht="20.100000000000001" customHeight="1" x14ac:dyDescent="0.25">
      <c r="A129" s="71"/>
      <c r="B129" s="74"/>
      <c r="C129" s="77"/>
      <c r="D129" s="36" t="s">
        <v>128</v>
      </c>
      <c r="E129" s="37">
        <f t="shared" si="32"/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40"/>
    </row>
    <row r="130" spans="1:17" s="11" customFormat="1" ht="20.100000000000001" customHeight="1" x14ac:dyDescent="0.25">
      <c r="A130" s="71"/>
      <c r="B130" s="74"/>
      <c r="C130" s="77"/>
      <c r="D130" s="36" t="s">
        <v>129</v>
      </c>
      <c r="E130" s="37">
        <f t="shared" si="32"/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40"/>
    </row>
    <row r="131" spans="1:17" s="11" customFormat="1" ht="20.100000000000001" customHeight="1" x14ac:dyDescent="0.25">
      <c r="A131" s="72"/>
      <c r="B131" s="75"/>
      <c r="C131" s="78"/>
      <c r="D131" s="36" t="s">
        <v>130</v>
      </c>
      <c r="E131" s="37">
        <f t="shared" si="32"/>
        <v>5200.8999999999996</v>
      </c>
      <c r="F131" s="37">
        <v>2500</v>
      </c>
      <c r="G131" s="37">
        <v>800</v>
      </c>
      <c r="H131" s="37">
        <v>1900.9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40"/>
    </row>
    <row r="132" spans="1:17" s="11" customFormat="1" ht="20.100000000000001" customHeight="1" x14ac:dyDescent="0.25">
      <c r="A132" s="70" t="s">
        <v>183</v>
      </c>
      <c r="B132" s="73" t="s">
        <v>184</v>
      </c>
      <c r="C132" s="76" t="s">
        <v>132</v>
      </c>
      <c r="D132" s="36" t="s">
        <v>127</v>
      </c>
      <c r="E132" s="37">
        <f t="shared" si="32"/>
        <v>1828.7</v>
      </c>
      <c r="F132" s="37">
        <v>1000</v>
      </c>
      <c r="G132" s="37">
        <v>100</v>
      </c>
      <c r="H132" s="37">
        <v>728.7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40"/>
    </row>
    <row r="133" spans="1:17" s="11" customFormat="1" ht="20.100000000000001" customHeight="1" x14ac:dyDescent="0.25">
      <c r="A133" s="71"/>
      <c r="B133" s="74"/>
      <c r="C133" s="77"/>
      <c r="D133" s="36" t="s">
        <v>128</v>
      </c>
      <c r="E133" s="37">
        <f t="shared" si="32"/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40"/>
    </row>
    <row r="134" spans="1:17" s="11" customFormat="1" ht="20.100000000000001" customHeight="1" x14ac:dyDescent="0.25">
      <c r="A134" s="71"/>
      <c r="B134" s="74"/>
      <c r="C134" s="77"/>
      <c r="D134" s="36" t="s">
        <v>129</v>
      </c>
      <c r="E134" s="37">
        <f t="shared" si="32"/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40"/>
    </row>
    <row r="135" spans="1:17" s="11" customFormat="1" ht="20.100000000000001" customHeight="1" x14ac:dyDescent="0.25">
      <c r="A135" s="72"/>
      <c r="B135" s="75"/>
      <c r="C135" s="78"/>
      <c r="D135" s="36" t="s">
        <v>130</v>
      </c>
      <c r="E135" s="37">
        <f t="shared" si="32"/>
        <v>1828.7</v>
      </c>
      <c r="F135" s="37">
        <v>1000</v>
      </c>
      <c r="G135" s="37">
        <v>100</v>
      </c>
      <c r="H135" s="37">
        <v>728.7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40"/>
    </row>
    <row r="136" spans="1:17" s="11" customFormat="1" ht="20.100000000000001" customHeight="1" x14ac:dyDescent="0.25">
      <c r="A136" s="70" t="s">
        <v>185</v>
      </c>
      <c r="B136" s="73" t="s">
        <v>186</v>
      </c>
      <c r="C136" s="76" t="s">
        <v>132</v>
      </c>
      <c r="D136" s="36" t="s">
        <v>127</v>
      </c>
      <c r="E136" s="37">
        <f t="shared" si="32"/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40"/>
    </row>
    <row r="137" spans="1:17" s="11" customFormat="1" ht="20.100000000000001" customHeight="1" x14ac:dyDescent="0.25">
      <c r="A137" s="71"/>
      <c r="B137" s="74"/>
      <c r="C137" s="77"/>
      <c r="D137" s="36" t="s">
        <v>128</v>
      </c>
      <c r="E137" s="37">
        <f t="shared" si="32"/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40"/>
    </row>
    <row r="138" spans="1:17" s="11" customFormat="1" ht="20.100000000000001" customHeight="1" x14ac:dyDescent="0.25">
      <c r="A138" s="71"/>
      <c r="B138" s="74"/>
      <c r="C138" s="77"/>
      <c r="D138" s="36" t="s">
        <v>129</v>
      </c>
      <c r="E138" s="37">
        <f t="shared" si="32"/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40"/>
    </row>
    <row r="139" spans="1:17" s="11" customFormat="1" ht="20.100000000000001" customHeight="1" x14ac:dyDescent="0.25">
      <c r="A139" s="72"/>
      <c r="B139" s="75"/>
      <c r="C139" s="78"/>
      <c r="D139" s="36" t="s">
        <v>130</v>
      </c>
      <c r="E139" s="37">
        <f t="shared" si="32"/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40"/>
    </row>
    <row r="140" spans="1:17" ht="20.100000000000001" customHeight="1" x14ac:dyDescent="0.25">
      <c r="A140" s="70" t="s">
        <v>30</v>
      </c>
      <c r="B140" s="73" t="s">
        <v>187</v>
      </c>
      <c r="C140" s="76" t="s">
        <v>132</v>
      </c>
      <c r="D140" s="36" t="s">
        <v>127</v>
      </c>
      <c r="E140" s="37">
        <f>SUM(F140:P140)</f>
        <v>1931651.7000000002</v>
      </c>
      <c r="F140" s="37">
        <v>187170.7</v>
      </c>
      <c r="G140" s="37">
        <v>86981.4</v>
      </c>
      <c r="H140" s="37">
        <v>72836.2</v>
      </c>
      <c r="I140" s="37">
        <v>0</v>
      </c>
      <c r="J140" s="37">
        <f>J141+J142+J143</f>
        <v>0</v>
      </c>
      <c r="K140" s="37">
        <f t="shared" ref="K140:P140" si="39">K141+K142+K143</f>
        <v>0</v>
      </c>
      <c r="L140" s="37">
        <f t="shared" si="39"/>
        <v>0</v>
      </c>
      <c r="M140" s="37">
        <f t="shared" si="39"/>
        <v>0</v>
      </c>
      <c r="N140" s="37">
        <f t="shared" si="39"/>
        <v>0</v>
      </c>
      <c r="O140" s="37">
        <f t="shared" si="39"/>
        <v>792331.70000000007</v>
      </c>
      <c r="P140" s="37">
        <f t="shared" si="39"/>
        <v>792331.70000000007</v>
      </c>
      <c r="Q140" s="18"/>
    </row>
    <row r="141" spans="1:17" ht="20.100000000000001" customHeight="1" x14ac:dyDescent="0.25">
      <c r="A141" s="71"/>
      <c r="B141" s="74"/>
      <c r="C141" s="77"/>
      <c r="D141" s="36" t="s">
        <v>128</v>
      </c>
      <c r="E141" s="37">
        <f t="shared" ref="E141:E199" si="40">SUM(F141:P141)</f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f>J197</f>
        <v>0</v>
      </c>
      <c r="K141" s="37">
        <f t="shared" ref="K141:P143" si="41">K197</f>
        <v>0</v>
      </c>
      <c r="L141" s="37">
        <f t="shared" si="41"/>
        <v>0</v>
      </c>
      <c r="M141" s="37">
        <f t="shared" si="41"/>
        <v>0</v>
      </c>
      <c r="N141" s="37">
        <f t="shared" si="41"/>
        <v>0</v>
      </c>
      <c r="O141" s="37">
        <f t="shared" si="41"/>
        <v>0</v>
      </c>
      <c r="P141" s="37">
        <f t="shared" si="41"/>
        <v>0</v>
      </c>
      <c r="Q141" s="18"/>
    </row>
    <row r="142" spans="1:17" ht="20.100000000000001" customHeight="1" x14ac:dyDescent="0.25">
      <c r="A142" s="71"/>
      <c r="B142" s="74"/>
      <c r="C142" s="77"/>
      <c r="D142" s="36" t="s">
        <v>129</v>
      </c>
      <c r="E142" s="37">
        <f t="shared" si="40"/>
        <v>1514643.3</v>
      </c>
      <c r="F142" s="37">
        <v>49823.6</v>
      </c>
      <c r="G142" s="37">
        <v>28865.3</v>
      </c>
      <c r="H142" s="37">
        <v>24019.599999999999</v>
      </c>
      <c r="I142" s="37">
        <v>0</v>
      </c>
      <c r="J142" s="37">
        <f t="shared" ref="J142:K143" si="42">J198</f>
        <v>0</v>
      </c>
      <c r="K142" s="37">
        <f t="shared" si="42"/>
        <v>0</v>
      </c>
      <c r="L142" s="37">
        <f t="shared" si="41"/>
        <v>0</v>
      </c>
      <c r="M142" s="37">
        <f t="shared" si="41"/>
        <v>0</v>
      </c>
      <c r="N142" s="37">
        <f t="shared" si="41"/>
        <v>0</v>
      </c>
      <c r="O142" s="37">
        <f t="shared" si="41"/>
        <v>705967.4</v>
      </c>
      <c r="P142" s="37">
        <f t="shared" si="41"/>
        <v>705967.4</v>
      </c>
      <c r="Q142" s="18"/>
    </row>
    <row r="143" spans="1:17" ht="20.100000000000001" customHeight="1" x14ac:dyDescent="0.25">
      <c r="A143" s="72"/>
      <c r="B143" s="75"/>
      <c r="C143" s="78"/>
      <c r="D143" s="36" t="s">
        <v>130</v>
      </c>
      <c r="E143" s="37">
        <f t="shared" si="40"/>
        <v>417008.4</v>
      </c>
      <c r="F143" s="37">
        <v>137347.1</v>
      </c>
      <c r="G143" s="37">
        <v>58116.1</v>
      </c>
      <c r="H143" s="37">
        <v>48816.6</v>
      </c>
      <c r="I143" s="37">
        <v>0</v>
      </c>
      <c r="J143" s="37">
        <f>J147+J151+J187+J199</f>
        <v>0</v>
      </c>
      <c r="K143" s="37">
        <f t="shared" si="42"/>
        <v>0</v>
      </c>
      <c r="L143" s="37">
        <f t="shared" si="41"/>
        <v>0</v>
      </c>
      <c r="M143" s="37">
        <f t="shared" si="41"/>
        <v>0</v>
      </c>
      <c r="N143" s="37">
        <f t="shared" si="41"/>
        <v>0</v>
      </c>
      <c r="O143" s="37">
        <f t="shared" si="41"/>
        <v>86364.3</v>
      </c>
      <c r="P143" s="37">
        <f t="shared" si="41"/>
        <v>86364.3</v>
      </c>
      <c r="Q143" s="18"/>
    </row>
    <row r="144" spans="1:17" ht="20.100000000000001" customHeight="1" x14ac:dyDescent="0.25">
      <c r="A144" s="70" t="s">
        <v>39</v>
      </c>
      <c r="B144" s="73" t="s">
        <v>188</v>
      </c>
      <c r="C144" s="76" t="s">
        <v>132</v>
      </c>
      <c r="D144" s="36" t="s">
        <v>127</v>
      </c>
      <c r="E144" s="37">
        <f t="shared" si="40"/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18"/>
    </row>
    <row r="145" spans="1:17" ht="20.100000000000001" customHeight="1" x14ac:dyDescent="0.25">
      <c r="A145" s="71"/>
      <c r="B145" s="74"/>
      <c r="C145" s="77"/>
      <c r="D145" s="36" t="s">
        <v>128</v>
      </c>
      <c r="E145" s="37">
        <f t="shared" si="40"/>
        <v>0</v>
      </c>
      <c r="F145" s="37">
        <v>0</v>
      </c>
      <c r="G145" s="37">
        <v>0</v>
      </c>
      <c r="H145" s="37">
        <v>0</v>
      </c>
      <c r="I145" s="37">
        <v>0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18"/>
    </row>
    <row r="146" spans="1:17" ht="20.100000000000001" customHeight="1" x14ac:dyDescent="0.25">
      <c r="A146" s="71"/>
      <c r="B146" s="74"/>
      <c r="C146" s="77"/>
      <c r="D146" s="36" t="s">
        <v>129</v>
      </c>
      <c r="E146" s="37">
        <f t="shared" si="40"/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>
        <v>0</v>
      </c>
      <c r="P146" s="37">
        <v>0</v>
      </c>
      <c r="Q146" s="18"/>
    </row>
    <row r="147" spans="1:17" ht="20.100000000000001" customHeight="1" x14ac:dyDescent="0.25">
      <c r="A147" s="72"/>
      <c r="B147" s="75"/>
      <c r="C147" s="78"/>
      <c r="D147" s="36" t="s">
        <v>137</v>
      </c>
      <c r="E147" s="37">
        <f t="shared" si="40"/>
        <v>0</v>
      </c>
      <c r="F147" s="37">
        <v>0</v>
      </c>
      <c r="G147" s="37">
        <v>0</v>
      </c>
      <c r="H147" s="37">
        <v>0</v>
      </c>
      <c r="I147" s="37">
        <v>0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18"/>
    </row>
    <row r="148" spans="1:17" ht="20.100000000000001" customHeight="1" x14ac:dyDescent="0.25">
      <c r="A148" s="70" t="s">
        <v>45</v>
      </c>
      <c r="B148" s="73" t="s">
        <v>189</v>
      </c>
      <c r="C148" s="76" t="s">
        <v>132</v>
      </c>
      <c r="D148" s="36" t="s">
        <v>127</v>
      </c>
      <c r="E148" s="37">
        <f t="shared" si="40"/>
        <v>218102.30000000002</v>
      </c>
      <c r="F148" s="37">
        <v>187170.7</v>
      </c>
      <c r="G148" s="37">
        <v>30305.200000000001</v>
      </c>
      <c r="H148" s="37">
        <v>626.4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18"/>
    </row>
    <row r="149" spans="1:17" ht="20.100000000000001" customHeight="1" x14ac:dyDescent="0.25">
      <c r="A149" s="71"/>
      <c r="B149" s="74"/>
      <c r="C149" s="77"/>
      <c r="D149" s="36" t="s">
        <v>128</v>
      </c>
      <c r="E149" s="37">
        <f t="shared" si="40"/>
        <v>0</v>
      </c>
      <c r="F149" s="37">
        <v>0</v>
      </c>
      <c r="G149" s="37">
        <v>0</v>
      </c>
      <c r="H149" s="37">
        <v>0</v>
      </c>
      <c r="I149" s="37">
        <v>0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18"/>
    </row>
    <row r="150" spans="1:17" ht="20.100000000000001" customHeight="1" x14ac:dyDescent="0.25">
      <c r="A150" s="71"/>
      <c r="B150" s="74"/>
      <c r="C150" s="77"/>
      <c r="D150" s="36" t="s">
        <v>129</v>
      </c>
      <c r="E150" s="37">
        <f t="shared" si="40"/>
        <v>78688.899999999994</v>
      </c>
      <c r="F150" s="37">
        <v>49823.6</v>
      </c>
      <c r="G150" s="37">
        <v>28865.3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18"/>
    </row>
    <row r="151" spans="1:17" ht="20.100000000000001" customHeight="1" x14ac:dyDescent="0.25">
      <c r="A151" s="72"/>
      <c r="B151" s="75"/>
      <c r="C151" s="78"/>
      <c r="D151" s="36" t="s">
        <v>130</v>
      </c>
      <c r="E151" s="37">
        <f t="shared" si="40"/>
        <v>139413.4</v>
      </c>
      <c r="F151" s="37">
        <v>137347.1</v>
      </c>
      <c r="G151" s="37">
        <v>1439.9</v>
      </c>
      <c r="H151" s="37">
        <v>626.4</v>
      </c>
      <c r="I151" s="37">
        <v>0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18"/>
    </row>
    <row r="152" spans="1:17" ht="20.100000000000001" customHeight="1" x14ac:dyDescent="0.25">
      <c r="A152" s="70" t="s">
        <v>46</v>
      </c>
      <c r="B152" s="73" t="s">
        <v>190</v>
      </c>
      <c r="C152" s="76" t="s">
        <v>132</v>
      </c>
      <c r="D152" s="36" t="s">
        <v>127</v>
      </c>
      <c r="E152" s="37">
        <f t="shared" si="40"/>
        <v>1891.6</v>
      </c>
      <c r="F152" s="37">
        <v>1891.6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18"/>
    </row>
    <row r="153" spans="1:17" ht="20.100000000000001" customHeight="1" x14ac:dyDescent="0.25">
      <c r="A153" s="71"/>
      <c r="B153" s="74"/>
      <c r="C153" s="77"/>
      <c r="D153" s="36" t="s">
        <v>128</v>
      </c>
      <c r="E153" s="37">
        <f t="shared" si="40"/>
        <v>0</v>
      </c>
      <c r="F153" s="37">
        <v>0</v>
      </c>
      <c r="G153" s="37">
        <v>0</v>
      </c>
      <c r="H153" s="37">
        <v>0</v>
      </c>
      <c r="I153" s="37">
        <v>0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18"/>
    </row>
    <row r="154" spans="1:17" ht="20.100000000000001" customHeight="1" x14ac:dyDescent="0.25">
      <c r="A154" s="71"/>
      <c r="B154" s="74"/>
      <c r="C154" s="77"/>
      <c r="D154" s="36" t="s">
        <v>129</v>
      </c>
      <c r="E154" s="37">
        <f t="shared" si="40"/>
        <v>1872.7</v>
      </c>
      <c r="F154" s="37">
        <v>1872.7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18"/>
    </row>
    <row r="155" spans="1:17" ht="20.100000000000001" customHeight="1" x14ac:dyDescent="0.25">
      <c r="A155" s="72"/>
      <c r="B155" s="75"/>
      <c r="C155" s="78"/>
      <c r="D155" s="36" t="s">
        <v>130</v>
      </c>
      <c r="E155" s="37">
        <f t="shared" si="40"/>
        <v>18.899999999999999</v>
      </c>
      <c r="F155" s="37">
        <v>18.899999999999999</v>
      </c>
      <c r="G155" s="37">
        <v>0</v>
      </c>
      <c r="H155" s="37">
        <v>0</v>
      </c>
      <c r="I155" s="37">
        <v>0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18"/>
    </row>
    <row r="156" spans="1:17" ht="20.100000000000001" customHeight="1" x14ac:dyDescent="0.25">
      <c r="A156" s="70" t="s">
        <v>47</v>
      </c>
      <c r="B156" s="73" t="s">
        <v>191</v>
      </c>
      <c r="C156" s="76" t="s">
        <v>132</v>
      </c>
      <c r="D156" s="36" t="s">
        <v>127</v>
      </c>
      <c r="E156" s="37">
        <f t="shared" si="40"/>
        <v>77785</v>
      </c>
      <c r="F156" s="37">
        <v>48435.3</v>
      </c>
      <c r="G156" s="37">
        <v>29349.7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37">
        <v>0</v>
      </c>
      <c r="Q156" s="18"/>
    </row>
    <row r="157" spans="1:17" ht="20.100000000000001" customHeight="1" x14ac:dyDescent="0.25">
      <c r="A157" s="71"/>
      <c r="B157" s="74"/>
      <c r="C157" s="77"/>
      <c r="D157" s="36" t="s">
        <v>128</v>
      </c>
      <c r="E157" s="37">
        <f t="shared" si="40"/>
        <v>0</v>
      </c>
      <c r="F157" s="37">
        <v>0</v>
      </c>
      <c r="G157" s="37">
        <v>0</v>
      </c>
      <c r="H157" s="37">
        <v>0</v>
      </c>
      <c r="I157" s="37">
        <v>0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18"/>
    </row>
    <row r="158" spans="1:17" ht="20.100000000000001" customHeight="1" x14ac:dyDescent="0.25">
      <c r="A158" s="71"/>
      <c r="B158" s="74"/>
      <c r="C158" s="77"/>
      <c r="D158" s="36" t="s">
        <v>129</v>
      </c>
      <c r="E158" s="37">
        <f t="shared" si="40"/>
        <v>76816.2</v>
      </c>
      <c r="F158" s="37">
        <v>47950.9</v>
      </c>
      <c r="G158" s="37">
        <v>28865.3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>
        <v>0</v>
      </c>
      <c r="P158" s="37">
        <v>0</v>
      </c>
      <c r="Q158" s="18"/>
    </row>
    <row r="159" spans="1:17" ht="20.100000000000001" customHeight="1" x14ac:dyDescent="0.25">
      <c r="A159" s="72"/>
      <c r="B159" s="75"/>
      <c r="C159" s="78"/>
      <c r="D159" s="36" t="s">
        <v>130</v>
      </c>
      <c r="E159" s="37">
        <f t="shared" si="40"/>
        <v>968.8</v>
      </c>
      <c r="F159" s="37">
        <v>484.4</v>
      </c>
      <c r="G159" s="37">
        <v>484.4</v>
      </c>
      <c r="H159" s="37">
        <v>0</v>
      </c>
      <c r="I159" s="37">
        <v>0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18"/>
    </row>
    <row r="160" spans="1:17" ht="20.100000000000001" customHeight="1" x14ac:dyDescent="0.25">
      <c r="A160" s="70" t="s">
        <v>48</v>
      </c>
      <c r="B160" s="73" t="s">
        <v>192</v>
      </c>
      <c r="C160" s="76" t="s">
        <v>132</v>
      </c>
      <c r="D160" s="36" t="s">
        <v>127</v>
      </c>
      <c r="E160" s="37">
        <f t="shared" si="40"/>
        <v>876.9</v>
      </c>
      <c r="F160" s="37">
        <v>103.2</v>
      </c>
      <c r="G160" s="37">
        <v>147.30000000000001</v>
      </c>
      <c r="H160" s="37">
        <v>626.4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7">
        <v>0</v>
      </c>
      <c r="P160" s="37">
        <v>0</v>
      </c>
      <c r="Q160" s="18"/>
    </row>
    <row r="161" spans="1:17" ht="20.100000000000001" customHeight="1" x14ac:dyDescent="0.25">
      <c r="A161" s="71"/>
      <c r="B161" s="74"/>
      <c r="C161" s="77"/>
      <c r="D161" s="36" t="s">
        <v>128</v>
      </c>
      <c r="E161" s="37">
        <f t="shared" si="40"/>
        <v>0</v>
      </c>
      <c r="F161" s="37">
        <v>0</v>
      </c>
      <c r="G161" s="37">
        <v>0</v>
      </c>
      <c r="H161" s="37">
        <v>0</v>
      </c>
      <c r="I161" s="37">
        <v>0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18"/>
    </row>
    <row r="162" spans="1:17" ht="20.100000000000001" customHeight="1" x14ac:dyDescent="0.25">
      <c r="A162" s="71"/>
      <c r="B162" s="74"/>
      <c r="C162" s="77"/>
      <c r="D162" s="36" t="s">
        <v>129</v>
      </c>
      <c r="E162" s="37">
        <f t="shared" si="40"/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18"/>
    </row>
    <row r="163" spans="1:17" ht="20.100000000000001" customHeight="1" x14ac:dyDescent="0.25">
      <c r="A163" s="72"/>
      <c r="B163" s="75"/>
      <c r="C163" s="78"/>
      <c r="D163" s="36" t="s">
        <v>130</v>
      </c>
      <c r="E163" s="37">
        <f t="shared" si="40"/>
        <v>876.9</v>
      </c>
      <c r="F163" s="37">
        <v>103.2</v>
      </c>
      <c r="G163" s="37">
        <v>147.30000000000001</v>
      </c>
      <c r="H163" s="37">
        <v>626.4</v>
      </c>
      <c r="I163" s="37">
        <v>0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18"/>
    </row>
    <row r="164" spans="1:17" ht="20.100000000000001" customHeight="1" x14ac:dyDescent="0.25">
      <c r="A164" s="70" t="s">
        <v>49</v>
      </c>
      <c r="B164" s="73" t="s">
        <v>50</v>
      </c>
      <c r="C164" s="76" t="s">
        <v>132</v>
      </c>
      <c r="D164" s="36" t="s">
        <v>127</v>
      </c>
      <c r="E164" s="37">
        <f t="shared" si="40"/>
        <v>608.20000000000005</v>
      </c>
      <c r="F164" s="37">
        <v>0</v>
      </c>
      <c r="G164" s="37">
        <v>608.20000000000005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18"/>
    </row>
    <row r="165" spans="1:17" ht="20.100000000000001" customHeight="1" x14ac:dyDescent="0.25">
      <c r="A165" s="71"/>
      <c r="B165" s="74"/>
      <c r="C165" s="77"/>
      <c r="D165" s="36" t="s">
        <v>128</v>
      </c>
      <c r="E165" s="37">
        <f t="shared" si="40"/>
        <v>0</v>
      </c>
      <c r="F165" s="37">
        <v>0</v>
      </c>
      <c r="G165" s="37">
        <v>0</v>
      </c>
      <c r="H165" s="37">
        <v>0</v>
      </c>
      <c r="I165" s="37">
        <v>0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18"/>
    </row>
    <row r="166" spans="1:17" ht="20.100000000000001" customHeight="1" x14ac:dyDescent="0.25">
      <c r="A166" s="71"/>
      <c r="B166" s="74"/>
      <c r="C166" s="77"/>
      <c r="D166" s="36" t="s">
        <v>129</v>
      </c>
      <c r="E166" s="37">
        <f t="shared" si="40"/>
        <v>0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7">
        <v>0</v>
      </c>
      <c r="O166" s="37">
        <v>0</v>
      </c>
      <c r="P166" s="37">
        <v>0</v>
      </c>
      <c r="Q166" s="18"/>
    </row>
    <row r="167" spans="1:17" ht="20.100000000000001" customHeight="1" x14ac:dyDescent="0.25">
      <c r="A167" s="72"/>
      <c r="B167" s="75"/>
      <c r="C167" s="78"/>
      <c r="D167" s="36" t="s">
        <v>130</v>
      </c>
      <c r="E167" s="37">
        <f t="shared" si="40"/>
        <v>608.20000000000005</v>
      </c>
      <c r="F167" s="37">
        <v>0</v>
      </c>
      <c r="G167" s="37">
        <v>608.20000000000005</v>
      </c>
      <c r="H167" s="37">
        <v>0</v>
      </c>
      <c r="I167" s="37">
        <v>0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18"/>
    </row>
    <row r="168" spans="1:17" ht="20.100000000000001" customHeight="1" x14ac:dyDescent="0.25">
      <c r="A168" s="70" t="s">
        <v>51</v>
      </c>
      <c r="B168" s="73" t="s">
        <v>193</v>
      </c>
      <c r="C168" s="76" t="s">
        <v>132</v>
      </c>
      <c r="D168" s="36" t="s">
        <v>127</v>
      </c>
      <c r="E168" s="37">
        <f t="shared" si="40"/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7">
        <v>0</v>
      </c>
      <c r="O168" s="37">
        <v>0</v>
      </c>
      <c r="P168" s="37">
        <v>0</v>
      </c>
      <c r="Q168" s="18"/>
    </row>
    <row r="169" spans="1:17" ht="20.100000000000001" customHeight="1" x14ac:dyDescent="0.25">
      <c r="A169" s="71"/>
      <c r="B169" s="74"/>
      <c r="C169" s="77"/>
      <c r="D169" s="36" t="s">
        <v>128</v>
      </c>
      <c r="E169" s="37">
        <f t="shared" si="40"/>
        <v>0</v>
      </c>
      <c r="F169" s="37">
        <v>0</v>
      </c>
      <c r="G169" s="37">
        <v>0</v>
      </c>
      <c r="H169" s="37">
        <v>0</v>
      </c>
      <c r="I169" s="37">
        <v>0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18"/>
    </row>
    <row r="170" spans="1:17" ht="20.100000000000001" customHeight="1" x14ac:dyDescent="0.25">
      <c r="A170" s="71"/>
      <c r="B170" s="74"/>
      <c r="C170" s="77"/>
      <c r="D170" s="36" t="s">
        <v>129</v>
      </c>
      <c r="E170" s="37">
        <f t="shared" si="40"/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7">
        <v>0</v>
      </c>
      <c r="O170" s="37">
        <v>0</v>
      </c>
      <c r="P170" s="37">
        <v>0</v>
      </c>
      <c r="Q170" s="18"/>
    </row>
    <row r="171" spans="1:17" ht="28.5" customHeight="1" x14ac:dyDescent="0.25">
      <c r="A171" s="72"/>
      <c r="B171" s="75"/>
      <c r="C171" s="78"/>
      <c r="D171" s="36" t="s">
        <v>130</v>
      </c>
      <c r="E171" s="37">
        <f t="shared" si="40"/>
        <v>0</v>
      </c>
      <c r="F171" s="37">
        <v>0</v>
      </c>
      <c r="G171" s="37">
        <v>0</v>
      </c>
      <c r="H171" s="37">
        <v>0</v>
      </c>
      <c r="I171" s="37">
        <v>0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0</v>
      </c>
      <c r="P171" s="38">
        <v>0</v>
      </c>
      <c r="Q171" s="18"/>
    </row>
    <row r="172" spans="1:17" ht="20.100000000000001" customHeight="1" x14ac:dyDescent="0.25">
      <c r="A172" s="70" t="s">
        <v>52</v>
      </c>
      <c r="B172" s="73" t="s">
        <v>194</v>
      </c>
      <c r="C172" s="76" t="s">
        <v>132</v>
      </c>
      <c r="D172" s="36" t="s">
        <v>127</v>
      </c>
      <c r="E172" s="37">
        <f t="shared" si="40"/>
        <v>200</v>
      </c>
      <c r="F172" s="37">
        <v>0</v>
      </c>
      <c r="G172" s="37">
        <v>200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  <c r="M172" s="37">
        <v>0</v>
      </c>
      <c r="N172" s="37">
        <v>0</v>
      </c>
      <c r="O172" s="37">
        <v>0</v>
      </c>
      <c r="P172" s="37">
        <v>0</v>
      </c>
      <c r="Q172" s="18"/>
    </row>
    <row r="173" spans="1:17" ht="20.100000000000001" customHeight="1" x14ac:dyDescent="0.25">
      <c r="A173" s="71"/>
      <c r="B173" s="74"/>
      <c r="C173" s="77"/>
      <c r="D173" s="36" t="s">
        <v>128</v>
      </c>
      <c r="E173" s="37">
        <f t="shared" si="40"/>
        <v>0</v>
      </c>
      <c r="F173" s="37">
        <v>0</v>
      </c>
      <c r="G173" s="37">
        <v>0</v>
      </c>
      <c r="H173" s="37">
        <v>0</v>
      </c>
      <c r="I173" s="37">
        <v>0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0</v>
      </c>
      <c r="P173" s="38">
        <v>0</v>
      </c>
      <c r="Q173" s="18"/>
    </row>
    <row r="174" spans="1:17" ht="20.100000000000001" customHeight="1" x14ac:dyDescent="0.25">
      <c r="A174" s="71"/>
      <c r="B174" s="74"/>
      <c r="C174" s="77"/>
      <c r="D174" s="36" t="s">
        <v>129</v>
      </c>
      <c r="E174" s="37">
        <f t="shared" si="40"/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>
        <v>0</v>
      </c>
      <c r="P174" s="37">
        <v>0</v>
      </c>
      <c r="Q174" s="18"/>
    </row>
    <row r="175" spans="1:17" ht="20.100000000000001" customHeight="1" x14ac:dyDescent="0.25">
      <c r="A175" s="72"/>
      <c r="B175" s="75"/>
      <c r="C175" s="78"/>
      <c r="D175" s="36" t="s">
        <v>130</v>
      </c>
      <c r="E175" s="37">
        <f t="shared" si="40"/>
        <v>200</v>
      </c>
      <c r="F175" s="37">
        <v>0</v>
      </c>
      <c r="G175" s="37">
        <v>200</v>
      </c>
      <c r="H175" s="37">
        <v>0</v>
      </c>
      <c r="I175" s="37">
        <v>0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0</v>
      </c>
      <c r="P175" s="38">
        <v>0</v>
      </c>
      <c r="Q175" s="18"/>
    </row>
    <row r="176" spans="1:17" ht="20.100000000000001" customHeight="1" x14ac:dyDescent="0.25">
      <c r="A176" s="70" t="s">
        <v>53</v>
      </c>
      <c r="B176" s="73" t="s">
        <v>195</v>
      </c>
      <c r="C176" s="76" t="s">
        <v>132</v>
      </c>
      <c r="D176" s="36" t="s">
        <v>127</v>
      </c>
      <c r="E176" s="37">
        <f t="shared" si="40"/>
        <v>127</v>
      </c>
      <c r="F176" s="37">
        <v>127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18"/>
    </row>
    <row r="177" spans="1:17" ht="20.100000000000001" customHeight="1" x14ac:dyDescent="0.25">
      <c r="A177" s="71"/>
      <c r="B177" s="74"/>
      <c r="C177" s="77"/>
      <c r="D177" s="36" t="s">
        <v>128</v>
      </c>
      <c r="E177" s="37">
        <f t="shared" si="40"/>
        <v>0</v>
      </c>
      <c r="F177" s="37">
        <v>0</v>
      </c>
      <c r="G177" s="37">
        <v>0</v>
      </c>
      <c r="H177" s="37">
        <v>0</v>
      </c>
      <c r="I177" s="37">
        <v>0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38">
        <v>0</v>
      </c>
      <c r="P177" s="38">
        <v>0</v>
      </c>
      <c r="Q177" s="18"/>
    </row>
    <row r="178" spans="1:17" ht="20.100000000000001" customHeight="1" x14ac:dyDescent="0.25">
      <c r="A178" s="71"/>
      <c r="B178" s="74"/>
      <c r="C178" s="77"/>
      <c r="D178" s="36" t="s">
        <v>129</v>
      </c>
      <c r="E178" s="37">
        <f t="shared" si="40"/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18"/>
    </row>
    <row r="179" spans="1:17" ht="20.100000000000001" customHeight="1" x14ac:dyDescent="0.25">
      <c r="A179" s="72"/>
      <c r="B179" s="75"/>
      <c r="C179" s="78"/>
      <c r="D179" s="36" t="s">
        <v>130</v>
      </c>
      <c r="E179" s="37">
        <f t="shared" si="40"/>
        <v>127</v>
      </c>
      <c r="F179" s="37">
        <v>127</v>
      </c>
      <c r="G179" s="37">
        <v>0</v>
      </c>
      <c r="H179" s="37">
        <v>0</v>
      </c>
      <c r="I179" s="37">
        <v>0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0</v>
      </c>
      <c r="P179" s="38">
        <v>0</v>
      </c>
      <c r="Q179" s="18"/>
    </row>
    <row r="180" spans="1:17" ht="20.100000000000001" customHeight="1" x14ac:dyDescent="0.25">
      <c r="A180" s="70" t="s">
        <v>196</v>
      </c>
      <c r="B180" s="73" t="s">
        <v>197</v>
      </c>
      <c r="C180" s="76" t="s">
        <v>132</v>
      </c>
      <c r="D180" s="36" t="s">
        <v>127</v>
      </c>
      <c r="E180" s="37">
        <f t="shared" si="40"/>
        <v>39</v>
      </c>
      <c r="F180" s="37">
        <v>39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>
        <v>0</v>
      </c>
      <c r="P180" s="37">
        <v>0</v>
      </c>
      <c r="Q180" s="18"/>
    </row>
    <row r="181" spans="1:17" ht="20.100000000000001" customHeight="1" x14ac:dyDescent="0.25">
      <c r="A181" s="71"/>
      <c r="B181" s="74"/>
      <c r="C181" s="77"/>
      <c r="D181" s="36" t="s">
        <v>128</v>
      </c>
      <c r="E181" s="37">
        <f t="shared" si="40"/>
        <v>0</v>
      </c>
      <c r="F181" s="37" t="s">
        <v>136</v>
      </c>
      <c r="G181" s="37">
        <v>0</v>
      </c>
      <c r="H181" s="37">
        <v>0</v>
      </c>
      <c r="I181" s="37">
        <v>0</v>
      </c>
      <c r="J181" s="38">
        <v>0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8">
        <v>0</v>
      </c>
      <c r="Q181" s="18"/>
    </row>
    <row r="182" spans="1:17" ht="20.100000000000001" customHeight="1" x14ac:dyDescent="0.25">
      <c r="A182" s="71"/>
      <c r="B182" s="74"/>
      <c r="C182" s="77"/>
      <c r="D182" s="36" t="s">
        <v>129</v>
      </c>
      <c r="E182" s="37">
        <f t="shared" si="40"/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18"/>
    </row>
    <row r="183" spans="1:17" ht="20.100000000000001" customHeight="1" x14ac:dyDescent="0.25">
      <c r="A183" s="72"/>
      <c r="B183" s="75"/>
      <c r="C183" s="78"/>
      <c r="D183" s="36" t="s">
        <v>130</v>
      </c>
      <c r="E183" s="37">
        <f t="shared" si="40"/>
        <v>39</v>
      </c>
      <c r="F183" s="37">
        <v>39</v>
      </c>
      <c r="G183" s="37">
        <v>0</v>
      </c>
      <c r="H183" s="37">
        <v>0</v>
      </c>
      <c r="I183" s="37">
        <v>0</v>
      </c>
      <c r="J183" s="38">
        <v>0</v>
      </c>
      <c r="K183" s="38">
        <v>0</v>
      </c>
      <c r="L183" s="38">
        <v>0</v>
      </c>
      <c r="M183" s="38">
        <v>0</v>
      </c>
      <c r="N183" s="38">
        <v>0</v>
      </c>
      <c r="O183" s="38">
        <v>0</v>
      </c>
      <c r="P183" s="38">
        <v>0</v>
      </c>
      <c r="Q183" s="18"/>
    </row>
    <row r="184" spans="1:17" ht="20.100000000000001" customHeight="1" x14ac:dyDescent="0.25">
      <c r="A184" s="70" t="s">
        <v>54</v>
      </c>
      <c r="B184" s="73" t="s">
        <v>198</v>
      </c>
      <c r="C184" s="76" t="s">
        <v>132</v>
      </c>
      <c r="D184" s="36" t="s">
        <v>127</v>
      </c>
      <c r="E184" s="37">
        <f t="shared" si="40"/>
        <v>240683.4</v>
      </c>
      <c r="F184" s="37">
        <v>136574.6</v>
      </c>
      <c r="G184" s="37">
        <v>56676.2</v>
      </c>
      <c r="H184" s="37">
        <v>47432.6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18"/>
    </row>
    <row r="185" spans="1:17" ht="20.100000000000001" customHeight="1" x14ac:dyDescent="0.25">
      <c r="A185" s="71"/>
      <c r="B185" s="74"/>
      <c r="C185" s="77"/>
      <c r="D185" s="36" t="s">
        <v>128</v>
      </c>
      <c r="E185" s="37">
        <f t="shared" si="40"/>
        <v>0</v>
      </c>
      <c r="F185" s="37">
        <v>0</v>
      </c>
      <c r="G185" s="37">
        <v>0</v>
      </c>
      <c r="H185" s="37">
        <v>0</v>
      </c>
      <c r="I185" s="37">
        <v>0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  <c r="O185" s="38">
        <v>0</v>
      </c>
      <c r="P185" s="38">
        <v>0</v>
      </c>
      <c r="Q185" s="18"/>
    </row>
    <row r="186" spans="1:17" ht="20.100000000000001" customHeight="1" x14ac:dyDescent="0.25">
      <c r="A186" s="71"/>
      <c r="B186" s="74"/>
      <c r="C186" s="77"/>
      <c r="D186" s="36" t="s">
        <v>129</v>
      </c>
      <c r="E186" s="37">
        <f t="shared" si="40"/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18"/>
    </row>
    <row r="187" spans="1:17" ht="20.100000000000001" customHeight="1" x14ac:dyDescent="0.25">
      <c r="A187" s="72"/>
      <c r="B187" s="75"/>
      <c r="C187" s="78"/>
      <c r="D187" s="36" t="s">
        <v>130</v>
      </c>
      <c r="E187" s="37">
        <f t="shared" si="40"/>
        <v>240683.4</v>
      </c>
      <c r="F187" s="37">
        <v>136574.6</v>
      </c>
      <c r="G187" s="37">
        <v>56676.2</v>
      </c>
      <c r="H187" s="37">
        <v>47432.6</v>
      </c>
      <c r="I187" s="37">
        <v>0</v>
      </c>
      <c r="J187" s="38">
        <v>0</v>
      </c>
      <c r="K187" s="38">
        <v>0</v>
      </c>
      <c r="L187" s="38">
        <v>0</v>
      </c>
      <c r="M187" s="38">
        <v>0</v>
      </c>
      <c r="N187" s="38">
        <v>0</v>
      </c>
      <c r="O187" s="38">
        <v>0</v>
      </c>
      <c r="P187" s="38">
        <v>0</v>
      </c>
      <c r="Q187" s="18"/>
    </row>
    <row r="188" spans="1:17" ht="20.100000000000001" customHeight="1" x14ac:dyDescent="0.25">
      <c r="A188" s="70" t="s">
        <v>199</v>
      </c>
      <c r="B188" s="73" t="s">
        <v>200</v>
      </c>
      <c r="C188" s="76" t="s">
        <v>132</v>
      </c>
      <c r="D188" s="36" t="s">
        <v>127</v>
      </c>
      <c r="E188" s="37">
        <f t="shared" si="40"/>
        <v>89142</v>
      </c>
      <c r="F188" s="37">
        <v>89142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18"/>
    </row>
    <row r="189" spans="1:17" ht="20.100000000000001" customHeight="1" x14ac:dyDescent="0.25">
      <c r="A189" s="71"/>
      <c r="B189" s="74"/>
      <c r="C189" s="77"/>
      <c r="D189" s="36" t="s">
        <v>128</v>
      </c>
      <c r="E189" s="37">
        <f t="shared" si="40"/>
        <v>0</v>
      </c>
      <c r="F189" s="37">
        <v>0</v>
      </c>
      <c r="G189" s="37">
        <v>0</v>
      </c>
      <c r="H189" s="37">
        <v>0</v>
      </c>
      <c r="I189" s="37">
        <v>0</v>
      </c>
      <c r="J189" s="38">
        <v>0</v>
      </c>
      <c r="K189" s="38">
        <v>0</v>
      </c>
      <c r="L189" s="38">
        <v>0</v>
      </c>
      <c r="M189" s="38">
        <v>0</v>
      </c>
      <c r="N189" s="38">
        <v>0</v>
      </c>
      <c r="O189" s="38">
        <v>0</v>
      </c>
      <c r="P189" s="38">
        <v>0</v>
      </c>
      <c r="Q189" s="18"/>
    </row>
    <row r="190" spans="1:17" ht="20.100000000000001" customHeight="1" x14ac:dyDescent="0.25">
      <c r="A190" s="71"/>
      <c r="B190" s="74"/>
      <c r="C190" s="77"/>
      <c r="D190" s="36" t="s">
        <v>129</v>
      </c>
      <c r="E190" s="37">
        <f t="shared" si="40"/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18"/>
    </row>
    <row r="191" spans="1:17" ht="20.100000000000001" customHeight="1" x14ac:dyDescent="0.25">
      <c r="A191" s="71"/>
      <c r="B191" s="74"/>
      <c r="C191" s="78"/>
      <c r="D191" s="34" t="s">
        <v>137</v>
      </c>
      <c r="E191" s="37">
        <f t="shared" si="40"/>
        <v>89142</v>
      </c>
      <c r="F191" s="38">
        <v>89142</v>
      </c>
      <c r="G191" s="38">
        <v>0</v>
      </c>
      <c r="H191" s="38">
        <v>0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38">
        <v>0</v>
      </c>
      <c r="O191" s="38">
        <v>0</v>
      </c>
      <c r="P191" s="38">
        <v>0</v>
      </c>
      <c r="Q191" s="18"/>
    </row>
    <row r="192" spans="1:17" ht="20.100000000000001" customHeight="1" x14ac:dyDescent="0.25">
      <c r="A192" s="70" t="s">
        <v>201</v>
      </c>
      <c r="B192" s="73" t="s">
        <v>200</v>
      </c>
      <c r="C192" s="76" t="s">
        <v>132</v>
      </c>
      <c r="D192" s="36" t="s">
        <v>127</v>
      </c>
      <c r="E192" s="37">
        <f t="shared" si="40"/>
        <v>151541.4</v>
      </c>
      <c r="F192" s="37">
        <v>47432.6</v>
      </c>
      <c r="G192" s="37">
        <v>56676.2</v>
      </c>
      <c r="H192" s="37">
        <v>47432.6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18"/>
    </row>
    <row r="193" spans="1:17" ht="20.100000000000001" customHeight="1" x14ac:dyDescent="0.25">
      <c r="A193" s="71"/>
      <c r="B193" s="74"/>
      <c r="C193" s="77"/>
      <c r="D193" s="36" t="s">
        <v>128</v>
      </c>
      <c r="E193" s="37">
        <f t="shared" si="40"/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18"/>
    </row>
    <row r="194" spans="1:17" ht="20.100000000000001" customHeight="1" x14ac:dyDescent="0.25">
      <c r="A194" s="71"/>
      <c r="B194" s="74"/>
      <c r="C194" s="77"/>
      <c r="D194" s="36" t="s">
        <v>129</v>
      </c>
      <c r="E194" s="37">
        <f t="shared" si="40"/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  <c r="Q194" s="18"/>
    </row>
    <row r="195" spans="1:17" ht="20.100000000000001" customHeight="1" x14ac:dyDescent="0.25">
      <c r="A195" s="72"/>
      <c r="B195" s="75"/>
      <c r="C195" s="78"/>
      <c r="D195" s="36" t="s">
        <v>130</v>
      </c>
      <c r="E195" s="37">
        <f t="shared" si="40"/>
        <v>151541.4</v>
      </c>
      <c r="F195" s="37">
        <v>47432.6</v>
      </c>
      <c r="G195" s="37">
        <v>56676.2</v>
      </c>
      <c r="H195" s="37">
        <v>47432.6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7">
        <v>0</v>
      </c>
      <c r="O195" s="37">
        <v>0</v>
      </c>
      <c r="P195" s="37">
        <v>0</v>
      </c>
      <c r="Q195" s="18"/>
    </row>
    <row r="196" spans="1:17" ht="20.100000000000001" customHeight="1" x14ac:dyDescent="0.25">
      <c r="A196" s="70" t="s">
        <v>202</v>
      </c>
      <c r="B196" s="73" t="s">
        <v>203</v>
      </c>
      <c r="C196" s="76" t="s">
        <v>132</v>
      </c>
      <c r="D196" s="36" t="s">
        <v>127</v>
      </c>
      <c r="E196" s="37">
        <f t="shared" si="40"/>
        <v>1609440.6</v>
      </c>
      <c r="F196" s="37">
        <v>0</v>
      </c>
      <c r="G196" s="37">
        <v>0</v>
      </c>
      <c r="H196" s="37">
        <v>24777.200000000001</v>
      </c>
      <c r="I196" s="37">
        <v>0</v>
      </c>
      <c r="J196" s="37">
        <f>J197+J198+J199</f>
        <v>0</v>
      </c>
      <c r="K196" s="37">
        <f t="shared" ref="K196:P196" si="43">K197+K198+K199</f>
        <v>0</v>
      </c>
      <c r="L196" s="37">
        <f t="shared" si="43"/>
        <v>0</v>
      </c>
      <c r="M196" s="37">
        <f t="shared" si="43"/>
        <v>0</v>
      </c>
      <c r="N196" s="37">
        <f t="shared" si="43"/>
        <v>0</v>
      </c>
      <c r="O196" s="37">
        <f t="shared" si="43"/>
        <v>792331.70000000007</v>
      </c>
      <c r="P196" s="37">
        <f t="shared" si="43"/>
        <v>792331.70000000007</v>
      </c>
      <c r="Q196" s="18"/>
    </row>
    <row r="197" spans="1:17" ht="20.100000000000001" customHeight="1" x14ac:dyDescent="0.25">
      <c r="A197" s="71"/>
      <c r="B197" s="74"/>
      <c r="C197" s="77"/>
      <c r="D197" s="36" t="s">
        <v>128</v>
      </c>
      <c r="E197" s="37">
        <f t="shared" si="40"/>
        <v>0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37">
        <v>0</v>
      </c>
      <c r="P197" s="37">
        <v>0</v>
      </c>
      <c r="Q197" s="18"/>
    </row>
    <row r="198" spans="1:17" ht="20.100000000000001" customHeight="1" x14ac:dyDescent="0.25">
      <c r="A198" s="71"/>
      <c r="B198" s="74"/>
      <c r="C198" s="77"/>
      <c r="D198" s="36" t="s">
        <v>129</v>
      </c>
      <c r="E198" s="37">
        <f t="shared" si="40"/>
        <v>1435954.4</v>
      </c>
      <c r="F198" s="37">
        <v>0</v>
      </c>
      <c r="G198" s="37">
        <v>0</v>
      </c>
      <c r="H198" s="37">
        <v>24019.599999999999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705967.4</v>
      </c>
      <c r="P198" s="37">
        <v>705967.4</v>
      </c>
      <c r="Q198" s="18"/>
    </row>
    <row r="199" spans="1:17" ht="20.100000000000001" customHeight="1" x14ac:dyDescent="0.25">
      <c r="A199" s="72"/>
      <c r="B199" s="75"/>
      <c r="C199" s="78"/>
      <c r="D199" s="36" t="s">
        <v>130</v>
      </c>
      <c r="E199" s="37">
        <f t="shared" si="40"/>
        <v>173486.2</v>
      </c>
      <c r="F199" s="37">
        <v>0</v>
      </c>
      <c r="G199" s="37">
        <v>0</v>
      </c>
      <c r="H199" s="37">
        <v>757.6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>
        <v>86364.3</v>
      </c>
      <c r="P199" s="37">
        <v>86364.3</v>
      </c>
      <c r="Q199" s="18"/>
    </row>
    <row r="200" spans="1:17" ht="20.100000000000001" customHeight="1" x14ac:dyDescent="0.25">
      <c r="A200" s="70">
        <v>2</v>
      </c>
      <c r="B200" s="73" t="s">
        <v>289</v>
      </c>
      <c r="C200" s="76" t="s">
        <v>132</v>
      </c>
      <c r="D200" s="36" t="s">
        <v>127</v>
      </c>
      <c r="E200" s="37">
        <f>SUM(F200:P200)</f>
        <v>1015765.7</v>
      </c>
      <c r="F200" s="37">
        <f>F201+F202+F203</f>
        <v>70531.199999999997</v>
      </c>
      <c r="G200" s="37">
        <f t="shared" ref="G200:I200" si="44">G201+G202+G203</f>
        <v>67725.399999999994</v>
      </c>
      <c r="H200" s="37">
        <f t="shared" si="44"/>
        <v>410186.39999999997</v>
      </c>
      <c r="I200" s="37">
        <f t="shared" si="44"/>
        <v>149945.5</v>
      </c>
      <c r="J200" s="37">
        <f>J201+J202+J203</f>
        <v>265048.7</v>
      </c>
      <c r="K200" s="37">
        <f t="shared" ref="K200:P200" si="45">K201+K202+K203</f>
        <v>45881.8</v>
      </c>
      <c r="L200" s="37">
        <f t="shared" si="45"/>
        <v>409.1</v>
      </c>
      <c r="M200" s="37">
        <f t="shared" si="45"/>
        <v>4537.6000000000004</v>
      </c>
      <c r="N200" s="37">
        <f t="shared" si="45"/>
        <v>500</v>
      </c>
      <c r="O200" s="37">
        <f t="shared" si="45"/>
        <v>500</v>
      </c>
      <c r="P200" s="37">
        <f t="shared" si="45"/>
        <v>500</v>
      </c>
      <c r="Q200" s="18"/>
    </row>
    <row r="201" spans="1:17" ht="20.100000000000001" customHeight="1" x14ac:dyDescent="0.25">
      <c r="A201" s="71"/>
      <c r="B201" s="74"/>
      <c r="C201" s="77"/>
      <c r="D201" s="36" t="s">
        <v>128</v>
      </c>
      <c r="E201" s="37">
        <f t="shared" ref="E201:E203" si="46">SUM(F201:P201)</f>
        <v>62172</v>
      </c>
      <c r="F201" s="37">
        <f t="shared" ref="F201:P203" si="47">F205+F281+F285+F289</f>
        <v>0</v>
      </c>
      <c r="G201" s="37">
        <f t="shared" si="47"/>
        <v>62172</v>
      </c>
      <c r="H201" s="37">
        <f t="shared" si="47"/>
        <v>0</v>
      </c>
      <c r="I201" s="37">
        <f t="shared" si="47"/>
        <v>0</v>
      </c>
      <c r="J201" s="37">
        <f t="shared" si="47"/>
        <v>0</v>
      </c>
      <c r="K201" s="37">
        <f t="shared" si="47"/>
        <v>0</v>
      </c>
      <c r="L201" s="37">
        <f t="shared" si="47"/>
        <v>0</v>
      </c>
      <c r="M201" s="37">
        <f t="shared" si="47"/>
        <v>0</v>
      </c>
      <c r="N201" s="37">
        <f t="shared" si="47"/>
        <v>0</v>
      </c>
      <c r="O201" s="37">
        <f t="shared" si="47"/>
        <v>0</v>
      </c>
      <c r="P201" s="37">
        <f t="shared" si="47"/>
        <v>0</v>
      </c>
      <c r="Q201" s="18"/>
    </row>
    <row r="202" spans="1:17" ht="20.100000000000001" customHeight="1" x14ac:dyDescent="0.25">
      <c r="A202" s="71"/>
      <c r="B202" s="74"/>
      <c r="C202" s="77"/>
      <c r="D202" s="36" t="s">
        <v>129</v>
      </c>
      <c r="E202" s="37">
        <f t="shared" si="46"/>
        <v>873899.3</v>
      </c>
      <c r="F202" s="37">
        <f t="shared" si="47"/>
        <v>69532.5</v>
      </c>
      <c r="G202" s="37">
        <f t="shared" si="47"/>
        <v>0</v>
      </c>
      <c r="H202" s="37">
        <f t="shared" si="47"/>
        <v>405651.19999999995</v>
      </c>
      <c r="I202" s="37">
        <f t="shared" si="47"/>
        <v>118788.8</v>
      </c>
      <c r="J202" s="37">
        <f t="shared" si="47"/>
        <v>235539.40000000002</v>
      </c>
      <c r="K202" s="37">
        <f t="shared" si="47"/>
        <v>44387.4</v>
      </c>
      <c r="L202" s="37">
        <f t="shared" si="47"/>
        <v>0</v>
      </c>
      <c r="M202" s="37">
        <f t="shared" si="47"/>
        <v>0</v>
      </c>
      <c r="N202" s="37">
        <f t="shared" si="47"/>
        <v>0</v>
      </c>
      <c r="O202" s="37">
        <f t="shared" si="47"/>
        <v>0</v>
      </c>
      <c r="P202" s="37">
        <f t="shared" si="47"/>
        <v>0</v>
      </c>
      <c r="Q202" s="18"/>
    </row>
    <row r="203" spans="1:17" ht="20.100000000000001" customHeight="1" x14ac:dyDescent="0.25">
      <c r="A203" s="72"/>
      <c r="B203" s="75"/>
      <c r="C203" s="78"/>
      <c r="D203" s="36" t="s">
        <v>130</v>
      </c>
      <c r="E203" s="37">
        <f t="shared" si="46"/>
        <v>79694.400000000009</v>
      </c>
      <c r="F203" s="37">
        <f>F207+F283+F287+F291</f>
        <v>998.69999999999993</v>
      </c>
      <c r="G203" s="37">
        <f t="shared" si="47"/>
        <v>5553.4</v>
      </c>
      <c r="H203" s="37">
        <f>H207+H283+H287+H291</f>
        <v>4535.2000000000007</v>
      </c>
      <c r="I203" s="37">
        <f t="shared" si="47"/>
        <v>31156.699999999997</v>
      </c>
      <c r="J203" s="37">
        <f t="shared" si="47"/>
        <v>29509.300000000003</v>
      </c>
      <c r="K203" s="37">
        <f>K207+K283+K287+K291</f>
        <v>1494.4</v>
      </c>
      <c r="L203" s="37">
        <f t="shared" si="47"/>
        <v>409.1</v>
      </c>
      <c r="M203" s="37">
        <f t="shared" si="47"/>
        <v>4537.6000000000004</v>
      </c>
      <c r="N203" s="37">
        <f t="shared" si="47"/>
        <v>500</v>
      </c>
      <c r="O203" s="37">
        <f t="shared" si="47"/>
        <v>500</v>
      </c>
      <c r="P203" s="37">
        <f t="shared" si="47"/>
        <v>500</v>
      </c>
      <c r="Q203" s="18"/>
    </row>
    <row r="204" spans="1:17" ht="24.95" customHeight="1" x14ac:dyDescent="0.25">
      <c r="A204" s="70" t="s">
        <v>55</v>
      </c>
      <c r="B204" s="73" t="s">
        <v>205</v>
      </c>
      <c r="C204" s="76" t="s">
        <v>132</v>
      </c>
      <c r="D204" s="36" t="s">
        <v>127</v>
      </c>
      <c r="E204" s="37">
        <f>SUM(F204:P204)</f>
        <v>714414</v>
      </c>
      <c r="F204" s="37">
        <v>70531.199999999997</v>
      </c>
      <c r="G204" s="37">
        <v>67725.399999999994</v>
      </c>
      <c r="H204" s="37">
        <v>410186.4</v>
      </c>
      <c r="I204" s="37">
        <f>I205+I206+I207</f>
        <v>149945.5</v>
      </c>
      <c r="J204" s="37">
        <f>J205+J206+J207</f>
        <v>11334.6</v>
      </c>
      <c r="K204" s="37">
        <f t="shared" ref="K204:P204" si="48">K205+K206+K207</f>
        <v>2281.8000000000002</v>
      </c>
      <c r="L204" s="37">
        <f t="shared" si="48"/>
        <v>409.1</v>
      </c>
      <c r="M204" s="37">
        <f t="shared" si="48"/>
        <v>500</v>
      </c>
      <c r="N204" s="37">
        <f t="shared" si="48"/>
        <v>500</v>
      </c>
      <c r="O204" s="37">
        <f t="shared" si="48"/>
        <v>500</v>
      </c>
      <c r="P204" s="37">
        <f t="shared" si="48"/>
        <v>500</v>
      </c>
      <c r="Q204" s="18"/>
    </row>
    <row r="205" spans="1:17" ht="24.95" customHeight="1" x14ac:dyDescent="0.25">
      <c r="A205" s="71"/>
      <c r="B205" s="74"/>
      <c r="C205" s="77"/>
      <c r="D205" s="36" t="s">
        <v>128</v>
      </c>
      <c r="E205" s="37">
        <f t="shared" ref="E205:E271" si="49">SUM(F205:P205)</f>
        <v>62172</v>
      </c>
      <c r="F205" s="37">
        <f t="shared" ref="F205:P207" si="50">F209+F269+F273+F221+F277</f>
        <v>0</v>
      </c>
      <c r="G205" s="37">
        <f t="shared" si="50"/>
        <v>62172</v>
      </c>
      <c r="H205" s="37">
        <f t="shared" si="50"/>
        <v>0</v>
      </c>
      <c r="I205" s="37">
        <f t="shared" si="50"/>
        <v>0</v>
      </c>
      <c r="J205" s="37">
        <f t="shared" si="50"/>
        <v>0</v>
      </c>
      <c r="K205" s="37">
        <f t="shared" si="50"/>
        <v>0</v>
      </c>
      <c r="L205" s="37">
        <f t="shared" si="50"/>
        <v>0</v>
      </c>
      <c r="M205" s="37">
        <f t="shared" si="50"/>
        <v>0</v>
      </c>
      <c r="N205" s="37">
        <f t="shared" si="50"/>
        <v>0</v>
      </c>
      <c r="O205" s="37">
        <f t="shared" si="50"/>
        <v>0</v>
      </c>
      <c r="P205" s="37">
        <f t="shared" si="50"/>
        <v>0</v>
      </c>
      <c r="Q205" s="18"/>
    </row>
    <row r="206" spans="1:17" ht="24.95" customHeight="1" x14ac:dyDescent="0.25">
      <c r="A206" s="71"/>
      <c r="B206" s="74"/>
      <c r="C206" s="77"/>
      <c r="D206" s="36" t="s">
        <v>129</v>
      </c>
      <c r="E206" s="37">
        <f t="shared" si="49"/>
        <v>410549.2</v>
      </c>
      <c r="F206" s="37">
        <f t="shared" si="50"/>
        <v>69532.5</v>
      </c>
      <c r="G206" s="37">
        <f t="shared" si="50"/>
        <v>0</v>
      </c>
      <c r="H206" s="37">
        <f t="shared" si="50"/>
        <v>211394.3</v>
      </c>
      <c r="I206" s="37">
        <f t="shared" si="50"/>
        <v>118788.8</v>
      </c>
      <c r="J206" s="37">
        <f t="shared" si="50"/>
        <v>9610.2000000000007</v>
      </c>
      <c r="K206" s="37">
        <f t="shared" si="50"/>
        <v>1223.4000000000001</v>
      </c>
      <c r="L206" s="37">
        <f t="shared" si="50"/>
        <v>0</v>
      </c>
      <c r="M206" s="37">
        <f t="shared" si="50"/>
        <v>0</v>
      </c>
      <c r="N206" s="37">
        <f t="shared" si="50"/>
        <v>0</v>
      </c>
      <c r="O206" s="37">
        <f t="shared" si="50"/>
        <v>0</v>
      </c>
      <c r="P206" s="37">
        <f t="shared" si="50"/>
        <v>0</v>
      </c>
      <c r="Q206" s="18"/>
    </row>
    <row r="207" spans="1:17" ht="43.5" customHeight="1" x14ac:dyDescent="0.25">
      <c r="A207" s="72"/>
      <c r="B207" s="75"/>
      <c r="C207" s="78"/>
      <c r="D207" s="36" t="s">
        <v>130</v>
      </c>
      <c r="E207" s="37">
        <f t="shared" si="49"/>
        <v>45456</v>
      </c>
      <c r="F207" s="37">
        <f t="shared" si="50"/>
        <v>998.69999999999993</v>
      </c>
      <c r="G207" s="37">
        <f t="shared" si="50"/>
        <v>5553.4</v>
      </c>
      <c r="H207" s="37">
        <f t="shared" si="50"/>
        <v>2555.3000000000002</v>
      </c>
      <c r="I207" s="37">
        <f t="shared" si="50"/>
        <v>31156.699999999997</v>
      </c>
      <c r="J207" s="37">
        <f t="shared" si="50"/>
        <v>1724.4</v>
      </c>
      <c r="K207" s="37">
        <f t="shared" si="50"/>
        <v>1058.4000000000001</v>
      </c>
      <c r="L207" s="37">
        <f t="shared" si="50"/>
        <v>409.1</v>
      </c>
      <c r="M207" s="37">
        <f t="shared" si="50"/>
        <v>500</v>
      </c>
      <c r="N207" s="37">
        <f t="shared" si="50"/>
        <v>500</v>
      </c>
      <c r="O207" s="37">
        <f t="shared" si="50"/>
        <v>500</v>
      </c>
      <c r="P207" s="37">
        <f t="shared" si="50"/>
        <v>500</v>
      </c>
      <c r="Q207" s="18"/>
    </row>
    <row r="208" spans="1:17" ht="20.100000000000001" customHeight="1" x14ac:dyDescent="0.25">
      <c r="A208" s="70" t="s">
        <v>56</v>
      </c>
      <c r="B208" s="73" t="s">
        <v>190</v>
      </c>
      <c r="C208" s="76" t="s">
        <v>132</v>
      </c>
      <c r="D208" s="36" t="s">
        <v>127</v>
      </c>
      <c r="E208" s="37">
        <f t="shared" si="49"/>
        <v>347926.30000000005</v>
      </c>
      <c r="F208" s="37">
        <v>70234.8</v>
      </c>
      <c r="G208" s="37">
        <v>0</v>
      </c>
      <c r="H208" s="37">
        <v>117529.2</v>
      </c>
      <c r="I208" s="37">
        <f>I210+I211+I209</f>
        <v>149376.9</v>
      </c>
      <c r="J208" s="37">
        <f>J209+J211+J210</f>
        <v>10785.400000000001</v>
      </c>
      <c r="K208" s="37">
        <f t="shared" ref="K208:P208" si="51">K209+K211+K210</f>
        <v>0</v>
      </c>
      <c r="L208" s="37">
        <f t="shared" si="51"/>
        <v>0</v>
      </c>
      <c r="M208" s="37">
        <f t="shared" si="51"/>
        <v>0</v>
      </c>
      <c r="N208" s="37">
        <f t="shared" si="51"/>
        <v>0</v>
      </c>
      <c r="O208" s="37">
        <f t="shared" si="51"/>
        <v>0</v>
      </c>
      <c r="P208" s="37">
        <f t="shared" si="51"/>
        <v>0</v>
      </c>
      <c r="Q208" s="18"/>
    </row>
    <row r="209" spans="1:17" ht="20.100000000000001" customHeight="1" x14ac:dyDescent="0.25">
      <c r="A209" s="71"/>
      <c r="B209" s="74"/>
      <c r="C209" s="77"/>
      <c r="D209" s="36" t="s">
        <v>128</v>
      </c>
      <c r="E209" s="37">
        <f t="shared" si="49"/>
        <v>0</v>
      </c>
      <c r="F209" s="37">
        <v>0</v>
      </c>
      <c r="G209" s="37">
        <v>0</v>
      </c>
      <c r="H209" s="37">
        <v>0</v>
      </c>
      <c r="I209" s="37">
        <f>I213+I217</f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>
        <v>0</v>
      </c>
      <c r="P209" s="37">
        <v>0</v>
      </c>
      <c r="Q209" s="18"/>
    </row>
    <row r="210" spans="1:17" ht="20.100000000000001" customHeight="1" x14ac:dyDescent="0.25">
      <c r="A210" s="71"/>
      <c r="B210" s="74"/>
      <c r="C210" s="77"/>
      <c r="D210" s="36" t="s">
        <v>129</v>
      </c>
      <c r="E210" s="37">
        <f t="shared" si="49"/>
        <v>314285.40000000002</v>
      </c>
      <c r="F210" s="37">
        <v>69532.5</v>
      </c>
      <c r="G210" s="37">
        <v>0</v>
      </c>
      <c r="H210" s="37">
        <v>116353.9</v>
      </c>
      <c r="I210" s="37">
        <f>I214+I218</f>
        <v>118788.8</v>
      </c>
      <c r="J210" s="37">
        <f>J214+J218+J222+J226+J230+J234+J238+J242+J246+J250+J254+J258+J262+J266</f>
        <v>9610.2000000000007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18"/>
    </row>
    <row r="211" spans="1:17" ht="20.100000000000001" customHeight="1" x14ac:dyDescent="0.25">
      <c r="A211" s="72"/>
      <c r="B211" s="75"/>
      <c r="C211" s="78"/>
      <c r="D211" s="36" t="s">
        <v>130</v>
      </c>
      <c r="E211" s="37">
        <f t="shared" si="49"/>
        <v>33640.899999999994</v>
      </c>
      <c r="F211" s="37">
        <v>702.3</v>
      </c>
      <c r="G211" s="37">
        <v>0</v>
      </c>
      <c r="H211" s="37">
        <v>1175.3</v>
      </c>
      <c r="I211" s="37">
        <f>I215+I219</f>
        <v>30588.1</v>
      </c>
      <c r="J211" s="37">
        <f>J215+J219+J223+J227+J231+J235+J239+J243+J247+J251+J255+J259+J263+J267</f>
        <v>1175.2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0</v>
      </c>
      <c r="Q211" s="18"/>
    </row>
    <row r="212" spans="1:17" s="9" customFormat="1" ht="20.100000000000001" customHeight="1" x14ac:dyDescent="0.25">
      <c r="A212" s="70" t="s">
        <v>57</v>
      </c>
      <c r="B212" s="73" t="s">
        <v>190</v>
      </c>
      <c r="C212" s="76" t="s">
        <v>132</v>
      </c>
      <c r="D212" s="36" t="s">
        <v>127</v>
      </c>
      <c r="E212" s="37">
        <f t="shared" si="49"/>
        <v>159133.29999999999</v>
      </c>
      <c r="F212" s="37">
        <v>0</v>
      </c>
      <c r="G212" s="37">
        <v>0</v>
      </c>
      <c r="H212" s="37">
        <v>0</v>
      </c>
      <c r="I212" s="37">
        <f>I213+I214+I215</f>
        <v>148347.9</v>
      </c>
      <c r="J212" s="37">
        <f>J214+J213+J215</f>
        <v>10785.400000000001</v>
      </c>
      <c r="K212" s="37">
        <f t="shared" ref="K212:P212" si="52">K214+K213+K215</f>
        <v>0</v>
      </c>
      <c r="L212" s="37">
        <f t="shared" si="52"/>
        <v>0</v>
      </c>
      <c r="M212" s="37">
        <f t="shared" si="52"/>
        <v>0</v>
      </c>
      <c r="N212" s="37">
        <f t="shared" si="52"/>
        <v>0</v>
      </c>
      <c r="O212" s="37">
        <f t="shared" si="52"/>
        <v>0</v>
      </c>
      <c r="P212" s="37">
        <f t="shared" si="52"/>
        <v>0</v>
      </c>
      <c r="Q212" s="41"/>
    </row>
    <row r="213" spans="1:17" s="9" customFormat="1" ht="20.100000000000001" customHeight="1" x14ac:dyDescent="0.25">
      <c r="A213" s="71"/>
      <c r="B213" s="74"/>
      <c r="C213" s="77"/>
      <c r="D213" s="36" t="s">
        <v>128</v>
      </c>
      <c r="E213" s="37">
        <f t="shared" si="49"/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41"/>
    </row>
    <row r="214" spans="1:17" s="9" customFormat="1" ht="20.100000000000001" customHeight="1" x14ac:dyDescent="0.25">
      <c r="A214" s="71"/>
      <c r="B214" s="74"/>
      <c r="C214" s="77"/>
      <c r="D214" s="36" t="s">
        <v>129</v>
      </c>
      <c r="E214" s="37">
        <f t="shared" si="49"/>
        <v>128399</v>
      </c>
      <c r="F214" s="37">
        <v>0</v>
      </c>
      <c r="G214" s="37">
        <v>0</v>
      </c>
      <c r="H214" s="37">
        <v>0</v>
      </c>
      <c r="I214" s="37">
        <v>118788.8</v>
      </c>
      <c r="J214" s="37">
        <v>9610.2000000000007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41"/>
    </row>
    <row r="215" spans="1:17" s="9" customFormat="1" ht="20.100000000000001" customHeight="1" x14ac:dyDescent="0.25">
      <c r="A215" s="72"/>
      <c r="B215" s="75"/>
      <c r="C215" s="78"/>
      <c r="D215" s="36" t="s">
        <v>130</v>
      </c>
      <c r="E215" s="37">
        <f t="shared" si="49"/>
        <v>30734.3</v>
      </c>
      <c r="F215" s="37">
        <v>0</v>
      </c>
      <c r="G215" s="37">
        <v>0</v>
      </c>
      <c r="H215" s="37">
        <v>0</v>
      </c>
      <c r="I215" s="37">
        <v>29559.1</v>
      </c>
      <c r="J215" s="37">
        <v>1175.2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41"/>
    </row>
    <row r="216" spans="1:17" s="9" customFormat="1" ht="20.100000000000001" customHeight="1" x14ac:dyDescent="0.25">
      <c r="A216" s="70" t="s">
        <v>58</v>
      </c>
      <c r="B216" s="73" t="s">
        <v>194</v>
      </c>
      <c r="C216" s="76" t="s">
        <v>132</v>
      </c>
      <c r="D216" s="36" t="s">
        <v>127</v>
      </c>
      <c r="E216" s="37">
        <f t="shared" si="49"/>
        <v>1029</v>
      </c>
      <c r="F216" s="37">
        <v>0</v>
      </c>
      <c r="G216" s="37">
        <v>0</v>
      </c>
      <c r="H216" s="37">
        <v>0</v>
      </c>
      <c r="I216" s="37">
        <f>I217+I218+I219</f>
        <v>1029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41"/>
    </row>
    <row r="217" spans="1:17" s="9" customFormat="1" ht="20.100000000000001" customHeight="1" x14ac:dyDescent="0.25">
      <c r="A217" s="71"/>
      <c r="B217" s="74"/>
      <c r="C217" s="77"/>
      <c r="D217" s="36" t="s">
        <v>128</v>
      </c>
      <c r="E217" s="37">
        <f t="shared" si="49"/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41"/>
    </row>
    <row r="218" spans="1:17" s="9" customFormat="1" ht="20.100000000000001" customHeight="1" x14ac:dyDescent="0.25">
      <c r="A218" s="71"/>
      <c r="B218" s="74"/>
      <c r="C218" s="77"/>
      <c r="D218" s="36" t="s">
        <v>129</v>
      </c>
      <c r="E218" s="37">
        <f t="shared" si="49"/>
        <v>0</v>
      </c>
      <c r="F218" s="37">
        <v>0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7">
        <v>0</v>
      </c>
      <c r="O218" s="37">
        <v>0</v>
      </c>
      <c r="P218" s="37">
        <v>0</v>
      </c>
      <c r="Q218" s="41"/>
    </row>
    <row r="219" spans="1:17" s="9" customFormat="1" ht="20.100000000000001" customHeight="1" x14ac:dyDescent="0.25">
      <c r="A219" s="72"/>
      <c r="B219" s="75"/>
      <c r="C219" s="78"/>
      <c r="D219" s="36" t="s">
        <v>130</v>
      </c>
      <c r="E219" s="37">
        <f t="shared" si="49"/>
        <v>1029</v>
      </c>
      <c r="F219" s="37">
        <v>0</v>
      </c>
      <c r="G219" s="37">
        <v>0</v>
      </c>
      <c r="H219" s="37">
        <v>0</v>
      </c>
      <c r="I219" s="37">
        <v>1029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37">
        <v>0</v>
      </c>
      <c r="P219" s="37">
        <v>0</v>
      </c>
      <c r="Q219" s="41"/>
    </row>
    <row r="220" spans="1:17" ht="20.100000000000001" customHeight="1" x14ac:dyDescent="0.25">
      <c r="A220" s="70" t="s">
        <v>206</v>
      </c>
      <c r="B220" s="73" t="s">
        <v>207</v>
      </c>
      <c r="C220" s="76" t="s">
        <v>132</v>
      </c>
      <c r="D220" s="36" t="s">
        <v>127</v>
      </c>
      <c r="E220" s="37">
        <f t="shared" si="49"/>
        <v>68021.799999999988</v>
      </c>
      <c r="F220" s="37">
        <v>296.39999999999998</v>
      </c>
      <c r="G220" s="37">
        <v>67725.399999999994</v>
      </c>
      <c r="H220" s="37">
        <v>0</v>
      </c>
      <c r="I220" s="37">
        <v>0</v>
      </c>
      <c r="J220" s="37">
        <v>0</v>
      </c>
      <c r="K220" s="37">
        <v>0</v>
      </c>
      <c r="L220" s="37">
        <v>0</v>
      </c>
      <c r="M220" s="37">
        <v>0</v>
      </c>
      <c r="N220" s="37">
        <v>0</v>
      </c>
      <c r="O220" s="37">
        <v>0</v>
      </c>
      <c r="P220" s="37">
        <v>0</v>
      </c>
      <c r="Q220" s="18"/>
    </row>
    <row r="221" spans="1:17" ht="20.100000000000001" customHeight="1" x14ac:dyDescent="0.25">
      <c r="A221" s="71"/>
      <c r="B221" s="74"/>
      <c r="C221" s="77"/>
      <c r="D221" s="36" t="s">
        <v>128</v>
      </c>
      <c r="E221" s="37">
        <f t="shared" si="49"/>
        <v>62172</v>
      </c>
      <c r="F221" s="37">
        <v>0</v>
      </c>
      <c r="G221" s="37">
        <v>62172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>
        <v>0</v>
      </c>
      <c r="P221" s="37">
        <v>0</v>
      </c>
      <c r="Q221" s="18"/>
    </row>
    <row r="222" spans="1:17" ht="20.100000000000001" customHeight="1" x14ac:dyDescent="0.25">
      <c r="A222" s="71"/>
      <c r="B222" s="74"/>
      <c r="C222" s="77"/>
      <c r="D222" s="36" t="s">
        <v>129</v>
      </c>
      <c r="E222" s="37">
        <f t="shared" si="49"/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18"/>
    </row>
    <row r="223" spans="1:17" ht="20.100000000000001" customHeight="1" x14ac:dyDescent="0.25">
      <c r="A223" s="72"/>
      <c r="B223" s="75"/>
      <c r="C223" s="78"/>
      <c r="D223" s="36" t="s">
        <v>130</v>
      </c>
      <c r="E223" s="37">
        <f t="shared" si="49"/>
        <v>5849.7999999999993</v>
      </c>
      <c r="F223" s="37">
        <v>296.39999999999998</v>
      </c>
      <c r="G223" s="37">
        <v>5553.4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37">
        <v>0</v>
      </c>
      <c r="O223" s="37">
        <v>0</v>
      </c>
      <c r="P223" s="37">
        <v>0</v>
      </c>
      <c r="Q223" s="18"/>
    </row>
    <row r="224" spans="1:17" s="9" customFormat="1" ht="20.100000000000001" customHeight="1" x14ac:dyDescent="0.25">
      <c r="A224" s="70" t="s">
        <v>59</v>
      </c>
      <c r="B224" s="73" t="s">
        <v>208</v>
      </c>
      <c r="C224" s="76" t="s">
        <v>132</v>
      </c>
      <c r="D224" s="36" t="s">
        <v>127</v>
      </c>
      <c r="E224" s="37">
        <f t="shared" si="49"/>
        <v>0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>
        <v>0</v>
      </c>
      <c r="L224" s="37">
        <v>0</v>
      </c>
      <c r="M224" s="37">
        <v>0</v>
      </c>
      <c r="N224" s="37">
        <v>0</v>
      </c>
      <c r="O224" s="37">
        <v>0</v>
      </c>
      <c r="P224" s="37">
        <v>0</v>
      </c>
      <c r="Q224" s="41"/>
    </row>
    <row r="225" spans="1:17" s="9" customFormat="1" ht="20.100000000000001" customHeight="1" x14ac:dyDescent="0.25">
      <c r="A225" s="71"/>
      <c r="B225" s="74"/>
      <c r="C225" s="77"/>
      <c r="D225" s="36" t="s">
        <v>128</v>
      </c>
      <c r="E225" s="37">
        <f t="shared" si="49"/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  <c r="Q225" s="41"/>
    </row>
    <row r="226" spans="1:17" s="9" customFormat="1" ht="20.100000000000001" customHeight="1" x14ac:dyDescent="0.25">
      <c r="A226" s="71"/>
      <c r="B226" s="74"/>
      <c r="C226" s="77"/>
      <c r="D226" s="36" t="s">
        <v>129</v>
      </c>
      <c r="E226" s="37">
        <f t="shared" si="49"/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41"/>
    </row>
    <row r="227" spans="1:17" s="9" customFormat="1" ht="20.100000000000001" customHeight="1" x14ac:dyDescent="0.25">
      <c r="A227" s="72"/>
      <c r="B227" s="75"/>
      <c r="C227" s="78"/>
      <c r="D227" s="36" t="s">
        <v>130</v>
      </c>
      <c r="E227" s="37">
        <f t="shared" si="49"/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  <c r="Q227" s="41"/>
    </row>
    <row r="228" spans="1:17" s="9" customFormat="1" ht="20.100000000000001" customHeight="1" x14ac:dyDescent="0.25">
      <c r="A228" s="70" t="s">
        <v>60</v>
      </c>
      <c r="B228" s="73" t="s">
        <v>209</v>
      </c>
      <c r="C228" s="76" t="s">
        <v>132</v>
      </c>
      <c r="D228" s="36" t="s">
        <v>127</v>
      </c>
      <c r="E228" s="37">
        <f t="shared" si="49"/>
        <v>445</v>
      </c>
      <c r="F228" s="37">
        <v>0</v>
      </c>
      <c r="G228" s="37">
        <v>445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37">
        <v>0</v>
      </c>
      <c r="O228" s="37">
        <v>0</v>
      </c>
      <c r="P228" s="37">
        <v>0</v>
      </c>
      <c r="Q228" s="41"/>
    </row>
    <row r="229" spans="1:17" s="9" customFormat="1" ht="20.100000000000001" customHeight="1" x14ac:dyDescent="0.25">
      <c r="A229" s="71"/>
      <c r="B229" s="74"/>
      <c r="C229" s="77"/>
      <c r="D229" s="36" t="s">
        <v>128</v>
      </c>
      <c r="E229" s="37">
        <f t="shared" si="49"/>
        <v>0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37">
        <v>0</v>
      </c>
      <c r="O229" s="37">
        <v>0</v>
      </c>
      <c r="P229" s="37">
        <v>0</v>
      </c>
      <c r="Q229" s="41"/>
    </row>
    <row r="230" spans="1:17" s="9" customFormat="1" ht="20.100000000000001" customHeight="1" x14ac:dyDescent="0.25">
      <c r="A230" s="71"/>
      <c r="B230" s="74"/>
      <c r="C230" s="77"/>
      <c r="D230" s="36" t="s">
        <v>129</v>
      </c>
      <c r="E230" s="37">
        <f t="shared" si="49"/>
        <v>0</v>
      </c>
      <c r="F230" s="37">
        <v>0</v>
      </c>
      <c r="G230" s="37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37">
        <v>0</v>
      </c>
      <c r="O230" s="37">
        <v>0</v>
      </c>
      <c r="P230" s="37">
        <v>0</v>
      </c>
      <c r="Q230" s="41"/>
    </row>
    <row r="231" spans="1:17" s="9" customFormat="1" ht="20.100000000000001" customHeight="1" x14ac:dyDescent="0.25">
      <c r="A231" s="72"/>
      <c r="B231" s="75"/>
      <c r="C231" s="78"/>
      <c r="D231" s="36" t="s">
        <v>130</v>
      </c>
      <c r="E231" s="37">
        <f t="shared" si="49"/>
        <v>445</v>
      </c>
      <c r="F231" s="37">
        <v>0</v>
      </c>
      <c r="G231" s="37">
        <v>445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37">
        <v>0</v>
      </c>
      <c r="O231" s="37">
        <v>0</v>
      </c>
      <c r="P231" s="37">
        <v>0</v>
      </c>
      <c r="Q231" s="41"/>
    </row>
    <row r="232" spans="1:17" s="9" customFormat="1" ht="20.100000000000001" customHeight="1" x14ac:dyDescent="0.25">
      <c r="A232" s="70" t="s">
        <v>61</v>
      </c>
      <c r="B232" s="73" t="s">
        <v>210</v>
      </c>
      <c r="C232" s="76" t="s">
        <v>132</v>
      </c>
      <c r="D232" s="36" t="s">
        <v>127</v>
      </c>
      <c r="E232" s="37">
        <f t="shared" si="49"/>
        <v>445</v>
      </c>
      <c r="F232" s="37">
        <v>0</v>
      </c>
      <c r="G232" s="37">
        <v>445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0</v>
      </c>
      <c r="P232" s="37">
        <v>0</v>
      </c>
      <c r="Q232" s="41"/>
    </row>
    <row r="233" spans="1:17" s="9" customFormat="1" ht="20.100000000000001" customHeight="1" x14ac:dyDescent="0.25">
      <c r="A233" s="71"/>
      <c r="B233" s="74"/>
      <c r="C233" s="77"/>
      <c r="D233" s="36" t="s">
        <v>128</v>
      </c>
      <c r="E233" s="37">
        <f t="shared" si="49"/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7">
        <v>0</v>
      </c>
      <c r="P233" s="37">
        <v>0</v>
      </c>
      <c r="Q233" s="41"/>
    </row>
    <row r="234" spans="1:17" s="9" customFormat="1" ht="20.100000000000001" customHeight="1" x14ac:dyDescent="0.25">
      <c r="A234" s="71"/>
      <c r="B234" s="74"/>
      <c r="C234" s="77"/>
      <c r="D234" s="36" t="s">
        <v>129</v>
      </c>
      <c r="E234" s="37">
        <f t="shared" si="49"/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>
        <v>0</v>
      </c>
      <c r="P234" s="37">
        <v>0</v>
      </c>
      <c r="Q234" s="41"/>
    </row>
    <row r="235" spans="1:17" s="9" customFormat="1" ht="20.100000000000001" customHeight="1" x14ac:dyDescent="0.25">
      <c r="A235" s="72"/>
      <c r="B235" s="75"/>
      <c r="C235" s="78"/>
      <c r="D235" s="36" t="s">
        <v>130</v>
      </c>
      <c r="E235" s="37">
        <f t="shared" si="49"/>
        <v>445</v>
      </c>
      <c r="F235" s="37">
        <v>0</v>
      </c>
      <c r="G235" s="37">
        <v>445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37">
        <v>0</v>
      </c>
      <c r="O235" s="37">
        <v>0</v>
      </c>
      <c r="P235" s="37">
        <v>0</v>
      </c>
      <c r="Q235" s="41"/>
    </row>
    <row r="236" spans="1:17" s="9" customFormat="1" ht="20.100000000000001" customHeight="1" x14ac:dyDescent="0.25">
      <c r="A236" s="70" t="s">
        <v>63</v>
      </c>
      <c r="B236" s="73" t="s">
        <v>62</v>
      </c>
      <c r="C236" s="76" t="s">
        <v>132</v>
      </c>
      <c r="D236" s="36" t="s">
        <v>127</v>
      </c>
      <c r="E236" s="37">
        <f t="shared" si="49"/>
        <v>205</v>
      </c>
      <c r="F236" s="37">
        <v>0</v>
      </c>
      <c r="G236" s="37">
        <v>205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  <c r="Q236" s="41"/>
    </row>
    <row r="237" spans="1:17" s="9" customFormat="1" ht="20.100000000000001" customHeight="1" x14ac:dyDescent="0.25">
      <c r="A237" s="71"/>
      <c r="B237" s="74"/>
      <c r="C237" s="77"/>
      <c r="D237" s="36" t="s">
        <v>128</v>
      </c>
      <c r="E237" s="37">
        <f t="shared" si="49"/>
        <v>0</v>
      </c>
      <c r="F237" s="37">
        <v>0</v>
      </c>
      <c r="G237" s="37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37">
        <v>0</v>
      </c>
      <c r="O237" s="37">
        <v>0</v>
      </c>
      <c r="P237" s="37">
        <v>0</v>
      </c>
      <c r="Q237" s="41"/>
    </row>
    <row r="238" spans="1:17" s="9" customFormat="1" ht="20.100000000000001" customHeight="1" x14ac:dyDescent="0.25">
      <c r="A238" s="71"/>
      <c r="B238" s="74"/>
      <c r="C238" s="77"/>
      <c r="D238" s="36" t="s">
        <v>129</v>
      </c>
      <c r="E238" s="37">
        <f t="shared" si="49"/>
        <v>0</v>
      </c>
      <c r="F238" s="37">
        <v>0</v>
      </c>
      <c r="G238" s="37">
        <v>0</v>
      </c>
      <c r="H238" s="37">
        <v>0</v>
      </c>
      <c r="I238" s="37">
        <v>0</v>
      </c>
      <c r="J238" s="37">
        <v>0</v>
      </c>
      <c r="K238" s="37">
        <v>0</v>
      </c>
      <c r="L238" s="37">
        <v>0</v>
      </c>
      <c r="M238" s="37">
        <v>0</v>
      </c>
      <c r="N238" s="37">
        <v>0</v>
      </c>
      <c r="O238" s="37">
        <v>0</v>
      </c>
      <c r="P238" s="37">
        <v>0</v>
      </c>
      <c r="Q238" s="41"/>
    </row>
    <row r="239" spans="1:17" s="9" customFormat="1" ht="20.100000000000001" customHeight="1" x14ac:dyDescent="0.25">
      <c r="A239" s="72"/>
      <c r="B239" s="75"/>
      <c r="C239" s="78"/>
      <c r="D239" s="36" t="s">
        <v>130</v>
      </c>
      <c r="E239" s="37">
        <f t="shared" si="49"/>
        <v>205</v>
      </c>
      <c r="F239" s="37">
        <v>0</v>
      </c>
      <c r="G239" s="37">
        <v>205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37">
        <v>0</v>
      </c>
      <c r="O239" s="37">
        <v>0</v>
      </c>
      <c r="P239" s="37">
        <v>0</v>
      </c>
      <c r="Q239" s="41"/>
    </row>
    <row r="240" spans="1:17" s="9" customFormat="1" ht="20.100000000000001" customHeight="1" x14ac:dyDescent="0.25">
      <c r="A240" s="70" t="s">
        <v>64</v>
      </c>
      <c r="B240" s="73" t="s">
        <v>211</v>
      </c>
      <c r="C240" s="76" t="s">
        <v>132</v>
      </c>
      <c r="D240" s="36" t="s">
        <v>127</v>
      </c>
      <c r="E240" s="37">
        <f t="shared" si="49"/>
        <v>445</v>
      </c>
      <c r="F240" s="37">
        <v>0</v>
      </c>
      <c r="G240" s="37">
        <v>445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  <c r="Q240" s="41"/>
    </row>
    <row r="241" spans="1:17" s="9" customFormat="1" ht="20.100000000000001" customHeight="1" x14ac:dyDescent="0.25">
      <c r="A241" s="71"/>
      <c r="B241" s="74"/>
      <c r="C241" s="77"/>
      <c r="D241" s="36" t="s">
        <v>128</v>
      </c>
      <c r="E241" s="37">
        <f t="shared" si="49"/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41"/>
    </row>
    <row r="242" spans="1:17" s="9" customFormat="1" ht="20.100000000000001" customHeight="1" x14ac:dyDescent="0.25">
      <c r="A242" s="71"/>
      <c r="B242" s="74"/>
      <c r="C242" s="77"/>
      <c r="D242" s="36" t="s">
        <v>129</v>
      </c>
      <c r="E242" s="37">
        <f t="shared" si="49"/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  <c r="Q242" s="41"/>
    </row>
    <row r="243" spans="1:17" s="9" customFormat="1" ht="20.100000000000001" customHeight="1" x14ac:dyDescent="0.25">
      <c r="A243" s="72"/>
      <c r="B243" s="75"/>
      <c r="C243" s="78"/>
      <c r="D243" s="36" t="s">
        <v>130</v>
      </c>
      <c r="E243" s="37">
        <f t="shared" si="49"/>
        <v>445</v>
      </c>
      <c r="F243" s="37">
        <v>0</v>
      </c>
      <c r="G243" s="37">
        <v>445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41"/>
    </row>
    <row r="244" spans="1:17" s="9" customFormat="1" ht="20.100000000000001" customHeight="1" x14ac:dyDescent="0.25">
      <c r="A244" s="70" t="s">
        <v>65</v>
      </c>
      <c r="B244" s="73" t="s">
        <v>212</v>
      </c>
      <c r="C244" s="76" t="s">
        <v>132</v>
      </c>
      <c r="D244" s="36" t="s">
        <v>127</v>
      </c>
      <c r="E244" s="37">
        <f t="shared" si="49"/>
        <v>2499.6</v>
      </c>
      <c r="F244" s="37">
        <v>296.39999999999998</v>
      </c>
      <c r="G244" s="37">
        <v>2203.1999999999998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  <c r="Q244" s="41"/>
    </row>
    <row r="245" spans="1:17" s="9" customFormat="1" ht="20.100000000000001" customHeight="1" x14ac:dyDescent="0.25">
      <c r="A245" s="71"/>
      <c r="B245" s="74"/>
      <c r="C245" s="77"/>
      <c r="D245" s="36" t="s">
        <v>128</v>
      </c>
      <c r="E245" s="37">
        <f t="shared" si="49"/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  <c r="Q245" s="41"/>
    </row>
    <row r="246" spans="1:17" s="9" customFormat="1" ht="20.100000000000001" customHeight="1" x14ac:dyDescent="0.25">
      <c r="A246" s="71"/>
      <c r="B246" s="74"/>
      <c r="C246" s="77"/>
      <c r="D246" s="36" t="s">
        <v>129</v>
      </c>
      <c r="E246" s="37">
        <f t="shared" si="49"/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0</v>
      </c>
      <c r="P246" s="37">
        <v>0</v>
      </c>
      <c r="Q246" s="41"/>
    </row>
    <row r="247" spans="1:17" s="9" customFormat="1" ht="20.100000000000001" customHeight="1" x14ac:dyDescent="0.25">
      <c r="A247" s="72"/>
      <c r="B247" s="75"/>
      <c r="C247" s="78"/>
      <c r="D247" s="36" t="s">
        <v>130</v>
      </c>
      <c r="E247" s="37">
        <f t="shared" si="49"/>
        <v>2499.6</v>
      </c>
      <c r="F247" s="37">
        <v>296.39999999999998</v>
      </c>
      <c r="G247" s="37">
        <v>2203.1999999999998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0</v>
      </c>
      <c r="P247" s="37">
        <v>0</v>
      </c>
      <c r="Q247" s="41"/>
    </row>
    <row r="248" spans="1:17" s="9" customFormat="1" ht="20.100000000000001" customHeight="1" x14ac:dyDescent="0.25">
      <c r="A248" s="70" t="s">
        <v>66</v>
      </c>
      <c r="B248" s="73" t="s">
        <v>213</v>
      </c>
      <c r="C248" s="76" t="s">
        <v>132</v>
      </c>
      <c r="D248" s="36" t="s">
        <v>127</v>
      </c>
      <c r="E248" s="37">
        <f t="shared" si="49"/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0</v>
      </c>
      <c r="P248" s="37">
        <v>0</v>
      </c>
      <c r="Q248" s="41"/>
    </row>
    <row r="249" spans="1:17" s="9" customFormat="1" ht="20.100000000000001" customHeight="1" x14ac:dyDescent="0.25">
      <c r="A249" s="71"/>
      <c r="B249" s="74"/>
      <c r="C249" s="77"/>
      <c r="D249" s="36" t="s">
        <v>128</v>
      </c>
      <c r="E249" s="37">
        <f t="shared" si="49"/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>
        <v>0</v>
      </c>
      <c r="P249" s="37">
        <v>0</v>
      </c>
      <c r="Q249" s="41"/>
    </row>
    <row r="250" spans="1:17" s="9" customFormat="1" ht="20.100000000000001" customHeight="1" x14ac:dyDescent="0.25">
      <c r="A250" s="71"/>
      <c r="B250" s="74"/>
      <c r="C250" s="77"/>
      <c r="D250" s="36" t="s">
        <v>129</v>
      </c>
      <c r="E250" s="37">
        <f t="shared" si="49"/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>
        <v>0</v>
      </c>
      <c r="P250" s="37">
        <v>0</v>
      </c>
      <c r="Q250" s="41"/>
    </row>
    <row r="251" spans="1:17" s="9" customFormat="1" ht="20.100000000000001" customHeight="1" x14ac:dyDescent="0.25">
      <c r="A251" s="72"/>
      <c r="B251" s="75"/>
      <c r="C251" s="78"/>
      <c r="D251" s="36" t="s">
        <v>130</v>
      </c>
      <c r="E251" s="37">
        <f t="shared" si="49"/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41"/>
    </row>
    <row r="252" spans="1:17" s="9" customFormat="1" ht="20.100000000000001" customHeight="1" x14ac:dyDescent="0.25">
      <c r="A252" s="70" t="s">
        <v>67</v>
      </c>
      <c r="B252" s="73" t="s">
        <v>214</v>
      </c>
      <c r="C252" s="76" t="s">
        <v>132</v>
      </c>
      <c r="D252" s="36" t="s">
        <v>127</v>
      </c>
      <c r="E252" s="37">
        <f t="shared" si="49"/>
        <v>63185.3</v>
      </c>
      <c r="F252" s="37">
        <v>0</v>
      </c>
      <c r="G252" s="37">
        <v>63185.3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41"/>
    </row>
    <row r="253" spans="1:17" s="9" customFormat="1" ht="20.100000000000001" customHeight="1" x14ac:dyDescent="0.25">
      <c r="A253" s="71"/>
      <c r="B253" s="74"/>
      <c r="C253" s="77"/>
      <c r="D253" s="36" t="s">
        <v>128</v>
      </c>
      <c r="E253" s="37">
        <f t="shared" si="49"/>
        <v>62172</v>
      </c>
      <c r="F253" s="37">
        <v>0</v>
      </c>
      <c r="G253" s="37">
        <v>62172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41"/>
    </row>
    <row r="254" spans="1:17" s="9" customFormat="1" ht="20.100000000000001" customHeight="1" x14ac:dyDescent="0.25">
      <c r="A254" s="71"/>
      <c r="B254" s="74"/>
      <c r="C254" s="77"/>
      <c r="D254" s="36" t="s">
        <v>129</v>
      </c>
      <c r="E254" s="37">
        <f t="shared" si="49"/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41"/>
    </row>
    <row r="255" spans="1:17" s="9" customFormat="1" ht="20.100000000000001" customHeight="1" x14ac:dyDescent="0.25">
      <c r="A255" s="72"/>
      <c r="B255" s="75"/>
      <c r="C255" s="78"/>
      <c r="D255" s="36" t="s">
        <v>130</v>
      </c>
      <c r="E255" s="37">
        <f t="shared" si="49"/>
        <v>1013.3</v>
      </c>
      <c r="F255" s="37">
        <v>0</v>
      </c>
      <c r="G255" s="37">
        <v>1013.3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41"/>
    </row>
    <row r="256" spans="1:17" s="9" customFormat="1" ht="20.100000000000001" customHeight="1" x14ac:dyDescent="0.25">
      <c r="A256" s="70" t="s">
        <v>71</v>
      </c>
      <c r="B256" s="73" t="s">
        <v>194</v>
      </c>
      <c r="C256" s="76" t="s">
        <v>132</v>
      </c>
      <c r="D256" s="36" t="s">
        <v>127</v>
      </c>
      <c r="E256" s="37">
        <f t="shared" si="49"/>
        <v>796.9</v>
      </c>
      <c r="F256" s="37">
        <v>0</v>
      </c>
      <c r="G256" s="37">
        <v>796.9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41"/>
    </row>
    <row r="257" spans="1:17" s="9" customFormat="1" ht="20.100000000000001" customHeight="1" x14ac:dyDescent="0.25">
      <c r="A257" s="71"/>
      <c r="B257" s="74"/>
      <c r="C257" s="77"/>
      <c r="D257" s="36" t="s">
        <v>128</v>
      </c>
      <c r="E257" s="37">
        <f t="shared" si="49"/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41"/>
    </row>
    <row r="258" spans="1:17" s="9" customFormat="1" ht="20.100000000000001" customHeight="1" x14ac:dyDescent="0.25">
      <c r="A258" s="71"/>
      <c r="B258" s="74"/>
      <c r="C258" s="77"/>
      <c r="D258" s="36" t="s">
        <v>129</v>
      </c>
      <c r="E258" s="37">
        <f t="shared" si="49"/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41"/>
    </row>
    <row r="259" spans="1:17" s="9" customFormat="1" ht="20.100000000000001" customHeight="1" x14ac:dyDescent="0.25">
      <c r="A259" s="72"/>
      <c r="B259" s="75"/>
      <c r="C259" s="78"/>
      <c r="D259" s="36" t="s">
        <v>130</v>
      </c>
      <c r="E259" s="37">
        <f t="shared" si="49"/>
        <v>796.9</v>
      </c>
      <c r="F259" s="37">
        <v>0</v>
      </c>
      <c r="G259" s="37">
        <v>796.9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41"/>
    </row>
    <row r="260" spans="1:17" s="9" customFormat="1" ht="20.100000000000001" customHeight="1" x14ac:dyDescent="0.25">
      <c r="A260" s="70" t="s">
        <v>215</v>
      </c>
      <c r="B260" s="73" t="s">
        <v>184</v>
      </c>
      <c r="C260" s="76" t="s">
        <v>132</v>
      </c>
      <c r="D260" s="36" t="s">
        <v>127</v>
      </c>
      <c r="E260" s="37">
        <f t="shared" si="49"/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41"/>
    </row>
    <row r="261" spans="1:17" s="9" customFormat="1" ht="23.25" customHeight="1" x14ac:dyDescent="0.25">
      <c r="A261" s="71"/>
      <c r="B261" s="74"/>
      <c r="C261" s="77"/>
      <c r="D261" s="36" t="s">
        <v>128</v>
      </c>
      <c r="E261" s="37">
        <f t="shared" si="49"/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41"/>
    </row>
    <row r="262" spans="1:17" s="9" customFormat="1" ht="21" customHeight="1" x14ac:dyDescent="0.25">
      <c r="A262" s="71"/>
      <c r="B262" s="74"/>
      <c r="C262" s="77"/>
      <c r="D262" s="36" t="s">
        <v>129</v>
      </c>
      <c r="E262" s="37">
        <f t="shared" si="49"/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41"/>
    </row>
    <row r="263" spans="1:17" s="9" customFormat="1" ht="20.100000000000001" customHeight="1" x14ac:dyDescent="0.25">
      <c r="A263" s="72"/>
      <c r="B263" s="75"/>
      <c r="C263" s="78"/>
      <c r="D263" s="36" t="s">
        <v>130</v>
      </c>
      <c r="E263" s="37">
        <f t="shared" si="49"/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  <c r="Q263" s="41"/>
    </row>
    <row r="264" spans="1:17" s="9" customFormat="1" ht="20.100000000000001" customHeight="1" x14ac:dyDescent="0.25">
      <c r="A264" s="70" t="s">
        <v>282</v>
      </c>
      <c r="B264" s="73" t="s">
        <v>283</v>
      </c>
      <c r="C264" s="76" t="s">
        <v>132</v>
      </c>
      <c r="D264" s="36" t="s">
        <v>127</v>
      </c>
      <c r="E264" s="37">
        <f t="shared" ref="E264:E267" si="53">SUM(F264:P264)</f>
        <v>63185.3</v>
      </c>
      <c r="F264" s="37">
        <v>0</v>
      </c>
      <c r="G264" s="37">
        <v>63185.3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>
        <v>0</v>
      </c>
      <c r="P264" s="37">
        <v>0</v>
      </c>
      <c r="Q264" s="41"/>
    </row>
    <row r="265" spans="1:17" s="9" customFormat="1" ht="20.100000000000001" customHeight="1" x14ac:dyDescent="0.25">
      <c r="A265" s="71"/>
      <c r="B265" s="74"/>
      <c r="C265" s="77"/>
      <c r="D265" s="36" t="s">
        <v>128</v>
      </c>
      <c r="E265" s="37">
        <f t="shared" si="53"/>
        <v>62172</v>
      </c>
      <c r="F265" s="37">
        <v>0</v>
      </c>
      <c r="G265" s="37">
        <v>62172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41"/>
    </row>
    <row r="266" spans="1:17" s="9" customFormat="1" ht="20.100000000000001" customHeight="1" x14ac:dyDescent="0.25">
      <c r="A266" s="71"/>
      <c r="B266" s="74"/>
      <c r="C266" s="77"/>
      <c r="D266" s="36" t="s">
        <v>129</v>
      </c>
      <c r="E266" s="37">
        <f t="shared" si="53"/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>
        <v>0</v>
      </c>
      <c r="P266" s="37">
        <v>0</v>
      </c>
      <c r="Q266" s="41"/>
    </row>
    <row r="267" spans="1:17" s="9" customFormat="1" ht="20.100000000000001" customHeight="1" x14ac:dyDescent="0.25">
      <c r="A267" s="72"/>
      <c r="B267" s="75"/>
      <c r="C267" s="78"/>
      <c r="D267" s="36" t="s">
        <v>130</v>
      </c>
      <c r="E267" s="37">
        <f t="shared" si="53"/>
        <v>1013.3</v>
      </c>
      <c r="F267" s="37">
        <v>0</v>
      </c>
      <c r="G267" s="37">
        <v>1013.3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41"/>
    </row>
    <row r="268" spans="1:17" ht="20.100000000000001" customHeight="1" x14ac:dyDescent="0.25">
      <c r="A268" s="70" t="s">
        <v>68</v>
      </c>
      <c r="B268" s="73" t="s">
        <v>216</v>
      </c>
      <c r="C268" s="76" t="s">
        <v>132</v>
      </c>
      <c r="D268" s="36" t="s">
        <v>127</v>
      </c>
      <c r="E268" s="37">
        <f t="shared" si="49"/>
        <v>96100.4</v>
      </c>
      <c r="F268" s="37">
        <v>0</v>
      </c>
      <c r="G268" s="37">
        <v>0</v>
      </c>
      <c r="H268" s="37">
        <v>96100.4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>
        <v>0</v>
      </c>
      <c r="P268" s="37">
        <v>0</v>
      </c>
      <c r="Q268" s="18"/>
    </row>
    <row r="269" spans="1:17" ht="20.100000000000001" customHeight="1" x14ac:dyDescent="0.25">
      <c r="A269" s="71"/>
      <c r="B269" s="74"/>
      <c r="C269" s="77"/>
      <c r="D269" s="36" t="s">
        <v>128</v>
      </c>
      <c r="E269" s="37">
        <f t="shared" si="49"/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18"/>
    </row>
    <row r="270" spans="1:17" ht="20.100000000000001" customHeight="1" x14ac:dyDescent="0.25">
      <c r="A270" s="71"/>
      <c r="B270" s="74"/>
      <c r="C270" s="77"/>
      <c r="D270" s="36" t="s">
        <v>129</v>
      </c>
      <c r="E270" s="37">
        <f t="shared" si="49"/>
        <v>95040.4</v>
      </c>
      <c r="F270" s="37">
        <v>0</v>
      </c>
      <c r="G270" s="37">
        <v>0</v>
      </c>
      <c r="H270" s="37">
        <v>95040.4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18"/>
    </row>
    <row r="271" spans="1:17" ht="20.100000000000001" customHeight="1" x14ac:dyDescent="0.25">
      <c r="A271" s="72"/>
      <c r="B271" s="75"/>
      <c r="C271" s="78"/>
      <c r="D271" s="36" t="s">
        <v>130</v>
      </c>
      <c r="E271" s="37">
        <f t="shared" si="49"/>
        <v>1060</v>
      </c>
      <c r="F271" s="37">
        <v>0</v>
      </c>
      <c r="G271" s="37">
        <v>0</v>
      </c>
      <c r="H271" s="37">
        <v>1060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18"/>
    </row>
    <row r="272" spans="1:17" ht="20.100000000000001" customHeight="1" x14ac:dyDescent="0.25">
      <c r="A272" s="70" t="s">
        <v>304</v>
      </c>
      <c r="B272" s="73" t="s">
        <v>218</v>
      </c>
      <c r="C272" s="76" t="s">
        <v>132</v>
      </c>
      <c r="D272" s="36" t="s">
        <v>127</v>
      </c>
      <c r="E272" s="37">
        <f t="shared" ref="E272:E275" si="54">SUM(F272:P272)</f>
        <v>4769.3999999999996</v>
      </c>
      <c r="F272" s="37">
        <f t="shared" ref="F272:I272" si="55">F273+F274+F275</f>
        <v>0</v>
      </c>
      <c r="G272" s="37">
        <f t="shared" si="55"/>
        <v>0</v>
      </c>
      <c r="H272" s="37">
        <f t="shared" si="55"/>
        <v>320</v>
      </c>
      <c r="I272" s="37">
        <f t="shared" si="55"/>
        <v>568.6</v>
      </c>
      <c r="J272" s="37">
        <f>J273+J274+J275</f>
        <v>549.20000000000005</v>
      </c>
      <c r="K272" s="37">
        <f t="shared" ref="K272:L272" si="56">K273+K274+K275</f>
        <v>922.5</v>
      </c>
      <c r="L272" s="37">
        <f t="shared" si="56"/>
        <v>409.1</v>
      </c>
      <c r="M272" s="37">
        <f>M273+M274+M275</f>
        <v>500</v>
      </c>
      <c r="N272" s="37">
        <f t="shared" ref="N272:P272" si="57">N273+N274+N275</f>
        <v>500</v>
      </c>
      <c r="O272" s="37">
        <f t="shared" si="57"/>
        <v>500</v>
      </c>
      <c r="P272" s="37">
        <f t="shared" si="57"/>
        <v>500</v>
      </c>
      <c r="Q272" s="18"/>
    </row>
    <row r="273" spans="1:17" ht="20.100000000000001" customHeight="1" x14ac:dyDescent="0.25">
      <c r="A273" s="71"/>
      <c r="B273" s="74"/>
      <c r="C273" s="77"/>
      <c r="D273" s="36" t="s">
        <v>128</v>
      </c>
      <c r="E273" s="37">
        <f t="shared" si="54"/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>
        <v>0</v>
      </c>
      <c r="P273" s="37">
        <v>0</v>
      </c>
      <c r="Q273" s="18"/>
    </row>
    <row r="274" spans="1:17" ht="20.100000000000001" customHeight="1" x14ac:dyDescent="0.25">
      <c r="A274" s="71"/>
      <c r="B274" s="74"/>
      <c r="C274" s="77"/>
      <c r="D274" s="36" t="s">
        <v>129</v>
      </c>
      <c r="E274" s="37">
        <f t="shared" si="54"/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>
        <v>0</v>
      </c>
      <c r="P274" s="37">
        <v>0</v>
      </c>
      <c r="Q274" s="18"/>
    </row>
    <row r="275" spans="1:17" ht="20.100000000000001" customHeight="1" x14ac:dyDescent="0.25">
      <c r="A275" s="72"/>
      <c r="B275" s="75"/>
      <c r="C275" s="78"/>
      <c r="D275" s="36" t="s">
        <v>130</v>
      </c>
      <c r="E275" s="37">
        <f t="shared" si="54"/>
        <v>4769.3999999999996</v>
      </c>
      <c r="F275" s="37">
        <v>0</v>
      </c>
      <c r="G275" s="37">
        <v>0</v>
      </c>
      <c r="H275" s="37">
        <v>320</v>
      </c>
      <c r="I275" s="37">
        <v>568.6</v>
      </c>
      <c r="J275" s="37">
        <v>549.20000000000005</v>
      </c>
      <c r="K275" s="37">
        <v>922.5</v>
      </c>
      <c r="L275" s="37">
        <v>409.1</v>
      </c>
      <c r="M275" s="37">
        <v>500</v>
      </c>
      <c r="N275" s="37">
        <v>500</v>
      </c>
      <c r="O275" s="37">
        <v>500</v>
      </c>
      <c r="P275" s="37">
        <v>500</v>
      </c>
      <c r="Q275" s="18"/>
    </row>
    <row r="276" spans="1:17" ht="20.100000000000001" customHeight="1" x14ac:dyDescent="0.25">
      <c r="A276" s="70" t="s">
        <v>69</v>
      </c>
      <c r="B276" s="73" t="s">
        <v>298</v>
      </c>
      <c r="C276" s="76" t="s">
        <v>252</v>
      </c>
      <c r="D276" s="36" t="s">
        <v>127</v>
      </c>
      <c r="E276" s="37">
        <f t="shared" ref="E276:E283" si="58">SUM(F276:P276)</f>
        <v>1359.3000000000002</v>
      </c>
      <c r="F276" s="37">
        <f t="shared" ref="F276:I276" si="59">F277+F278+F279</f>
        <v>0</v>
      </c>
      <c r="G276" s="37">
        <f t="shared" si="59"/>
        <v>0</v>
      </c>
      <c r="H276" s="37">
        <f t="shared" si="59"/>
        <v>0</v>
      </c>
      <c r="I276" s="37">
        <f t="shared" si="59"/>
        <v>0</v>
      </c>
      <c r="J276" s="37">
        <f>J277+J278+J279</f>
        <v>0</v>
      </c>
      <c r="K276" s="37">
        <f t="shared" ref="K276:P276" si="60">K277+K278+K279</f>
        <v>1359.3000000000002</v>
      </c>
      <c r="L276" s="37">
        <f t="shared" si="60"/>
        <v>0</v>
      </c>
      <c r="M276" s="37">
        <f t="shared" si="60"/>
        <v>0</v>
      </c>
      <c r="N276" s="37">
        <f t="shared" si="60"/>
        <v>0</v>
      </c>
      <c r="O276" s="37">
        <f t="shared" si="60"/>
        <v>0</v>
      </c>
      <c r="P276" s="37">
        <f t="shared" si="60"/>
        <v>0</v>
      </c>
      <c r="Q276" s="18"/>
    </row>
    <row r="277" spans="1:17" ht="20.100000000000001" customHeight="1" x14ac:dyDescent="0.25">
      <c r="A277" s="71"/>
      <c r="B277" s="74"/>
      <c r="C277" s="77"/>
      <c r="D277" s="36" t="s">
        <v>128</v>
      </c>
      <c r="E277" s="37">
        <f t="shared" si="58"/>
        <v>0</v>
      </c>
      <c r="F277" s="37">
        <v>0</v>
      </c>
      <c r="G277" s="37">
        <v>0</v>
      </c>
      <c r="H277" s="37">
        <v>0</v>
      </c>
      <c r="I277" s="37">
        <v>0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>
        <v>0</v>
      </c>
      <c r="P277" s="37">
        <v>0</v>
      </c>
      <c r="Q277" s="18"/>
    </row>
    <row r="278" spans="1:17" ht="20.100000000000001" customHeight="1" x14ac:dyDescent="0.25">
      <c r="A278" s="71"/>
      <c r="B278" s="74"/>
      <c r="C278" s="77"/>
      <c r="D278" s="36" t="s">
        <v>129</v>
      </c>
      <c r="E278" s="37">
        <f t="shared" si="58"/>
        <v>1223.4000000000001</v>
      </c>
      <c r="F278" s="37">
        <v>0</v>
      </c>
      <c r="G278" s="37">
        <v>0</v>
      </c>
      <c r="H278" s="37">
        <v>0</v>
      </c>
      <c r="I278" s="37">
        <v>0</v>
      </c>
      <c r="J278" s="37">
        <v>0</v>
      </c>
      <c r="K278" s="37">
        <v>1223.4000000000001</v>
      </c>
      <c r="L278" s="37">
        <v>0</v>
      </c>
      <c r="M278" s="37">
        <v>0</v>
      </c>
      <c r="N278" s="37">
        <v>0</v>
      </c>
      <c r="O278" s="37">
        <v>0</v>
      </c>
      <c r="P278" s="37">
        <v>0</v>
      </c>
      <c r="Q278" s="18"/>
    </row>
    <row r="279" spans="1:17" ht="20.100000000000001" customHeight="1" x14ac:dyDescent="0.25">
      <c r="A279" s="72"/>
      <c r="B279" s="75"/>
      <c r="C279" s="78"/>
      <c r="D279" s="36" t="s">
        <v>130</v>
      </c>
      <c r="E279" s="37">
        <f t="shared" si="58"/>
        <v>135.9</v>
      </c>
      <c r="F279" s="37">
        <v>0</v>
      </c>
      <c r="G279" s="37">
        <v>0</v>
      </c>
      <c r="H279" s="37">
        <v>0</v>
      </c>
      <c r="I279" s="37">
        <v>0</v>
      </c>
      <c r="J279" s="37">
        <v>0</v>
      </c>
      <c r="K279" s="37">
        <f>50+85.9</f>
        <v>135.9</v>
      </c>
      <c r="L279" s="37">
        <v>0</v>
      </c>
      <c r="M279" s="37">
        <v>0</v>
      </c>
      <c r="N279" s="37">
        <v>0</v>
      </c>
      <c r="O279" s="37">
        <v>0</v>
      </c>
      <c r="P279" s="37">
        <v>0</v>
      </c>
      <c r="Q279" s="18"/>
    </row>
    <row r="280" spans="1:17" ht="20.100000000000001" customHeight="1" x14ac:dyDescent="0.25">
      <c r="A280" s="70" t="s">
        <v>302</v>
      </c>
      <c r="B280" s="73" t="s">
        <v>294</v>
      </c>
      <c r="C280" s="76" t="s">
        <v>132</v>
      </c>
      <c r="D280" s="36" t="s">
        <v>127</v>
      </c>
      <c r="E280" s="37">
        <f t="shared" si="58"/>
        <v>207751.7</v>
      </c>
      <c r="F280" s="37">
        <f t="shared" ref="F280:I280" si="61">F281+F282+F283</f>
        <v>0</v>
      </c>
      <c r="G280" s="37">
        <f t="shared" si="61"/>
        <v>0</v>
      </c>
      <c r="H280" s="37">
        <f t="shared" si="61"/>
        <v>0</v>
      </c>
      <c r="I280" s="37">
        <f t="shared" si="61"/>
        <v>0</v>
      </c>
      <c r="J280" s="37">
        <f>J281+J282+J283</f>
        <v>203114.1</v>
      </c>
      <c r="K280" s="37">
        <f t="shared" ref="K280:P280" si="62">K281+K282+K283</f>
        <v>600</v>
      </c>
      <c r="L280" s="37">
        <f t="shared" si="62"/>
        <v>0</v>
      </c>
      <c r="M280" s="37">
        <f t="shared" si="62"/>
        <v>4037.6</v>
      </c>
      <c r="N280" s="37">
        <f t="shared" si="62"/>
        <v>0</v>
      </c>
      <c r="O280" s="37">
        <f t="shared" si="62"/>
        <v>0</v>
      </c>
      <c r="P280" s="37">
        <f t="shared" si="62"/>
        <v>0</v>
      </c>
      <c r="Q280" s="18"/>
    </row>
    <row r="281" spans="1:17" ht="20.100000000000001" customHeight="1" x14ac:dyDescent="0.25">
      <c r="A281" s="71"/>
      <c r="B281" s="74"/>
      <c r="C281" s="77"/>
      <c r="D281" s="36" t="s">
        <v>128</v>
      </c>
      <c r="E281" s="37">
        <f t="shared" si="58"/>
        <v>0</v>
      </c>
      <c r="F281" s="37">
        <v>0</v>
      </c>
      <c r="G281" s="37">
        <v>0</v>
      </c>
      <c r="H281" s="37">
        <v>0</v>
      </c>
      <c r="I281" s="37">
        <v>0</v>
      </c>
      <c r="J281" s="37">
        <v>0</v>
      </c>
      <c r="K281" s="37">
        <v>0</v>
      </c>
      <c r="L281" s="37">
        <v>0</v>
      </c>
      <c r="M281" s="37">
        <v>0</v>
      </c>
      <c r="N281" s="37">
        <v>0</v>
      </c>
      <c r="O281" s="37">
        <v>0</v>
      </c>
      <c r="P281" s="37">
        <v>0</v>
      </c>
      <c r="Q281" s="18"/>
    </row>
    <row r="282" spans="1:17" ht="20.100000000000001" customHeight="1" x14ac:dyDescent="0.25">
      <c r="A282" s="71"/>
      <c r="B282" s="74"/>
      <c r="C282" s="77"/>
      <c r="D282" s="36" t="s">
        <v>129</v>
      </c>
      <c r="E282" s="37">
        <f t="shared" si="58"/>
        <v>181438.6</v>
      </c>
      <c r="F282" s="37">
        <v>0</v>
      </c>
      <c r="G282" s="37">
        <v>0</v>
      </c>
      <c r="H282" s="37">
        <v>0</v>
      </c>
      <c r="I282" s="37">
        <v>0</v>
      </c>
      <c r="J282" s="37">
        <v>180844.6</v>
      </c>
      <c r="K282" s="37">
        <v>594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  <c r="Q282" s="18"/>
    </row>
    <row r="283" spans="1:17" ht="20.100000000000001" customHeight="1" x14ac:dyDescent="0.25">
      <c r="A283" s="72"/>
      <c r="B283" s="75"/>
      <c r="C283" s="78"/>
      <c r="D283" s="36" t="s">
        <v>130</v>
      </c>
      <c r="E283" s="37">
        <f t="shared" si="58"/>
        <v>26313.1</v>
      </c>
      <c r="F283" s="37">
        <v>0</v>
      </c>
      <c r="G283" s="37">
        <v>0</v>
      </c>
      <c r="H283" s="37">
        <v>0</v>
      </c>
      <c r="I283" s="37">
        <v>0</v>
      </c>
      <c r="J283" s="37">
        <v>22269.5</v>
      </c>
      <c r="K283" s="37">
        <v>6</v>
      </c>
      <c r="L283" s="37">
        <v>0</v>
      </c>
      <c r="M283" s="37">
        <v>4037.6</v>
      </c>
      <c r="N283" s="37">
        <v>0</v>
      </c>
      <c r="O283" s="37">
        <v>0</v>
      </c>
      <c r="P283" s="37">
        <v>0</v>
      </c>
      <c r="Q283" s="18"/>
    </row>
    <row r="284" spans="1:17" ht="29.25" customHeight="1" x14ac:dyDescent="0.25">
      <c r="A284" s="70" t="s">
        <v>305</v>
      </c>
      <c r="B284" s="73" t="s">
        <v>217</v>
      </c>
      <c r="C284" s="76" t="s">
        <v>132</v>
      </c>
      <c r="D284" s="34" t="s">
        <v>127</v>
      </c>
      <c r="E284" s="37">
        <f>SUM(F284:P284)</f>
        <v>196236.79999999999</v>
      </c>
      <c r="F284" s="38">
        <v>0</v>
      </c>
      <c r="G284" s="38">
        <v>0</v>
      </c>
      <c r="H284" s="38">
        <v>196236.79999999999</v>
      </c>
      <c r="I284" s="38">
        <v>0</v>
      </c>
      <c r="J284" s="38">
        <v>0</v>
      </c>
      <c r="K284" s="38">
        <v>0</v>
      </c>
      <c r="L284" s="38">
        <v>0</v>
      </c>
      <c r="M284" s="38">
        <v>0</v>
      </c>
      <c r="N284" s="38">
        <v>0</v>
      </c>
      <c r="O284" s="38">
        <v>0</v>
      </c>
      <c r="P284" s="38">
        <v>0</v>
      </c>
      <c r="Q284" s="18"/>
    </row>
    <row r="285" spans="1:17" ht="21" customHeight="1" x14ac:dyDescent="0.25">
      <c r="A285" s="71"/>
      <c r="B285" s="74"/>
      <c r="C285" s="77"/>
      <c r="D285" s="36" t="s">
        <v>128</v>
      </c>
      <c r="E285" s="37">
        <f>SUM(F285:P285)</f>
        <v>0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18"/>
    </row>
    <row r="286" spans="1:17" ht="20.25" customHeight="1" x14ac:dyDescent="0.25">
      <c r="A286" s="71"/>
      <c r="B286" s="74"/>
      <c r="C286" s="77"/>
      <c r="D286" s="36" t="s">
        <v>129</v>
      </c>
      <c r="E286" s="37">
        <f>SUM(F286:P286)</f>
        <v>194256.9</v>
      </c>
      <c r="F286" s="37">
        <v>0</v>
      </c>
      <c r="G286" s="37">
        <v>0</v>
      </c>
      <c r="H286" s="37">
        <v>194256.9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37">
        <v>0</v>
      </c>
      <c r="P286" s="37">
        <v>0</v>
      </c>
      <c r="Q286" s="18"/>
    </row>
    <row r="287" spans="1:17" ht="189.75" customHeight="1" x14ac:dyDescent="0.25">
      <c r="A287" s="72"/>
      <c r="B287" s="75"/>
      <c r="C287" s="78"/>
      <c r="D287" s="36" t="s">
        <v>130</v>
      </c>
      <c r="E287" s="37">
        <f>SUM(F287:P287)</f>
        <v>1979.9</v>
      </c>
      <c r="F287" s="37">
        <v>0</v>
      </c>
      <c r="G287" s="37">
        <v>0</v>
      </c>
      <c r="H287" s="37">
        <v>1979.9</v>
      </c>
      <c r="I287" s="37">
        <v>0</v>
      </c>
      <c r="J287" s="37">
        <v>0</v>
      </c>
      <c r="K287" s="37">
        <v>0</v>
      </c>
      <c r="L287" s="37">
        <v>0</v>
      </c>
      <c r="M287" s="37">
        <v>0</v>
      </c>
      <c r="N287" s="37">
        <v>0</v>
      </c>
      <c r="O287" s="37">
        <v>0</v>
      </c>
      <c r="P287" s="37">
        <v>0</v>
      </c>
      <c r="Q287" s="18"/>
    </row>
    <row r="288" spans="1:17" ht="20.100000000000001" customHeight="1" x14ac:dyDescent="0.25">
      <c r="A288" s="70" t="s">
        <v>303</v>
      </c>
      <c r="B288" s="73" t="s">
        <v>293</v>
      </c>
      <c r="C288" s="76" t="s">
        <v>277</v>
      </c>
      <c r="D288" s="36" t="s">
        <v>127</v>
      </c>
      <c r="E288" s="37">
        <f t="shared" ref="E288:E291" si="63">SUM(F288:P288)</f>
        <v>93600</v>
      </c>
      <c r="F288" s="37">
        <f t="shared" ref="F288:I288" si="64">F289+F290+F291</f>
        <v>0</v>
      </c>
      <c r="G288" s="37">
        <f t="shared" si="64"/>
        <v>0</v>
      </c>
      <c r="H288" s="37">
        <f t="shared" si="64"/>
        <v>0</v>
      </c>
      <c r="I288" s="37">
        <f t="shared" si="64"/>
        <v>0</v>
      </c>
      <c r="J288" s="37">
        <f>J289+J290+J291</f>
        <v>50600</v>
      </c>
      <c r="K288" s="37">
        <f t="shared" ref="K288:P288" si="65">K289+K290+K291</f>
        <v>43000</v>
      </c>
      <c r="L288" s="37">
        <f t="shared" si="65"/>
        <v>0</v>
      </c>
      <c r="M288" s="37">
        <f t="shared" si="65"/>
        <v>0</v>
      </c>
      <c r="N288" s="37">
        <f t="shared" si="65"/>
        <v>0</v>
      </c>
      <c r="O288" s="37">
        <f t="shared" si="65"/>
        <v>0</v>
      </c>
      <c r="P288" s="37">
        <f t="shared" si="65"/>
        <v>0</v>
      </c>
      <c r="Q288" s="18"/>
    </row>
    <row r="289" spans="1:17" ht="20.100000000000001" customHeight="1" x14ac:dyDescent="0.25">
      <c r="A289" s="71"/>
      <c r="B289" s="74"/>
      <c r="C289" s="77"/>
      <c r="D289" s="36" t="s">
        <v>128</v>
      </c>
      <c r="E289" s="37">
        <f t="shared" si="63"/>
        <v>0</v>
      </c>
      <c r="F289" s="37">
        <v>0</v>
      </c>
      <c r="G289" s="37">
        <v>0</v>
      </c>
      <c r="H289" s="37">
        <v>0</v>
      </c>
      <c r="I289" s="37">
        <v>0</v>
      </c>
      <c r="J289" s="37">
        <v>0</v>
      </c>
      <c r="K289" s="37">
        <v>0</v>
      </c>
      <c r="L289" s="37">
        <v>0</v>
      </c>
      <c r="M289" s="37">
        <v>0</v>
      </c>
      <c r="N289" s="37">
        <v>0</v>
      </c>
      <c r="O289" s="37">
        <v>0</v>
      </c>
      <c r="P289" s="37">
        <v>0</v>
      </c>
      <c r="Q289" s="18"/>
    </row>
    <row r="290" spans="1:17" ht="20.100000000000001" customHeight="1" x14ac:dyDescent="0.25">
      <c r="A290" s="71"/>
      <c r="B290" s="74"/>
      <c r="C290" s="77"/>
      <c r="D290" s="36" t="s">
        <v>129</v>
      </c>
      <c r="E290" s="37">
        <f t="shared" si="63"/>
        <v>87654.6</v>
      </c>
      <c r="F290" s="37">
        <v>0</v>
      </c>
      <c r="G290" s="37">
        <v>0</v>
      </c>
      <c r="H290" s="37">
        <v>0</v>
      </c>
      <c r="I290" s="37">
        <v>0</v>
      </c>
      <c r="J290" s="37">
        <v>45084.6</v>
      </c>
      <c r="K290" s="37">
        <v>42570</v>
      </c>
      <c r="L290" s="37">
        <v>0</v>
      </c>
      <c r="M290" s="37">
        <v>0</v>
      </c>
      <c r="N290" s="37">
        <v>0</v>
      </c>
      <c r="O290" s="37">
        <v>0</v>
      </c>
      <c r="P290" s="37">
        <v>0</v>
      </c>
      <c r="Q290" s="18"/>
    </row>
    <row r="291" spans="1:17" ht="42.75" customHeight="1" x14ac:dyDescent="0.25">
      <c r="A291" s="72"/>
      <c r="B291" s="75"/>
      <c r="C291" s="78"/>
      <c r="D291" s="36" t="s">
        <v>130</v>
      </c>
      <c r="E291" s="37">
        <f t="shared" si="63"/>
        <v>5945.4</v>
      </c>
      <c r="F291" s="37">
        <v>0</v>
      </c>
      <c r="G291" s="37">
        <v>0</v>
      </c>
      <c r="H291" s="37">
        <v>0</v>
      </c>
      <c r="I291" s="37">
        <v>0</v>
      </c>
      <c r="J291" s="37">
        <v>5515.4</v>
      </c>
      <c r="K291" s="37">
        <v>430</v>
      </c>
      <c r="L291" s="37">
        <v>0</v>
      </c>
      <c r="M291" s="37">
        <v>0</v>
      </c>
      <c r="N291" s="37">
        <v>0</v>
      </c>
      <c r="O291" s="37">
        <v>0</v>
      </c>
      <c r="P291" s="37">
        <v>0</v>
      </c>
      <c r="Q291" s="18"/>
    </row>
    <row r="292" spans="1:17" ht="20.100000000000001" customHeight="1" x14ac:dyDescent="0.25">
      <c r="A292" s="70">
        <v>3</v>
      </c>
      <c r="B292" s="73" t="s">
        <v>219</v>
      </c>
      <c r="C292" s="76" t="s">
        <v>132</v>
      </c>
      <c r="D292" s="36" t="s">
        <v>127</v>
      </c>
      <c r="E292" s="37">
        <f>SUM(F292:P292)</f>
        <v>99721.9</v>
      </c>
      <c r="F292" s="37">
        <f>F293+F294+F295</f>
        <v>18573.099999999999</v>
      </c>
      <c r="G292" s="37">
        <f t="shared" ref="G292:I292" si="66">G293+G294+G295</f>
        <v>6790.8</v>
      </c>
      <c r="H292" s="37">
        <f t="shared" si="66"/>
        <v>8559.9</v>
      </c>
      <c r="I292" s="37">
        <f t="shared" si="66"/>
        <v>16766.5</v>
      </c>
      <c r="J292" s="37">
        <f>J293+J294+J295</f>
        <v>3486.6</v>
      </c>
      <c r="K292" s="37">
        <f>K293+K294+K295</f>
        <v>18548</v>
      </c>
      <c r="L292" s="37">
        <f>L293+L294+L295</f>
        <v>2550.4</v>
      </c>
      <c r="M292" s="37">
        <f>M293+M294+M295</f>
        <v>500</v>
      </c>
      <c r="N292" s="37">
        <f t="shared" ref="N292:P292" si="67">N293+N294+N295</f>
        <v>500</v>
      </c>
      <c r="O292" s="37">
        <f t="shared" si="67"/>
        <v>11723.3</v>
      </c>
      <c r="P292" s="37">
        <f t="shared" si="67"/>
        <v>11723.3</v>
      </c>
      <c r="Q292" s="18"/>
    </row>
    <row r="293" spans="1:17" ht="20.100000000000001" customHeight="1" x14ac:dyDescent="0.25">
      <c r="A293" s="71"/>
      <c r="B293" s="74"/>
      <c r="C293" s="77"/>
      <c r="D293" s="36" t="s">
        <v>128</v>
      </c>
      <c r="E293" s="37">
        <f t="shared" ref="E293:E295" si="68">SUM(F293:P293)</f>
        <v>10328.700000000001</v>
      </c>
      <c r="F293" s="37">
        <v>10328.700000000001</v>
      </c>
      <c r="G293" s="37">
        <v>0</v>
      </c>
      <c r="H293" s="37">
        <v>0</v>
      </c>
      <c r="I293" s="37">
        <v>0</v>
      </c>
      <c r="J293" s="37">
        <f t="shared" ref="J293:L295" si="69">J297+J313+J345</f>
        <v>0</v>
      </c>
      <c r="K293" s="37">
        <f t="shared" si="69"/>
        <v>0</v>
      </c>
      <c r="L293" s="37">
        <f t="shared" si="69"/>
        <v>0</v>
      </c>
      <c r="M293" s="37">
        <f>M297+M345</f>
        <v>0</v>
      </c>
      <c r="N293" s="37">
        <f t="shared" ref="N293:P293" si="70">N297+N345</f>
        <v>0</v>
      </c>
      <c r="O293" s="37">
        <f t="shared" si="70"/>
        <v>0</v>
      </c>
      <c r="P293" s="37">
        <f t="shared" si="70"/>
        <v>0</v>
      </c>
      <c r="Q293" s="18"/>
    </row>
    <row r="294" spans="1:17" ht="20.100000000000001" customHeight="1" x14ac:dyDescent="0.25">
      <c r="A294" s="71"/>
      <c r="B294" s="74"/>
      <c r="C294" s="77"/>
      <c r="D294" s="36" t="s">
        <v>129</v>
      </c>
      <c r="E294" s="37">
        <f t="shared" si="68"/>
        <v>21085</v>
      </c>
      <c r="F294" s="37">
        <v>1085</v>
      </c>
      <c r="G294" s="37">
        <v>0</v>
      </c>
      <c r="H294" s="37">
        <v>0</v>
      </c>
      <c r="I294" s="37">
        <v>0</v>
      </c>
      <c r="J294" s="37">
        <f t="shared" si="69"/>
        <v>0</v>
      </c>
      <c r="K294" s="37">
        <f t="shared" si="69"/>
        <v>0</v>
      </c>
      <c r="L294" s="37">
        <f t="shared" si="69"/>
        <v>0</v>
      </c>
      <c r="M294" s="37">
        <f t="shared" ref="M294:P295" si="71">M298+M346</f>
        <v>0</v>
      </c>
      <c r="N294" s="37">
        <f t="shared" si="71"/>
        <v>0</v>
      </c>
      <c r="O294" s="37">
        <f t="shared" si="71"/>
        <v>10000</v>
      </c>
      <c r="P294" s="37">
        <f t="shared" si="71"/>
        <v>10000</v>
      </c>
      <c r="Q294" s="18"/>
    </row>
    <row r="295" spans="1:17" ht="20.100000000000001" customHeight="1" x14ac:dyDescent="0.25">
      <c r="A295" s="72"/>
      <c r="B295" s="75"/>
      <c r="C295" s="78"/>
      <c r="D295" s="36" t="s">
        <v>130</v>
      </c>
      <c r="E295" s="37">
        <f t="shared" si="68"/>
        <v>68308.2</v>
      </c>
      <c r="F295" s="37">
        <v>7159.4</v>
      </c>
      <c r="G295" s="37">
        <v>6790.8</v>
      </c>
      <c r="H295" s="37">
        <v>8559.9</v>
      </c>
      <c r="I295" s="37">
        <f>I299+I315+I347</f>
        <v>16766.5</v>
      </c>
      <c r="J295" s="37">
        <f t="shared" si="69"/>
        <v>3486.6</v>
      </c>
      <c r="K295" s="37">
        <f t="shared" si="69"/>
        <v>18548</v>
      </c>
      <c r="L295" s="37">
        <f t="shared" si="69"/>
        <v>2550.4</v>
      </c>
      <c r="M295" s="37">
        <f t="shared" si="71"/>
        <v>500</v>
      </c>
      <c r="N295" s="37">
        <f t="shared" si="71"/>
        <v>500</v>
      </c>
      <c r="O295" s="37">
        <f t="shared" si="71"/>
        <v>1723.3</v>
      </c>
      <c r="P295" s="37">
        <f t="shared" si="71"/>
        <v>1723.3</v>
      </c>
      <c r="Q295" s="18"/>
    </row>
    <row r="296" spans="1:17" ht="20.100000000000001" customHeight="1" x14ac:dyDescent="0.25">
      <c r="A296" s="70" t="s">
        <v>70</v>
      </c>
      <c r="B296" s="73" t="s">
        <v>220</v>
      </c>
      <c r="C296" s="76" t="s">
        <v>132</v>
      </c>
      <c r="D296" s="36" t="s">
        <v>127</v>
      </c>
      <c r="E296" s="37">
        <f>SUM(F296:P296)</f>
        <v>2787.1</v>
      </c>
      <c r="F296" s="37">
        <v>500</v>
      </c>
      <c r="G296" s="37">
        <v>0</v>
      </c>
      <c r="H296" s="37">
        <v>287.10000000000002</v>
      </c>
      <c r="I296" s="37">
        <v>0</v>
      </c>
      <c r="J296" s="37">
        <v>0</v>
      </c>
      <c r="K296" s="37">
        <v>0</v>
      </c>
      <c r="L296" s="37">
        <v>0</v>
      </c>
      <c r="M296" s="37">
        <f>M297+M298+M299</f>
        <v>500</v>
      </c>
      <c r="N296" s="37">
        <f t="shared" ref="N296:P296" si="72">N297+N298+N299</f>
        <v>500</v>
      </c>
      <c r="O296" s="37">
        <f t="shared" si="72"/>
        <v>500</v>
      </c>
      <c r="P296" s="37">
        <f t="shared" si="72"/>
        <v>500</v>
      </c>
      <c r="Q296" s="18"/>
    </row>
    <row r="297" spans="1:17" ht="20.100000000000001" customHeight="1" x14ac:dyDescent="0.25">
      <c r="A297" s="71"/>
      <c r="B297" s="74"/>
      <c r="C297" s="77"/>
      <c r="D297" s="36" t="s">
        <v>128</v>
      </c>
      <c r="E297" s="37">
        <f t="shared" ref="E297:E311" si="73">SUM(F297:P297)</f>
        <v>0</v>
      </c>
      <c r="F297" s="37">
        <v>0</v>
      </c>
      <c r="G297" s="37">
        <v>0</v>
      </c>
      <c r="H297" s="37">
        <v>0</v>
      </c>
      <c r="I297" s="37">
        <v>0</v>
      </c>
      <c r="J297" s="37">
        <v>0</v>
      </c>
      <c r="K297" s="37">
        <v>0</v>
      </c>
      <c r="L297" s="37">
        <v>0</v>
      </c>
      <c r="M297" s="37">
        <f>M309</f>
        <v>0</v>
      </c>
      <c r="N297" s="37">
        <f t="shared" ref="N297:P297" si="74">N309</f>
        <v>0</v>
      </c>
      <c r="O297" s="37">
        <f t="shared" si="74"/>
        <v>0</v>
      </c>
      <c r="P297" s="37">
        <f t="shared" si="74"/>
        <v>0</v>
      </c>
      <c r="Q297" s="18"/>
    </row>
    <row r="298" spans="1:17" ht="20.100000000000001" customHeight="1" x14ac:dyDescent="0.25">
      <c r="A298" s="71"/>
      <c r="B298" s="74"/>
      <c r="C298" s="77"/>
      <c r="D298" s="36" t="s">
        <v>129</v>
      </c>
      <c r="E298" s="37">
        <f t="shared" si="73"/>
        <v>0</v>
      </c>
      <c r="F298" s="37">
        <v>0</v>
      </c>
      <c r="G298" s="37">
        <v>0</v>
      </c>
      <c r="H298" s="37">
        <v>0</v>
      </c>
      <c r="I298" s="37">
        <v>0</v>
      </c>
      <c r="J298" s="37">
        <v>0</v>
      </c>
      <c r="K298" s="37">
        <v>0</v>
      </c>
      <c r="L298" s="37">
        <v>0</v>
      </c>
      <c r="M298" s="37">
        <f t="shared" ref="M298:P299" si="75">M310</f>
        <v>0</v>
      </c>
      <c r="N298" s="37">
        <f t="shared" si="75"/>
        <v>0</v>
      </c>
      <c r="O298" s="37">
        <f t="shared" si="75"/>
        <v>0</v>
      </c>
      <c r="P298" s="37">
        <f t="shared" si="75"/>
        <v>0</v>
      </c>
      <c r="Q298" s="18"/>
    </row>
    <row r="299" spans="1:17" ht="20.100000000000001" customHeight="1" x14ac:dyDescent="0.25">
      <c r="A299" s="72"/>
      <c r="B299" s="75"/>
      <c r="C299" s="78"/>
      <c r="D299" s="36" t="s">
        <v>130</v>
      </c>
      <c r="E299" s="37">
        <f t="shared" si="73"/>
        <v>2787.1</v>
      </c>
      <c r="F299" s="37">
        <v>500</v>
      </c>
      <c r="G299" s="37">
        <v>0</v>
      </c>
      <c r="H299" s="37">
        <v>287.10000000000002</v>
      </c>
      <c r="I299" s="37">
        <v>0</v>
      </c>
      <c r="J299" s="37">
        <v>0</v>
      </c>
      <c r="K299" s="37">
        <v>0</v>
      </c>
      <c r="L299" s="37">
        <v>0</v>
      </c>
      <c r="M299" s="37">
        <f t="shared" si="75"/>
        <v>500</v>
      </c>
      <c r="N299" s="37">
        <f t="shared" si="75"/>
        <v>500</v>
      </c>
      <c r="O299" s="37">
        <f t="shared" si="75"/>
        <v>500</v>
      </c>
      <c r="P299" s="37">
        <f t="shared" si="75"/>
        <v>500</v>
      </c>
      <c r="Q299" s="18"/>
    </row>
    <row r="300" spans="1:17" ht="20.100000000000001" customHeight="1" x14ac:dyDescent="0.25">
      <c r="A300" s="70" t="s">
        <v>72</v>
      </c>
      <c r="B300" s="73" t="s">
        <v>221</v>
      </c>
      <c r="C300" s="76" t="s">
        <v>132</v>
      </c>
      <c r="D300" s="36" t="s">
        <v>127</v>
      </c>
      <c r="E300" s="37">
        <f t="shared" si="73"/>
        <v>648.6</v>
      </c>
      <c r="F300" s="37">
        <v>500</v>
      </c>
      <c r="G300" s="37">
        <v>0</v>
      </c>
      <c r="H300" s="37">
        <v>148.6</v>
      </c>
      <c r="I300" s="37">
        <v>0</v>
      </c>
      <c r="J300" s="37">
        <v>0</v>
      </c>
      <c r="K300" s="37">
        <v>0</v>
      </c>
      <c r="L300" s="37">
        <v>0</v>
      </c>
      <c r="M300" s="37">
        <v>0</v>
      </c>
      <c r="N300" s="37">
        <v>0</v>
      </c>
      <c r="O300" s="37">
        <v>0</v>
      </c>
      <c r="P300" s="37">
        <v>0</v>
      </c>
      <c r="Q300" s="18"/>
    </row>
    <row r="301" spans="1:17" ht="20.100000000000001" customHeight="1" x14ac:dyDescent="0.25">
      <c r="A301" s="71"/>
      <c r="B301" s="74"/>
      <c r="C301" s="77"/>
      <c r="D301" s="36" t="s">
        <v>128</v>
      </c>
      <c r="E301" s="37">
        <f t="shared" si="73"/>
        <v>0</v>
      </c>
      <c r="F301" s="37">
        <v>0</v>
      </c>
      <c r="G301" s="37">
        <v>0</v>
      </c>
      <c r="H301" s="37">
        <v>0</v>
      </c>
      <c r="I301" s="37">
        <v>0</v>
      </c>
      <c r="J301" s="37">
        <v>0</v>
      </c>
      <c r="K301" s="37">
        <v>0</v>
      </c>
      <c r="L301" s="37">
        <v>0</v>
      </c>
      <c r="M301" s="37">
        <v>0</v>
      </c>
      <c r="N301" s="37">
        <v>0</v>
      </c>
      <c r="O301" s="37">
        <v>0</v>
      </c>
      <c r="P301" s="37">
        <v>0</v>
      </c>
      <c r="Q301" s="18"/>
    </row>
    <row r="302" spans="1:17" ht="20.100000000000001" customHeight="1" x14ac:dyDescent="0.25">
      <c r="A302" s="71"/>
      <c r="B302" s="74"/>
      <c r="C302" s="77"/>
      <c r="D302" s="36" t="s">
        <v>129</v>
      </c>
      <c r="E302" s="37">
        <f t="shared" si="73"/>
        <v>0</v>
      </c>
      <c r="F302" s="37">
        <v>0</v>
      </c>
      <c r="G302" s="37">
        <v>0</v>
      </c>
      <c r="H302" s="37">
        <v>0</v>
      </c>
      <c r="I302" s="37">
        <v>0</v>
      </c>
      <c r="J302" s="37">
        <v>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  <c r="Q302" s="18"/>
    </row>
    <row r="303" spans="1:17" ht="20.100000000000001" customHeight="1" x14ac:dyDescent="0.25">
      <c r="A303" s="72"/>
      <c r="B303" s="75"/>
      <c r="C303" s="78"/>
      <c r="D303" s="36" t="s">
        <v>130</v>
      </c>
      <c r="E303" s="37">
        <f t="shared" si="73"/>
        <v>648.6</v>
      </c>
      <c r="F303" s="37">
        <v>500</v>
      </c>
      <c r="G303" s="37">
        <v>0</v>
      </c>
      <c r="H303" s="37">
        <v>148.6</v>
      </c>
      <c r="I303" s="37">
        <v>0</v>
      </c>
      <c r="J303" s="37">
        <v>0</v>
      </c>
      <c r="K303" s="37">
        <v>0</v>
      </c>
      <c r="L303" s="37">
        <v>0</v>
      </c>
      <c r="M303" s="37">
        <v>0</v>
      </c>
      <c r="N303" s="37">
        <v>0</v>
      </c>
      <c r="O303" s="37">
        <v>0</v>
      </c>
      <c r="P303" s="37">
        <v>0</v>
      </c>
      <c r="Q303" s="18"/>
    </row>
    <row r="304" spans="1:17" ht="20.100000000000001" customHeight="1" x14ac:dyDescent="0.25">
      <c r="A304" s="70" t="s">
        <v>73</v>
      </c>
      <c r="B304" s="73" t="s">
        <v>222</v>
      </c>
      <c r="C304" s="76" t="s">
        <v>132</v>
      </c>
      <c r="D304" s="36" t="s">
        <v>127</v>
      </c>
      <c r="E304" s="37">
        <f t="shared" si="73"/>
        <v>0</v>
      </c>
      <c r="F304" s="37">
        <v>0</v>
      </c>
      <c r="G304" s="37">
        <v>0</v>
      </c>
      <c r="H304" s="37">
        <v>0</v>
      </c>
      <c r="I304" s="37">
        <v>0</v>
      </c>
      <c r="J304" s="37">
        <v>0</v>
      </c>
      <c r="K304" s="37">
        <v>0</v>
      </c>
      <c r="L304" s="37">
        <v>0</v>
      </c>
      <c r="M304" s="37">
        <v>0</v>
      </c>
      <c r="N304" s="37">
        <v>0</v>
      </c>
      <c r="O304" s="37">
        <v>0</v>
      </c>
      <c r="P304" s="37">
        <v>0</v>
      </c>
      <c r="Q304" s="18"/>
    </row>
    <row r="305" spans="1:17" ht="20.100000000000001" customHeight="1" x14ac:dyDescent="0.25">
      <c r="A305" s="71"/>
      <c r="B305" s="74"/>
      <c r="C305" s="77"/>
      <c r="D305" s="36" t="s">
        <v>128</v>
      </c>
      <c r="E305" s="37">
        <f t="shared" si="73"/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Q305" s="18"/>
    </row>
    <row r="306" spans="1:17" ht="20.100000000000001" customHeight="1" x14ac:dyDescent="0.25">
      <c r="A306" s="71"/>
      <c r="B306" s="74"/>
      <c r="C306" s="77"/>
      <c r="D306" s="36" t="s">
        <v>129</v>
      </c>
      <c r="E306" s="37">
        <f t="shared" si="73"/>
        <v>0</v>
      </c>
      <c r="F306" s="37">
        <v>0</v>
      </c>
      <c r="G306" s="37">
        <v>0</v>
      </c>
      <c r="H306" s="37">
        <v>0</v>
      </c>
      <c r="I306" s="37">
        <v>0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37">
        <v>0</v>
      </c>
      <c r="P306" s="37">
        <v>0</v>
      </c>
      <c r="Q306" s="18"/>
    </row>
    <row r="307" spans="1:17" ht="20.100000000000001" customHeight="1" x14ac:dyDescent="0.25">
      <c r="A307" s="72"/>
      <c r="B307" s="75"/>
      <c r="C307" s="78"/>
      <c r="D307" s="36" t="s">
        <v>130</v>
      </c>
      <c r="E307" s="37">
        <f t="shared" si="73"/>
        <v>0</v>
      </c>
      <c r="F307" s="37">
        <v>0</v>
      </c>
      <c r="G307" s="37">
        <v>0</v>
      </c>
      <c r="H307" s="37">
        <v>0</v>
      </c>
      <c r="I307" s="37">
        <v>0</v>
      </c>
      <c r="J307" s="37">
        <v>0</v>
      </c>
      <c r="K307" s="37">
        <v>0</v>
      </c>
      <c r="L307" s="37">
        <v>0</v>
      </c>
      <c r="M307" s="37">
        <v>0</v>
      </c>
      <c r="N307" s="37">
        <v>0</v>
      </c>
      <c r="O307" s="37">
        <v>0</v>
      </c>
      <c r="P307" s="37">
        <v>0</v>
      </c>
      <c r="Q307" s="18"/>
    </row>
    <row r="308" spans="1:17" ht="20.100000000000001" customHeight="1" x14ac:dyDescent="0.25">
      <c r="A308" s="70" t="s">
        <v>74</v>
      </c>
      <c r="B308" s="73" t="s">
        <v>223</v>
      </c>
      <c r="C308" s="76" t="s">
        <v>132</v>
      </c>
      <c r="D308" s="36" t="s">
        <v>127</v>
      </c>
      <c r="E308" s="37">
        <f t="shared" si="73"/>
        <v>2138.5</v>
      </c>
      <c r="F308" s="37">
        <v>0</v>
      </c>
      <c r="G308" s="37">
        <v>0</v>
      </c>
      <c r="H308" s="37">
        <v>138.5</v>
      </c>
      <c r="I308" s="37">
        <v>0</v>
      </c>
      <c r="J308" s="37">
        <f t="shared" ref="J308:L308" si="76">J309+J310+J311</f>
        <v>0</v>
      </c>
      <c r="K308" s="37">
        <f t="shared" si="76"/>
        <v>0</v>
      </c>
      <c r="L308" s="37">
        <f t="shared" si="76"/>
        <v>0</v>
      </c>
      <c r="M308" s="37">
        <f>M309+M310+M311</f>
        <v>500</v>
      </c>
      <c r="N308" s="37">
        <f t="shared" ref="N308:P308" si="77">N309+N310+N311</f>
        <v>500</v>
      </c>
      <c r="O308" s="37">
        <f t="shared" si="77"/>
        <v>500</v>
      </c>
      <c r="P308" s="37">
        <f t="shared" si="77"/>
        <v>500</v>
      </c>
      <c r="Q308" s="18"/>
    </row>
    <row r="309" spans="1:17" ht="20.100000000000001" customHeight="1" x14ac:dyDescent="0.25">
      <c r="A309" s="71"/>
      <c r="B309" s="74"/>
      <c r="C309" s="77"/>
      <c r="D309" s="36" t="s">
        <v>128</v>
      </c>
      <c r="E309" s="37">
        <f t="shared" si="73"/>
        <v>0</v>
      </c>
      <c r="F309" s="37">
        <v>0</v>
      </c>
      <c r="G309" s="37">
        <v>0</v>
      </c>
      <c r="H309" s="37">
        <v>0</v>
      </c>
      <c r="I309" s="37">
        <v>0</v>
      </c>
      <c r="J309" s="37">
        <v>0</v>
      </c>
      <c r="K309" s="37">
        <v>0</v>
      </c>
      <c r="L309" s="37">
        <v>0</v>
      </c>
      <c r="M309" s="37">
        <v>0</v>
      </c>
      <c r="N309" s="37">
        <v>0</v>
      </c>
      <c r="O309" s="37">
        <v>0</v>
      </c>
      <c r="P309" s="37">
        <v>0</v>
      </c>
      <c r="Q309" s="18"/>
    </row>
    <row r="310" spans="1:17" ht="20.100000000000001" customHeight="1" x14ac:dyDescent="0.25">
      <c r="A310" s="71"/>
      <c r="B310" s="74"/>
      <c r="C310" s="77"/>
      <c r="D310" s="36" t="s">
        <v>129</v>
      </c>
      <c r="E310" s="37">
        <f t="shared" si="73"/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  <c r="Q310" s="18"/>
    </row>
    <row r="311" spans="1:17" ht="20.100000000000001" customHeight="1" x14ac:dyDescent="0.25">
      <c r="A311" s="72"/>
      <c r="B311" s="75"/>
      <c r="C311" s="78"/>
      <c r="D311" s="36" t="s">
        <v>130</v>
      </c>
      <c r="E311" s="37">
        <f t="shared" si="73"/>
        <v>2138.5</v>
      </c>
      <c r="F311" s="37">
        <v>0</v>
      </c>
      <c r="G311" s="37">
        <v>0</v>
      </c>
      <c r="H311" s="37">
        <v>138.5</v>
      </c>
      <c r="I311" s="37">
        <v>0</v>
      </c>
      <c r="J311" s="37">
        <v>0</v>
      </c>
      <c r="K311" s="37">
        <v>0</v>
      </c>
      <c r="L311" s="37">
        <v>0</v>
      </c>
      <c r="M311" s="37">
        <v>500</v>
      </c>
      <c r="N311" s="37">
        <v>500</v>
      </c>
      <c r="O311" s="37">
        <v>500</v>
      </c>
      <c r="P311" s="37">
        <v>500</v>
      </c>
      <c r="Q311" s="18"/>
    </row>
    <row r="312" spans="1:17" ht="20.100000000000001" customHeight="1" x14ac:dyDescent="0.25">
      <c r="A312" s="70" t="s">
        <v>224</v>
      </c>
      <c r="B312" s="73" t="s">
        <v>225</v>
      </c>
      <c r="C312" s="76" t="s">
        <v>132</v>
      </c>
      <c r="D312" s="36" t="s">
        <v>127</v>
      </c>
      <c r="E312" s="37">
        <f>SUM(F312:P312)</f>
        <v>4508.7</v>
      </c>
      <c r="F312" s="37">
        <v>2512</v>
      </c>
      <c r="G312" s="37">
        <v>151.6</v>
      </c>
      <c r="H312" s="37">
        <v>1110.0999999999999</v>
      </c>
      <c r="I312" s="37">
        <f>I313+I314+I315</f>
        <v>735</v>
      </c>
      <c r="J312" s="37">
        <f t="shared" ref="J312:P312" si="78">J313+J314+J315</f>
        <v>0</v>
      </c>
      <c r="K312" s="37">
        <f t="shared" si="78"/>
        <v>0</v>
      </c>
      <c r="L312" s="37">
        <f t="shared" si="78"/>
        <v>0</v>
      </c>
      <c r="M312" s="37">
        <f t="shared" si="78"/>
        <v>0</v>
      </c>
      <c r="N312" s="37">
        <f t="shared" si="78"/>
        <v>0</v>
      </c>
      <c r="O312" s="37">
        <f t="shared" si="78"/>
        <v>0</v>
      </c>
      <c r="P312" s="37">
        <f t="shared" si="78"/>
        <v>0</v>
      </c>
      <c r="Q312" s="18"/>
    </row>
    <row r="313" spans="1:17" ht="20.100000000000001" customHeight="1" x14ac:dyDescent="0.25">
      <c r="A313" s="71"/>
      <c r="B313" s="74"/>
      <c r="C313" s="77"/>
      <c r="D313" s="36" t="s">
        <v>128</v>
      </c>
      <c r="E313" s="37">
        <f t="shared" ref="E313:E376" si="79">SUM(F313:P313)</f>
        <v>0</v>
      </c>
      <c r="F313" s="37">
        <v>0</v>
      </c>
      <c r="G313" s="37">
        <v>0</v>
      </c>
      <c r="H313" s="37">
        <v>0</v>
      </c>
      <c r="I313" s="37">
        <f>I317+I321+I325+I329+I337+I341</f>
        <v>0</v>
      </c>
      <c r="J313" s="37">
        <f t="shared" ref="J313:P313" si="80">J317+J321+J325+J329+J337+J341</f>
        <v>0</v>
      </c>
      <c r="K313" s="37">
        <f t="shared" si="80"/>
        <v>0</v>
      </c>
      <c r="L313" s="37">
        <f t="shared" si="80"/>
        <v>0</v>
      </c>
      <c r="M313" s="37">
        <f t="shared" si="80"/>
        <v>0</v>
      </c>
      <c r="N313" s="37">
        <f t="shared" si="80"/>
        <v>0</v>
      </c>
      <c r="O313" s="37">
        <f t="shared" si="80"/>
        <v>0</v>
      </c>
      <c r="P313" s="37">
        <f t="shared" si="80"/>
        <v>0</v>
      </c>
      <c r="Q313" s="18"/>
    </row>
    <row r="314" spans="1:17" ht="20.100000000000001" customHeight="1" x14ac:dyDescent="0.25">
      <c r="A314" s="71"/>
      <c r="B314" s="74"/>
      <c r="C314" s="77"/>
      <c r="D314" s="36" t="s">
        <v>129</v>
      </c>
      <c r="E314" s="37">
        <f t="shared" si="79"/>
        <v>0</v>
      </c>
      <c r="F314" s="37">
        <v>0</v>
      </c>
      <c r="G314" s="37">
        <v>0</v>
      </c>
      <c r="H314" s="37">
        <v>0</v>
      </c>
      <c r="I314" s="37">
        <f t="shared" ref="I314:P315" si="81">I318+I322+I326+I330+I338+I342</f>
        <v>0</v>
      </c>
      <c r="J314" s="37">
        <f t="shared" si="81"/>
        <v>0</v>
      </c>
      <c r="K314" s="37">
        <f t="shared" si="81"/>
        <v>0</v>
      </c>
      <c r="L314" s="37">
        <f t="shared" si="81"/>
        <v>0</v>
      </c>
      <c r="M314" s="37">
        <f t="shared" si="81"/>
        <v>0</v>
      </c>
      <c r="N314" s="37">
        <f t="shared" si="81"/>
        <v>0</v>
      </c>
      <c r="O314" s="37">
        <f t="shared" si="81"/>
        <v>0</v>
      </c>
      <c r="P314" s="37">
        <f t="shared" si="81"/>
        <v>0</v>
      </c>
      <c r="Q314" s="18"/>
    </row>
    <row r="315" spans="1:17" ht="45.75" customHeight="1" x14ac:dyDescent="0.25">
      <c r="A315" s="72"/>
      <c r="B315" s="75"/>
      <c r="C315" s="78"/>
      <c r="D315" s="36" t="s">
        <v>130</v>
      </c>
      <c r="E315" s="37">
        <f t="shared" si="79"/>
        <v>4508.7</v>
      </c>
      <c r="F315" s="37">
        <v>2512</v>
      </c>
      <c r="G315" s="37">
        <v>151.6</v>
      </c>
      <c r="H315" s="37">
        <v>1110.0999999999999</v>
      </c>
      <c r="I315" s="37">
        <f t="shared" si="81"/>
        <v>735</v>
      </c>
      <c r="J315" s="37">
        <f t="shared" si="81"/>
        <v>0</v>
      </c>
      <c r="K315" s="37">
        <f t="shared" si="81"/>
        <v>0</v>
      </c>
      <c r="L315" s="37">
        <f t="shared" si="81"/>
        <v>0</v>
      </c>
      <c r="M315" s="37">
        <f t="shared" si="81"/>
        <v>0</v>
      </c>
      <c r="N315" s="37">
        <f t="shared" si="81"/>
        <v>0</v>
      </c>
      <c r="O315" s="37">
        <f t="shared" si="81"/>
        <v>0</v>
      </c>
      <c r="P315" s="37">
        <f t="shared" si="81"/>
        <v>0</v>
      </c>
      <c r="Q315" s="18"/>
    </row>
    <row r="316" spans="1:17" ht="20.100000000000001" customHeight="1" x14ac:dyDescent="0.25">
      <c r="A316" s="70" t="s">
        <v>75</v>
      </c>
      <c r="B316" s="73" t="s">
        <v>143</v>
      </c>
      <c r="C316" s="76" t="s">
        <v>132</v>
      </c>
      <c r="D316" s="36" t="s">
        <v>127</v>
      </c>
      <c r="E316" s="37">
        <f t="shared" si="79"/>
        <v>1095.8</v>
      </c>
      <c r="F316" s="37">
        <v>1095.8</v>
      </c>
      <c r="G316" s="37">
        <v>0</v>
      </c>
      <c r="H316" s="37">
        <v>0</v>
      </c>
      <c r="I316" s="37">
        <f>I317+I318+I319</f>
        <v>0</v>
      </c>
      <c r="J316" s="37">
        <v>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  <c r="Q316" s="18"/>
    </row>
    <row r="317" spans="1:17" ht="20.100000000000001" customHeight="1" x14ac:dyDescent="0.25">
      <c r="A317" s="71"/>
      <c r="B317" s="74"/>
      <c r="C317" s="77"/>
      <c r="D317" s="36" t="s">
        <v>128</v>
      </c>
      <c r="E317" s="37">
        <f t="shared" si="79"/>
        <v>0</v>
      </c>
      <c r="F317" s="37">
        <v>0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  <c r="Q317" s="18"/>
    </row>
    <row r="318" spans="1:17" ht="20.100000000000001" customHeight="1" x14ac:dyDescent="0.25">
      <c r="A318" s="71"/>
      <c r="B318" s="74"/>
      <c r="C318" s="77"/>
      <c r="D318" s="36" t="s">
        <v>129</v>
      </c>
      <c r="E318" s="37">
        <f t="shared" si="79"/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  <c r="Q318" s="18"/>
    </row>
    <row r="319" spans="1:17" ht="20.100000000000001" customHeight="1" x14ac:dyDescent="0.25">
      <c r="A319" s="72"/>
      <c r="B319" s="75"/>
      <c r="C319" s="78"/>
      <c r="D319" s="36" t="s">
        <v>130</v>
      </c>
      <c r="E319" s="37">
        <f t="shared" si="79"/>
        <v>1095.8</v>
      </c>
      <c r="F319" s="37">
        <v>1095.8</v>
      </c>
      <c r="G319" s="37">
        <v>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  <c r="Q319" s="18"/>
    </row>
    <row r="320" spans="1:17" ht="20.100000000000001" customHeight="1" x14ac:dyDescent="0.25">
      <c r="A320" s="70" t="s">
        <v>76</v>
      </c>
      <c r="B320" s="73" t="s">
        <v>226</v>
      </c>
      <c r="C320" s="76" t="s">
        <v>132</v>
      </c>
      <c r="D320" s="36" t="s">
        <v>127</v>
      </c>
      <c r="E320" s="37">
        <f t="shared" si="79"/>
        <v>685</v>
      </c>
      <c r="F320" s="37">
        <v>0</v>
      </c>
      <c r="G320" s="37">
        <v>0</v>
      </c>
      <c r="H320" s="37">
        <v>685</v>
      </c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>
        <v>0</v>
      </c>
      <c r="P320" s="37">
        <v>0</v>
      </c>
      <c r="Q320" s="18"/>
    </row>
    <row r="321" spans="1:17" ht="20.100000000000001" customHeight="1" x14ac:dyDescent="0.25">
      <c r="A321" s="71"/>
      <c r="B321" s="74"/>
      <c r="C321" s="77"/>
      <c r="D321" s="36" t="s">
        <v>128</v>
      </c>
      <c r="E321" s="37">
        <f t="shared" si="79"/>
        <v>0</v>
      </c>
      <c r="F321" s="37">
        <v>0</v>
      </c>
      <c r="G321" s="37">
        <v>0</v>
      </c>
      <c r="H321" s="37">
        <v>0</v>
      </c>
      <c r="I321" s="37">
        <v>0</v>
      </c>
      <c r="J321" s="37">
        <v>0</v>
      </c>
      <c r="K321" s="37">
        <v>0</v>
      </c>
      <c r="L321" s="37">
        <v>0</v>
      </c>
      <c r="M321" s="37">
        <v>0</v>
      </c>
      <c r="N321" s="37">
        <v>0</v>
      </c>
      <c r="O321" s="37">
        <v>0</v>
      </c>
      <c r="P321" s="37">
        <v>0</v>
      </c>
      <c r="Q321" s="18"/>
    </row>
    <row r="322" spans="1:17" ht="20.100000000000001" customHeight="1" x14ac:dyDescent="0.25">
      <c r="A322" s="71"/>
      <c r="B322" s="74"/>
      <c r="C322" s="77"/>
      <c r="D322" s="36" t="s">
        <v>129</v>
      </c>
      <c r="E322" s="37">
        <f t="shared" si="79"/>
        <v>0</v>
      </c>
      <c r="F322" s="37">
        <v>0</v>
      </c>
      <c r="G322" s="37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>
        <v>0</v>
      </c>
      <c r="P322" s="37">
        <v>0</v>
      </c>
      <c r="Q322" s="18"/>
    </row>
    <row r="323" spans="1:17" ht="20.100000000000001" customHeight="1" x14ac:dyDescent="0.25">
      <c r="A323" s="72"/>
      <c r="B323" s="75"/>
      <c r="C323" s="78"/>
      <c r="D323" s="36" t="s">
        <v>130</v>
      </c>
      <c r="E323" s="37">
        <f t="shared" si="79"/>
        <v>1420</v>
      </c>
      <c r="F323" s="37">
        <v>0</v>
      </c>
      <c r="G323" s="37">
        <v>0</v>
      </c>
      <c r="H323" s="37">
        <v>685</v>
      </c>
      <c r="I323" s="37">
        <v>735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>
        <v>0</v>
      </c>
      <c r="P323" s="37">
        <v>0</v>
      </c>
      <c r="Q323" s="18"/>
    </row>
    <row r="324" spans="1:17" ht="20.100000000000001" customHeight="1" x14ac:dyDescent="0.25">
      <c r="A324" s="70" t="s">
        <v>77</v>
      </c>
      <c r="B324" s="73" t="s">
        <v>227</v>
      </c>
      <c r="C324" s="76" t="s">
        <v>132</v>
      </c>
      <c r="D324" s="36" t="s">
        <v>127</v>
      </c>
      <c r="E324" s="37">
        <f t="shared" si="79"/>
        <v>846.2</v>
      </c>
      <c r="F324" s="37">
        <v>846.2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  <c r="Q324" s="18"/>
    </row>
    <row r="325" spans="1:17" ht="20.100000000000001" customHeight="1" x14ac:dyDescent="0.25">
      <c r="A325" s="71"/>
      <c r="B325" s="74"/>
      <c r="C325" s="77"/>
      <c r="D325" s="36" t="s">
        <v>128</v>
      </c>
      <c r="E325" s="37">
        <f t="shared" si="79"/>
        <v>0</v>
      </c>
      <c r="F325" s="37">
        <v>0</v>
      </c>
      <c r="G325" s="37">
        <v>0</v>
      </c>
      <c r="H325" s="37">
        <v>0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  <c r="Q325" s="18"/>
    </row>
    <row r="326" spans="1:17" ht="20.100000000000001" customHeight="1" x14ac:dyDescent="0.25">
      <c r="A326" s="71"/>
      <c r="B326" s="74"/>
      <c r="C326" s="77"/>
      <c r="D326" s="36" t="s">
        <v>129</v>
      </c>
      <c r="E326" s="37">
        <f t="shared" si="79"/>
        <v>0</v>
      </c>
      <c r="F326" s="37">
        <v>0</v>
      </c>
      <c r="G326" s="37">
        <v>0</v>
      </c>
      <c r="H326" s="37">
        <v>0</v>
      </c>
      <c r="I326" s="37">
        <v>0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  <c r="Q326" s="18"/>
    </row>
    <row r="327" spans="1:17" ht="20.100000000000001" customHeight="1" x14ac:dyDescent="0.25">
      <c r="A327" s="72"/>
      <c r="B327" s="75"/>
      <c r="C327" s="78"/>
      <c r="D327" s="36" t="s">
        <v>130</v>
      </c>
      <c r="E327" s="37">
        <f t="shared" si="79"/>
        <v>846.2</v>
      </c>
      <c r="F327" s="37">
        <v>846.2</v>
      </c>
      <c r="G327" s="37">
        <v>0</v>
      </c>
      <c r="H327" s="37">
        <v>0</v>
      </c>
      <c r="I327" s="37">
        <v>0</v>
      </c>
      <c r="J327" s="37">
        <v>0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  <c r="Q327" s="18"/>
    </row>
    <row r="328" spans="1:17" ht="20.100000000000001" customHeight="1" x14ac:dyDescent="0.25">
      <c r="A328" s="70" t="s">
        <v>78</v>
      </c>
      <c r="B328" s="73" t="s">
        <v>228</v>
      </c>
      <c r="C328" s="76" t="s">
        <v>132</v>
      </c>
      <c r="D328" s="36" t="s">
        <v>127</v>
      </c>
      <c r="E328" s="37">
        <f t="shared" si="79"/>
        <v>58.5</v>
      </c>
      <c r="F328" s="37">
        <v>0</v>
      </c>
      <c r="G328" s="37">
        <v>58.5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18"/>
    </row>
    <row r="329" spans="1:17" ht="20.100000000000001" customHeight="1" x14ac:dyDescent="0.25">
      <c r="A329" s="71"/>
      <c r="B329" s="74"/>
      <c r="C329" s="77"/>
      <c r="D329" s="36" t="s">
        <v>128</v>
      </c>
      <c r="E329" s="37">
        <f t="shared" si="79"/>
        <v>0</v>
      </c>
      <c r="F329" s="37">
        <v>0</v>
      </c>
      <c r="G329" s="37">
        <v>0</v>
      </c>
      <c r="H329" s="37">
        <v>0</v>
      </c>
      <c r="I329" s="37">
        <v>0</v>
      </c>
      <c r="J329" s="37">
        <v>0</v>
      </c>
      <c r="K329" s="37">
        <v>0</v>
      </c>
      <c r="L329" s="37">
        <v>0</v>
      </c>
      <c r="M329" s="37">
        <v>0</v>
      </c>
      <c r="N329" s="37">
        <v>0</v>
      </c>
      <c r="O329" s="37">
        <v>0</v>
      </c>
      <c r="P329" s="37">
        <v>0</v>
      </c>
      <c r="Q329" s="18"/>
    </row>
    <row r="330" spans="1:17" ht="20.100000000000001" customHeight="1" x14ac:dyDescent="0.25">
      <c r="A330" s="71"/>
      <c r="B330" s="74"/>
      <c r="C330" s="77"/>
      <c r="D330" s="36" t="s">
        <v>129</v>
      </c>
      <c r="E330" s="37">
        <f t="shared" si="79"/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  <c r="Q330" s="18"/>
    </row>
    <row r="331" spans="1:17" ht="20.100000000000001" customHeight="1" x14ac:dyDescent="0.25">
      <c r="A331" s="72"/>
      <c r="B331" s="75"/>
      <c r="C331" s="78"/>
      <c r="D331" s="34" t="s">
        <v>137</v>
      </c>
      <c r="E331" s="37">
        <f t="shared" si="79"/>
        <v>58.5</v>
      </c>
      <c r="F331" s="38">
        <v>0</v>
      </c>
      <c r="G331" s="38">
        <v>58.5</v>
      </c>
      <c r="H331" s="38">
        <v>0</v>
      </c>
      <c r="I331" s="38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37">
        <v>0</v>
      </c>
      <c r="P331" s="37">
        <v>0</v>
      </c>
      <c r="Q331" s="18"/>
    </row>
    <row r="332" spans="1:17" ht="20.100000000000001" customHeight="1" x14ac:dyDescent="0.25">
      <c r="A332" s="70" t="s">
        <v>79</v>
      </c>
      <c r="B332" s="73" t="s">
        <v>229</v>
      </c>
      <c r="C332" s="76" t="s">
        <v>132</v>
      </c>
      <c r="D332" s="36" t="s">
        <v>127</v>
      </c>
      <c r="E332" s="37">
        <f t="shared" si="79"/>
        <v>0</v>
      </c>
      <c r="F332" s="37">
        <v>0</v>
      </c>
      <c r="G332" s="37">
        <v>0</v>
      </c>
      <c r="H332" s="37">
        <v>0</v>
      </c>
      <c r="I332" s="37">
        <v>0</v>
      </c>
      <c r="J332" s="37">
        <v>0</v>
      </c>
      <c r="K332" s="37">
        <v>0</v>
      </c>
      <c r="L332" s="37">
        <v>0</v>
      </c>
      <c r="M332" s="37">
        <v>0</v>
      </c>
      <c r="N332" s="37">
        <v>0</v>
      </c>
      <c r="O332" s="37">
        <v>0</v>
      </c>
      <c r="P332" s="37">
        <v>0</v>
      </c>
      <c r="Q332" s="18"/>
    </row>
    <row r="333" spans="1:17" ht="20.100000000000001" customHeight="1" x14ac:dyDescent="0.25">
      <c r="A333" s="71"/>
      <c r="B333" s="74"/>
      <c r="C333" s="77"/>
      <c r="D333" s="36" t="s">
        <v>128</v>
      </c>
      <c r="E333" s="37">
        <f t="shared" si="79"/>
        <v>0</v>
      </c>
      <c r="F333" s="37">
        <v>0</v>
      </c>
      <c r="G333" s="37">
        <v>0</v>
      </c>
      <c r="H333" s="37">
        <v>0</v>
      </c>
      <c r="I333" s="37">
        <v>0</v>
      </c>
      <c r="J333" s="37">
        <v>0</v>
      </c>
      <c r="K333" s="37">
        <v>0</v>
      </c>
      <c r="L333" s="37">
        <v>0</v>
      </c>
      <c r="M333" s="37">
        <v>0</v>
      </c>
      <c r="N333" s="37">
        <v>0</v>
      </c>
      <c r="O333" s="37">
        <v>0</v>
      </c>
      <c r="P333" s="37">
        <v>0</v>
      </c>
      <c r="Q333" s="18"/>
    </row>
    <row r="334" spans="1:17" ht="20.100000000000001" customHeight="1" x14ac:dyDescent="0.25">
      <c r="A334" s="71"/>
      <c r="B334" s="74"/>
      <c r="C334" s="77"/>
      <c r="D334" s="36" t="s">
        <v>129</v>
      </c>
      <c r="E334" s="37">
        <f t="shared" si="79"/>
        <v>0</v>
      </c>
      <c r="F334" s="37">
        <v>0</v>
      </c>
      <c r="G334" s="37">
        <v>0</v>
      </c>
      <c r="H334" s="37">
        <v>0</v>
      </c>
      <c r="I334" s="37">
        <v>0</v>
      </c>
      <c r="J334" s="37">
        <v>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  <c r="Q334" s="18"/>
    </row>
    <row r="335" spans="1:17" ht="20.100000000000001" customHeight="1" x14ac:dyDescent="0.25">
      <c r="A335" s="72"/>
      <c r="B335" s="75"/>
      <c r="C335" s="78"/>
      <c r="D335" s="36" t="s">
        <v>130</v>
      </c>
      <c r="E335" s="37">
        <f t="shared" si="79"/>
        <v>0</v>
      </c>
      <c r="F335" s="37">
        <v>0</v>
      </c>
      <c r="G335" s="37">
        <v>0</v>
      </c>
      <c r="H335" s="37" t="s">
        <v>136</v>
      </c>
      <c r="I335" s="37" t="s">
        <v>136</v>
      </c>
      <c r="J335" s="37">
        <v>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  <c r="Q335" s="18"/>
    </row>
    <row r="336" spans="1:17" ht="20.100000000000001" customHeight="1" x14ac:dyDescent="0.25">
      <c r="A336" s="70" t="s">
        <v>80</v>
      </c>
      <c r="B336" s="73" t="s">
        <v>230</v>
      </c>
      <c r="C336" s="76" t="s">
        <v>132</v>
      </c>
      <c r="D336" s="36" t="s">
        <v>127</v>
      </c>
      <c r="E336" s="37">
        <f t="shared" si="79"/>
        <v>125.1</v>
      </c>
      <c r="F336" s="37">
        <v>0</v>
      </c>
      <c r="G336" s="37">
        <v>93.1</v>
      </c>
      <c r="H336" s="37">
        <v>32</v>
      </c>
      <c r="I336" s="37">
        <v>0</v>
      </c>
      <c r="J336" s="37">
        <v>0</v>
      </c>
      <c r="K336" s="37">
        <v>0</v>
      </c>
      <c r="L336" s="37">
        <v>0</v>
      </c>
      <c r="M336" s="37">
        <v>0</v>
      </c>
      <c r="N336" s="37">
        <v>0</v>
      </c>
      <c r="O336" s="37">
        <v>0</v>
      </c>
      <c r="P336" s="37">
        <v>0</v>
      </c>
      <c r="Q336" s="18"/>
    </row>
    <row r="337" spans="1:17" ht="20.100000000000001" customHeight="1" x14ac:dyDescent="0.25">
      <c r="A337" s="71"/>
      <c r="B337" s="74"/>
      <c r="C337" s="77"/>
      <c r="D337" s="36" t="s">
        <v>128</v>
      </c>
      <c r="E337" s="37">
        <f t="shared" si="79"/>
        <v>0</v>
      </c>
      <c r="F337" s="37">
        <v>0</v>
      </c>
      <c r="G337" s="37">
        <v>0</v>
      </c>
      <c r="H337" s="37">
        <v>0</v>
      </c>
      <c r="I337" s="37">
        <v>0</v>
      </c>
      <c r="J337" s="37">
        <v>0</v>
      </c>
      <c r="K337" s="37">
        <v>0</v>
      </c>
      <c r="L337" s="37">
        <v>0</v>
      </c>
      <c r="M337" s="37">
        <v>0</v>
      </c>
      <c r="N337" s="37">
        <v>0</v>
      </c>
      <c r="O337" s="37">
        <v>0</v>
      </c>
      <c r="P337" s="37">
        <v>0</v>
      </c>
      <c r="Q337" s="18"/>
    </row>
    <row r="338" spans="1:17" ht="20.100000000000001" customHeight="1" x14ac:dyDescent="0.25">
      <c r="A338" s="71"/>
      <c r="B338" s="74"/>
      <c r="C338" s="77"/>
      <c r="D338" s="36" t="s">
        <v>129</v>
      </c>
      <c r="E338" s="37">
        <f t="shared" si="79"/>
        <v>0</v>
      </c>
      <c r="F338" s="37">
        <v>0</v>
      </c>
      <c r="G338" s="37">
        <v>0</v>
      </c>
      <c r="H338" s="37">
        <v>0</v>
      </c>
      <c r="I338" s="37">
        <v>0</v>
      </c>
      <c r="J338" s="37">
        <v>0</v>
      </c>
      <c r="K338" s="37">
        <v>0</v>
      </c>
      <c r="L338" s="37">
        <v>0</v>
      </c>
      <c r="M338" s="37">
        <v>0</v>
      </c>
      <c r="N338" s="37">
        <v>0</v>
      </c>
      <c r="O338" s="37">
        <v>0</v>
      </c>
      <c r="P338" s="37">
        <v>0</v>
      </c>
      <c r="Q338" s="18"/>
    </row>
    <row r="339" spans="1:17" ht="20.100000000000001" customHeight="1" x14ac:dyDescent="0.25">
      <c r="A339" s="72"/>
      <c r="B339" s="75"/>
      <c r="C339" s="78"/>
      <c r="D339" s="36" t="s">
        <v>130</v>
      </c>
      <c r="E339" s="37">
        <f t="shared" si="79"/>
        <v>125.1</v>
      </c>
      <c r="F339" s="37">
        <v>0</v>
      </c>
      <c r="G339" s="37">
        <v>93.1</v>
      </c>
      <c r="H339" s="37">
        <v>32</v>
      </c>
      <c r="I339" s="37">
        <v>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18"/>
    </row>
    <row r="340" spans="1:17" ht="20.100000000000001" customHeight="1" x14ac:dyDescent="0.25">
      <c r="A340" s="70" t="s">
        <v>81</v>
      </c>
      <c r="B340" s="73" t="s">
        <v>231</v>
      </c>
      <c r="C340" s="76" t="s">
        <v>132</v>
      </c>
      <c r="D340" s="36" t="s">
        <v>127</v>
      </c>
      <c r="E340" s="37">
        <f t="shared" si="79"/>
        <v>963.1</v>
      </c>
      <c r="F340" s="37">
        <v>570</v>
      </c>
      <c r="G340" s="37">
        <v>0</v>
      </c>
      <c r="H340" s="37">
        <v>393.1</v>
      </c>
      <c r="I340" s="37">
        <v>0</v>
      </c>
      <c r="J340" s="37">
        <v>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  <c r="Q340" s="18"/>
    </row>
    <row r="341" spans="1:17" ht="20.100000000000001" customHeight="1" x14ac:dyDescent="0.25">
      <c r="A341" s="71"/>
      <c r="B341" s="74"/>
      <c r="C341" s="77"/>
      <c r="D341" s="36" t="s">
        <v>128</v>
      </c>
      <c r="E341" s="37">
        <f t="shared" si="79"/>
        <v>0</v>
      </c>
      <c r="F341" s="37">
        <v>0</v>
      </c>
      <c r="G341" s="37">
        <v>0</v>
      </c>
      <c r="H341" s="37">
        <v>0</v>
      </c>
      <c r="I341" s="37">
        <v>0</v>
      </c>
      <c r="J341" s="37">
        <v>0</v>
      </c>
      <c r="K341" s="37">
        <v>0</v>
      </c>
      <c r="L341" s="37">
        <v>0</v>
      </c>
      <c r="M341" s="37">
        <v>0</v>
      </c>
      <c r="N341" s="37">
        <v>0</v>
      </c>
      <c r="O341" s="37">
        <v>0</v>
      </c>
      <c r="P341" s="37">
        <v>0</v>
      </c>
      <c r="Q341" s="18"/>
    </row>
    <row r="342" spans="1:17" ht="20.100000000000001" customHeight="1" x14ac:dyDescent="0.25">
      <c r="A342" s="71"/>
      <c r="B342" s="74"/>
      <c r="C342" s="77"/>
      <c r="D342" s="36" t="s">
        <v>129</v>
      </c>
      <c r="E342" s="37">
        <f t="shared" si="79"/>
        <v>0</v>
      </c>
      <c r="F342" s="37">
        <v>0</v>
      </c>
      <c r="G342" s="37">
        <v>0</v>
      </c>
      <c r="H342" s="37">
        <v>0</v>
      </c>
      <c r="I342" s="37">
        <v>0</v>
      </c>
      <c r="J342" s="37">
        <v>0</v>
      </c>
      <c r="K342" s="37">
        <v>0</v>
      </c>
      <c r="L342" s="37">
        <v>0</v>
      </c>
      <c r="M342" s="37">
        <v>0</v>
      </c>
      <c r="N342" s="37">
        <v>0</v>
      </c>
      <c r="O342" s="37">
        <v>0</v>
      </c>
      <c r="P342" s="37">
        <v>0</v>
      </c>
      <c r="Q342" s="18"/>
    </row>
    <row r="343" spans="1:17" ht="20.100000000000001" customHeight="1" x14ac:dyDescent="0.25">
      <c r="A343" s="72"/>
      <c r="B343" s="75"/>
      <c r="C343" s="78"/>
      <c r="D343" s="36" t="s">
        <v>130</v>
      </c>
      <c r="E343" s="37">
        <f t="shared" si="79"/>
        <v>963.1</v>
      </c>
      <c r="F343" s="37">
        <v>570</v>
      </c>
      <c r="G343" s="37">
        <v>0</v>
      </c>
      <c r="H343" s="37">
        <v>393.1</v>
      </c>
      <c r="I343" s="37">
        <v>0</v>
      </c>
      <c r="J343" s="37">
        <v>0</v>
      </c>
      <c r="K343" s="37">
        <v>0</v>
      </c>
      <c r="L343" s="37">
        <v>0</v>
      </c>
      <c r="M343" s="37">
        <v>0</v>
      </c>
      <c r="N343" s="37">
        <v>0</v>
      </c>
      <c r="O343" s="37">
        <v>0</v>
      </c>
      <c r="P343" s="37">
        <v>0</v>
      </c>
      <c r="Q343" s="18"/>
    </row>
    <row r="344" spans="1:17" ht="24.95" customHeight="1" x14ac:dyDescent="0.25">
      <c r="A344" s="70" t="s">
        <v>232</v>
      </c>
      <c r="B344" s="73" t="s">
        <v>233</v>
      </c>
      <c r="C344" s="76" t="s">
        <v>132</v>
      </c>
      <c r="D344" s="36" t="s">
        <v>127</v>
      </c>
      <c r="E344" s="37">
        <f>SUM(F344:P344)</f>
        <v>92426.1</v>
      </c>
      <c r="F344" s="37">
        <v>15561.1</v>
      </c>
      <c r="G344" s="37">
        <v>6639.2</v>
      </c>
      <c r="H344" s="37">
        <v>7162.7</v>
      </c>
      <c r="I344" s="37">
        <f>I345+I346+I347</f>
        <v>16031.5</v>
      </c>
      <c r="J344" s="37">
        <f>J345+J346+J347</f>
        <v>3486.6</v>
      </c>
      <c r="K344" s="37">
        <f t="shared" ref="K344:N344" si="82">K345+K346+K347</f>
        <v>18548</v>
      </c>
      <c r="L344" s="37">
        <f t="shared" si="82"/>
        <v>2550.4</v>
      </c>
      <c r="M344" s="37">
        <f t="shared" si="82"/>
        <v>0</v>
      </c>
      <c r="N344" s="37">
        <f t="shared" si="82"/>
        <v>0</v>
      </c>
      <c r="O344" s="37">
        <f>O345+O346+O347</f>
        <v>11223.3</v>
      </c>
      <c r="P344" s="37">
        <f>P345+P346+P347</f>
        <v>11223.3</v>
      </c>
      <c r="Q344" s="18"/>
    </row>
    <row r="345" spans="1:17" ht="24.95" customHeight="1" x14ac:dyDescent="0.25">
      <c r="A345" s="71"/>
      <c r="B345" s="74"/>
      <c r="C345" s="77"/>
      <c r="D345" s="36" t="s">
        <v>128</v>
      </c>
      <c r="E345" s="37">
        <f t="shared" ref="E345:E347" si="83">SUM(F345:P345)</f>
        <v>10328.700000000001</v>
      </c>
      <c r="F345" s="37">
        <v>10328.700000000001</v>
      </c>
      <c r="G345" s="37">
        <v>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0</v>
      </c>
      <c r="O345" s="37">
        <f>O377+O381</f>
        <v>0</v>
      </c>
      <c r="P345" s="37">
        <f>P377+P381</f>
        <v>0</v>
      </c>
      <c r="Q345" s="18"/>
    </row>
    <row r="346" spans="1:17" ht="24.95" customHeight="1" x14ac:dyDescent="0.25">
      <c r="A346" s="71"/>
      <c r="B346" s="74"/>
      <c r="C346" s="77"/>
      <c r="D346" s="36" t="s">
        <v>129</v>
      </c>
      <c r="E346" s="37">
        <f t="shared" si="83"/>
        <v>21085</v>
      </c>
      <c r="F346" s="37">
        <v>1085</v>
      </c>
      <c r="G346" s="37">
        <v>0</v>
      </c>
      <c r="H346" s="37">
        <v>0</v>
      </c>
      <c r="I346" s="37">
        <v>0</v>
      </c>
      <c r="J346" s="37">
        <f>J350+J354+J358+J362+J366+J370+J374+J378+J382</f>
        <v>0</v>
      </c>
      <c r="K346" s="37">
        <f t="shared" ref="K346:N347" si="84">K350+K354+K358+K362+K366+K370+K374+K378+K382</f>
        <v>0</v>
      </c>
      <c r="L346" s="37">
        <f t="shared" si="84"/>
        <v>0</v>
      </c>
      <c r="M346" s="37">
        <f t="shared" si="84"/>
        <v>0</v>
      </c>
      <c r="N346" s="37">
        <f t="shared" si="84"/>
        <v>0</v>
      </c>
      <c r="O346" s="37">
        <f t="shared" ref="O346:P347" si="85">O378+O382</f>
        <v>10000</v>
      </c>
      <c r="P346" s="37">
        <f t="shared" si="85"/>
        <v>10000</v>
      </c>
      <c r="Q346" s="18"/>
    </row>
    <row r="347" spans="1:17" ht="39.75" customHeight="1" x14ac:dyDescent="0.25">
      <c r="A347" s="72"/>
      <c r="B347" s="75"/>
      <c r="C347" s="78"/>
      <c r="D347" s="36" t="s">
        <v>130</v>
      </c>
      <c r="E347" s="37">
        <f t="shared" si="83"/>
        <v>61012.400000000009</v>
      </c>
      <c r="F347" s="37">
        <v>4147.3999999999996</v>
      </c>
      <c r="G347" s="37">
        <v>6639.2</v>
      </c>
      <c r="H347" s="37">
        <v>7162.7</v>
      </c>
      <c r="I347" s="37">
        <f>I351+I355+I359+I363+I367+I371+I375+I379+I383</f>
        <v>16031.5</v>
      </c>
      <c r="J347" s="37">
        <f>J351+J355+J359+J363+J367+J371+J375+J379+J383</f>
        <v>3486.6</v>
      </c>
      <c r="K347" s="37">
        <f t="shared" si="84"/>
        <v>18548</v>
      </c>
      <c r="L347" s="37">
        <f t="shared" si="84"/>
        <v>2550.4</v>
      </c>
      <c r="M347" s="37">
        <f t="shared" si="84"/>
        <v>0</v>
      </c>
      <c r="N347" s="37">
        <f t="shared" si="84"/>
        <v>0</v>
      </c>
      <c r="O347" s="37">
        <f t="shared" si="85"/>
        <v>1223.3</v>
      </c>
      <c r="P347" s="37">
        <f t="shared" si="85"/>
        <v>1223.3</v>
      </c>
      <c r="Q347" s="18"/>
    </row>
    <row r="348" spans="1:17" ht="20.100000000000001" customHeight="1" x14ac:dyDescent="0.25">
      <c r="A348" s="70" t="s">
        <v>82</v>
      </c>
      <c r="B348" s="73" t="s">
        <v>234</v>
      </c>
      <c r="C348" s="76" t="s">
        <v>132</v>
      </c>
      <c r="D348" s="36" t="s">
        <v>127</v>
      </c>
      <c r="E348" s="37">
        <f t="shared" si="79"/>
        <v>0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  <c r="Q348" s="18"/>
    </row>
    <row r="349" spans="1:17" ht="20.100000000000001" customHeight="1" x14ac:dyDescent="0.25">
      <c r="A349" s="71"/>
      <c r="B349" s="74"/>
      <c r="C349" s="77"/>
      <c r="D349" s="36" t="s">
        <v>128</v>
      </c>
      <c r="E349" s="37">
        <f t="shared" si="79"/>
        <v>0</v>
      </c>
      <c r="F349" s="37">
        <v>0</v>
      </c>
      <c r="G349" s="37">
        <v>0</v>
      </c>
      <c r="H349" s="37">
        <v>0</v>
      </c>
      <c r="I349" s="37">
        <v>0</v>
      </c>
      <c r="J349" s="37">
        <v>0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  <c r="Q349" s="18"/>
    </row>
    <row r="350" spans="1:17" ht="20.100000000000001" customHeight="1" x14ac:dyDescent="0.25">
      <c r="A350" s="71"/>
      <c r="B350" s="74"/>
      <c r="C350" s="77"/>
      <c r="D350" s="36" t="s">
        <v>129</v>
      </c>
      <c r="E350" s="37">
        <f t="shared" si="79"/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  <c r="Q350" s="18"/>
    </row>
    <row r="351" spans="1:17" ht="20.100000000000001" customHeight="1" x14ac:dyDescent="0.25">
      <c r="A351" s="72"/>
      <c r="B351" s="75"/>
      <c r="C351" s="78"/>
      <c r="D351" s="36" t="s">
        <v>130</v>
      </c>
      <c r="E351" s="37">
        <f t="shared" si="79"/>
        <v>0</v>
      </c>
      <c r="F351" s="37">
        <v>0</v>
      </c>
      <c r="G351" s="37">
        <v>0</v>
      </c>
      <c r="H351" s="37">
        <v>0</v>
      </c>
      <c r="I351" s="37">
        <v>0</v>
      </c>
      <c r="J351" s="37">
        <v>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  <c r="Q351" s="18"/>
    </row>
    <row r="352" spans="1:17" ht="20.100000000000001" customHeight="1" x14ac:dyDescent="0.25">
      <c r="A352" s="70" t="s">
        <v>83</v>
      </c>
      <c r="B352" s="73" t="s">
        <v>235</v>
      </c>
      <c r="C352" s="76" t="s">
        <v>132</v>
      </c>
      <c r="D352" s="36" t="s">
        <v>127</v>
      </c>
      <c r="E352" s="37">
        <f t="shared" si="79"/>
        <v>11482.6</v>
      </c>
      <c r="F352" s="37">
        <v>11482.6</v>
      </c>
      <c r="G352" s="37">
        <v>0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  <c r="Q352" s="18"/>
    </row>
    <row r="353" spans="1:17" ht="20.100000000000001" customHeight="1" x14ac:dyDescent="0.25">
      <c r="A353" s="71"/>
      <c r="B353" s="74"/>
      <c r="C353" s="77"/>
      <c r="D353" s="36" t="s">
        <v>128</v>
      </c>
      <c r="E353" s="37">
        <f t="shared" si="79"/>
        <v>10328.700000000001</v>
      </c>
      <c r="F353" s="37">
        <v>10328.700000000001</v>
      </c>
      <c r="G353" s="37">
        <v>0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37">
        <v>0</v>
      </c>
      <c r="N353" s="37">
        <v>0</v>
      </c>
      <c r="O353" s="37">
        <v>0</v>
      </c>
      <c r="P353" s="37">
        <v>0</v>
      </c>
      <c r="Q353" s="18"/>
    </row>
    <row r="354" spans="1:17" ht="20.100000000000001" customHeight="1" x14ac:dyDescent="0.25">
      <c r="A354" s="71"/>
      <c r="B354" s="74"/>
      <c r="C354" s="77"/>
      <c r="D354" s="36" t="s">
        <v>129</v>
      </c>
      <c r="E354" s="37">
        <f t="shared" si="79"/>
        <v>1085</v>
      </c>
      <c r="F354" s="37">
        <v>1085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  <c r="Q354" s="18"/>
    </row>
    <row r="355" spans="1:17" ht="20.100000000000001" customHeight="1" x14ac:dyDescent="0.25">
      <c r="A355" s="72"/>
      <c r="B355" s="75"/>
      <c r="C355" s="78"/>
      <c r="D355" s="36" t="s">
        <v>130</v>
      </c>
      <c r="E355" s="37">
        <f t="shared" si="79"/>
        <v>68.900000000000006</v>
      </c>
      <c r="F355" s="37">
        <v>68.900000000000006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  <c r="Q355" s="18"/>
    </row>
    <row r="356" spans="1:17" ht="20.100000000000001" customHeight="1" x14ac:dyDescent="0.25">
      <c r="A356" s="70" t="s">
        <v>84</v>
      </c>
      <c r="B356" s="73" t="s">
        <v>236</v>
      </c>
      <c r="C356" s="76" t="s">
        <v>132</v>
      </c>
      <c r="D356" s="36" t="s">
        <v>127</v>
      </c>
      <c r="E356" s="37">
        <f t="shared" si="79"/>
        <v>2834.9</v>
      </c>
      <c r="F356" s="37">
        <v>327.60000000000002</v>
      </c>
      <c r="G356" s="37">
        <v>2507.3000000000002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  <c r="Q356" s="18"/>
    </row>
    <row r="357" spans="1:17" ht="57.75" customHeight="1" x14ac:dyDescent="0.25">
      <c r="A357" s="71"/>
      <c r="B357" s="74"/>
      <c r="C357" s="77"/>
      <c r="D357" s="36" t="s">
        <v>128</v>
      </c>
      <c r="E357" s="37">
        <f t="shared" si="79"/>
        <v>0</v>
      </c>
      <c r="F357" s="37">
        <v>0</v>
      </c>
      <c r="G357" s="37">
        <v>0</v>
      </c>
      <c r="H357" s="37">
        <v>0</v>
      </c>
      <c r="I357" s="37">
        <v>0</v>
      </c>
      <c r="J357" s="37">
        <v>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  <c r="Q357" s="18"/>
    </row>
    <row r="358" spans="1:17" ht="20.100000000000001" customHeight="1" x14ac:dyDescent="0.25">
      <c r="A358" s="71"/>
      <c r="B358" s="74"/>
      <c r="C358" s="77"/>
      <c r="D358" s="36" t="s">
        <v>129</v>
      </c>
      <c r="E358" s="37">
        <f t="shared" si="79"/>
        <v>0</v>
      </c>
      <c r="F358" s="37">
        <v>0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  <c r="Q358" s="18"/>
    </row>
    <row r="359" spans="1:17" ht="20.100000000000001" customHeight="1" x14ac:dyDescent="0.25">
      <c r="A359" s="72"/>
      <c r="B359" s="75"/>
      <c r="C359" s="78"/>
      <c r="D359" s="36" t="s">
        <v>130</v>
      </c>
      <c r="E359" s="37">
        <f t="shared" si="79"/>
        <v>2834.9</v>
      </c>
      <c r="F359" s="37">
        <v>327.60000000000002</v>
      </c>
      <c r="G359" s="37">
        <v>2507.3000000000002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37">
        <v>0</v>
      </c>
      <c r="N359" s="37">
        <v>0</v>
      </c>
      <c r="O359" s="37">
        <v>0</v>
      </c>
      <c r="P359" s="37">
        <v>0</v>
      </c>
      <c r="Q359" s="18"/>
    </row>
    <row r="360" spans="1:17" ht="20.100000000000001" customHeight="1" x14ac:dyDescent="0.25">
      <c r="A360" s="70" t="s">
        <v>85</v>
      </c>
      <c r="B360" s="73" t="s">
        <v>237</v>
      </c>
      <c r="C360" s="76" t="s">
        <v>132</v>
      </c>
      <c r="D360" s="36" t="s">
        <v>127</v>
      </c>
      <c r="E360" s="37">
        <f t="shared" si="79"/>
        <v>40876.400000000001</v>
      </c>
      <c r="F360" s="37">
        <v>2259.9</v>
      </c>
      <c r="G360" s="37">
        <v>4131.8999999999996</v>
      </c>
      <c r="H360" s="37">
        <v>6562.7</v>
      </c>
      <c r="I360" s="37">
        <f>I361+I362+I363</f>
        <v>14539.3</v>
      </c>
      <c r="J360" s="37">
        <f>J361+J362+J363</f>
        <v>50</v>
      </c>
      <c r="K360" s="37">
        <f>K361+K362+K363</f>
        <v>10782.2</v>
      </c>
      <c r="L360" s="37">
        <f t="shared" ref="L360:M360" si="86">L361+L362+L363</f>
        <v>2550.4</v>
      </c>
      <c r="M360" s="37">
        <f t="shared" si="86"/>
        <v>0</v>
      </c>
      <c r="N360" s="37">
        <v>0</v>
      </c>
      <c r="O360" s="37">
        <v>0</v>
      </c>
      <c r="P360" s="37">
        <v>0</v>
      </c>
      <c r="Q360" s="18"/>
    </row>
    <row r="361" spans="1:17" ht="20.100000000000001" customHeight="1" x14ac:dyDescent="0.25">
      <c r="A361" s="71"/>
      <c r="B361" s="74"/>
      <c r="C361" s="77"/>
      <c r="D361" s="36" t="s">
        <v>128</v>
      </c>
      <c r="E361" s="37">
        <f t="shared" si="79"/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0</v>
      </c>
      <c r="K361" s="37">
        <v>0</v>
      </c>
      <c r="L361" s="37">
        <v>0</v>
      </c>
      <c r="M361" s="37">
        <v>0</v>
      </c>
      <c r="N361" s="37">
        <v>0</v>
      </c>
      <c r="O361" s="37">
        <v>0</v>
      </c>
      <c r="P361" s="37">
        <v>0</v>
      </c>
      <c r="Q361" s="18"/>
    </row>
    <row r="362" spans="1:17" ht="20.100000000000001" customHeight="1" x14ac:dyDescent="0.25">
      <c r="A362" s="71"/>
      <c r="B362" s="74"/>
      <c r="C362" s="77"/>
      <c r="D362" s="36" t="s">
        <v>129</v>
      </c>
      <c r="E362" s="37">
        <f t="shared" si="79"/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  <c r="Q362" s="18"/>
    </row>
    <row r="363" spans="1:17" ht="20.100000000000001" customHeight="1" x14ac:dyDescent="0.25">
      <c r="A363" s="72"/>
      <c r="B363" s="75"/>
      <c r="C363" s="78"/>
      <c r="D363" s="36" t="s">
        <v>130</v>
      </c>
      <c r="E363" s="37">
        <f t="shared" si="79"/>
        <v>40876.400000000001</v>
      </c>
      <c r="F363" s="37">
        <v>2259.9</v>
      </c>
      <c r="G363" s="37">
        <v>4131.8999999999996</v>
      </c>
      <c r="H363" s="37">
        <v>6562.7</v>
      </c>
      <c r="I363" s="37">
        <v>14539.3</v>
      </c>
      <c r="J363" s="37">
        <v>50</v>
      </c>
      <c r="K363" s="37">
        <f>10664.7+117.5</f>
        <v>10782.2</v>
      </c>
      <c r="L363" s="37">
        <v>2550.4</v>
      </c>
      <c r="M363" s="37">
        <v>0</v>
      </c>
      <c r="N363" s="37">
        <v>0</v>
      </c>
      <c r="O363" s="37">
        <v>0</v>
      </c>
      <c r="P363" s="37">
        <v>0</v>
      </c>
      <c r="Q363" s="18"/>
    </row>
    <row r="364" spans="1:17" ht="20.100000000000001" customHeight="1" x14ac:dyDescent="0.25">
      <c r="A364" s="70" t="s">
        <v>86</v>
      </c>
      <c r="B364" s="73" t="s">
        <v>238</v>
      </c>
      <c r="C364" s="76" t="s">
        <v>132</v>
      </c>
      <c r="D364" s="36" t="s">
        <v>127</v>
      </c>
      <c r="E364" s="37">
        <f t="shared" si="79"/>
        <v>12694.6</v>
      </c>
      <c r="F364" s="37">
        <v>0</v>
      </c>
      <c r="G364" s="37">
        <v>0</v>
      </c>
      <c r="H364" s="37">
        <v>0</v>
      </c>
      <c r="I364" s="37">
        <f>I365+I366+I367</f>
        <v>1492.2</v>
      </c>
      <c r="J364" s="37">
        <f>J365+J366+J367</f>
        <v>3436.6</v>
      </c>
      <c r="K364" s="37">
        <f>K365+K366+K367</f>
        <v>7765.8</v>
      </c>
      <c r="L364" s="37">
        <v>0</v>
      </c>
      <c r="M364" s="37">
        <v>0</v>
      </c>
      <c r="N364" s="37">
        <v>0</v>
      </c>
      <c r="O364" s="37">
        <v>0</v>
      </c>
      <c r="P364" s="37">
        <v>0</v>
      </c>
      <c r="Q364" s="18"/>
    </row>
    <row r="365" spans="1:17" ht="20.100000000000001" customHeight="1" x14ac:dyDescent="0.25">
      <c r="A365" s="71"/>
      <c r="B365" s="74"/>
      <c r="C365" s="77"/>
      <c r="D365" s="36" t="s">
        <v>128</v>
      </c>
      <c r="E365" s="37">
        <f t="shared" si="79"/>
        <v>0</v>
      </c>
      <c r="F365" s="37">
        <v>0</v>
      </c>
      <c r="G365" s="37">
        <v>0</v>
      </c>
      <c r="H365" s="37">
        <v>0</v>
      </c>
      <c r="I365" s="37">
        <v>0</v>
      </c>
      <c r="J365" s="37">
        <v>0</v>
      </c>
      <c r="K365" s="37">
        <v>0</v>
      </c>
      <c r="L365" s="37">
        <v>0</v>
      </c>
      <c r="M365" s="37">
        <v>0</v>
      </c>
      <c r="N365" s="37">
        <v>0</v>
      </c>
      <c r="O365" s="37">
        <v>0</v>
      </c>
      <c r="P365" s="37">
        <v>0</v>
      </c>
      <c r="Q365" s="18"/>
    </row>
    <row r="366" spans="1:17" ht="20.100000000000001" customHeight="1" x14ac:dyDescent="0.25">
      <c r="A366" s="71"/>
      <c r="B366" s="74"/>
      <c r="C366" s="77"/>
      <c r="D366" s="36" t="s">
        <v>129</v>
      </c>
      <c r="E366" s="37">
        <f t="shared" si="79"/>
        <v>0</v>
      </c>
      <c r="F366" s="37">
        <v>0</v>
      </c>
      <c r="G366" s="37">
        <v>0</v>
      </c>
      <c r="H366" s="37">
        <v>0</v>
      </c>
      <c r="I366" s="37">
        <v>0</v>
      </c>
      <c r="J366" s="37">
        <v>0</v>
      </c>
      <c r="K366" s="37">
        <v>0</v>
      </c>
      <c r="L366" s="37">
        <v>0</v>
      </c>
      <c r="M366" s="37">
        <v>0</v>
      </c>
      <c r="N366" s="37">
        <v>0</v>
      </c>
      <c r="O366" s="37">
        <v>0</v>
      </c>
      <c r="P366" s="37">
        <v>0</v>
      </c>
      <c r="Q366" s="18"/>
    </row>
    <row r="367" spans="1:17" ht="20.100000000000001" customHeight="1" x14ac:dyDescent="0.25">
      <c r="A367" s="72"/>
      <c r="B367" s="75"/>
      <c r="C367" s="78"/>
      <c r="D367" s="36" t="s">
        <v>130</v>
      </c>
      <c r="E367" s="37">
        <f t="shared" si="79"/>
        <v>12694.6</v>
      </c>
      <c r="F367" s="37">
        <v>0</v>
      </c>
      <c r="G367" s="37">
        <v>0</v>
      </c>
      <c r="H367" s="37">
        <v>0</v>
      </c>
      <c r="I367" s="37">
        <v>1492.2</v>
      </c>
      <c r="J367" s="37">
        <v>3436.6</v>
      </c>
      <c r="K367" s="37">
        <v>7765.8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  <c r="Q367" s="18"/>
    </row>
    <row r="368" spans="1:17" ht="20.100000000000001" customHeight="1" x14ac:dyDescent="0.25">
      <c r="A368" s="70" t="s">
        <v>93</v>
      </c>
      <c r="B368" s="73" t="s">
        <v>239</v>
      </c>
      <c r="C368" s="76" t="s">
        <v>132</v>
      </c>
      <c r="D368" s="34" t="s">
        <v>127</v>
      </c>
      <c r="E368" s="37">
        <f t="shared" si="79"/>
        <v>2044.8</v>
      </c>
      <c r="F368" s="38">
        <v>1444.8</v>
      </c>
      <c r="G368" s="38">
        <v>0</v>
      </c>
      <c r="H368" s="38">
        <v>600</v>
      </c>
      <c r="I368" s="38">
        <v>0</v>
      </c>
      <c r="J368" s="37">
        <v>0</v>
      </c>
      <c r="K368" s="37">
        <v>0</v>
      </c>
      <c r="L368" s="37">
        <v>0</v>
      </c>
      <c r="M368" s="37">
        <v>0</v>
      </c>
      <c r="N368" s="37">
        <v>0</v>
      </c>
      <c r="O368" s="37">
        <v>0</v>
      </c>
      <c r="P368" s="37">
        <v>0</v>
      </c>
      <c r="Q368" s="18"/>
    </row>
    <row r="369" spans="1:17" ht="20.100000000000001" customHeight="1" x14ac:dyDescent="0.25">
      <c r="A369" s="71"/>
      <c r="B369" s="74"/>
      <c r="C369" s="77"/>
      <c r="D369" s="36" t="s">
        <v>128</v>
      </c>
      <c r="E369" s="37">
        <f t="shared" si="79"/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  <c r="Q369" s="18"/>
    </row>
    <row r="370" spans="1:17" ht="20.100000000000001" customHeight="1" x14ac:dyDescent="0.25">
      <c r="A370" s="71"/>
      <c r="B370" s="74"/>
      <c r="C370" s="77"/>
      <c r="D370" s="36" t="s">
        <v>129</v>
      </c>
      <c r="E370" s="37">
        <f t="shared" si="79"/>
        <v>0</v>
      </c>
      <c r="F370" s="37">
        <v>0</v>
      </c>
      <c r="G370" s="37">
        <v>0</v>
      </c>
      <c r="H370" s="37">
        <v>0</v>
      </c>
      <c r="I370" s="37">
        <v>0</v>
      </c>
      <c r="J370" s="37">
        <v>0</v>
      </c>
      <c r="K370" s="37">
        <v>0</v>
      </c>
      <c r="L370" s="37">
        <v>0</v>
      </c>
      <c r="M370" s="37">
        <v>0</v>
      </c>
      <c r="N370" s="37">
        <v>0</v>
      </c>
      <c r="O370" s="37">
        <v>0</v>
      </c>
      <c r="P370" s="37">
        <v>0</v>
      </c>
      <c r="Q370" s="18"/>
    </row>
    <row r="371" spans="1:17" ht="20.100000000000001" customHeight="1" x14ac:dyDescent="0.25">
      <c r="A371" s="72"/>
      <c r="B371" s="75"/>
      <c r="C371" s="78"/>
      <c r="D371" s="36" t="s">
        <v>130</v>
      </c>
      <c r="E371" s="37">
        <f t="shared" si="79"/>
        <v>2044.8</v>
      </c>
      <c r="F371" s="37">
        <v>1444.8</v>
      </c>
      <c r="G371" s="37" t="s">
        <v>136</v>
      </c>
      <c r="H371" s="37">
        <v>600</v>
      </c>
      <c r="I371" s="37">
        <v>0</v>
      </c>
      <c r="J371" s="37">
        <v>0</v>
      </c>
      <c r="K371" s="37">
        <v>0</v>
      </c>
      <c r="L371" s="37">
        <v>0</v>
      </c>
      <c r="M371" s="37">
        <v>0</v>
      </c>
      <c r="N371" s="37">
        <v>0</v>
      </c>
      <c r="O371" s="37">
        <v>0</v>
      </c>
      <c r="P371" s="37">
        <v>0</v>
      </c>
      <c r="Q371" s="18"/>
    </row>
    <row r="372" spans="1:17" ht="20.100000000000001" customHeight="1" x14ac:dyDescent="0.25">
      <c r="A372" s="70" t="s">
        <v>240</v>
      </c>
      <c r="B372" s="73" t="s">
        <v>241</v>
      </c>
      <c r="C372" s="76" t="s">
        <v>132</v>
      </c>
      <c r="D372" s="36" t="s">
        <v>127</v>
      </c>
      <c r="E372" s="37">
        <f t="shared" si="79"/>
        <v>46.2</v>
      </c>
      <c r="F372" s="37">
        <v>46.2</v>
      </c>
      <c r="G372" s="37">
        <v>0</v>
      </c>
      <c r="H372" s="37">
        <v>0</v>
      </c>
      <c r="I372" s="37">
        <v>0</v>
      </c>
      <c r="J372" s="37">
        <v>0</v>
      </c>
      <c r="K372" s="37">
        <v>0</v>
      </c>
      <c r="L372" s="37">
        <v>0</v>
      </c>
      <c r="M372" s="37">
        <v>0</v>
      </c>
      <c r="N372" s="37">
        <v>0</v>
      </c>
      <c r="O372" s="37">
        <v>0</v>
      </c>
      <c r="P372" s="37">
        <v>0</v>
      </c>
      <c r="Q372" s="18"/>
    </row>
    <row r="373" spans="1:17" ht="20.100000000000001" customHeight="1" x14ac:dyDescent="0.25">
      <c r="A373" s="71"/>
      <c r="B373" s="74"/>
      <c r="C373" s="77"/>
      <c r="D373" s="36" t="s">
        <v>128</v>
      </c>
      <c r="E373" s="37">
        <f t="shared" si="79"/>
        <v>0</v>
      </c>
      <c r="F373" s="37">
        <v>0</v>
      </c>
      <c r="G373" s="37">
        <v>0</v>
      </c>
      <c r="H373" s="37">
        <v>0</v>
      </c>
      <c r="I373" s="37">
        <v>0</v>
      </c>
      <c r="J373" s="37">
        <v>0</v>
      </c>
      <c r="K373" s="37">
        <v>0</v>
      </c>
      <c r="L373" s="37">
        <v>0</v>
      </c>
      <c r="M373" s="37">
        <v>0</v>
      </c>
      <c r="N373" s="37">
        <v>0</v>
      </c>
      <c r="O373" s="37">
        <v>0</v>
      </c>
      <c r="P373" s="37">
        <v>0</v>
      </c>
      <c r="Q373" s="18"/>
    </row>
    <row r="374" spans="1:17" ht="20.100000000000001" customHeight="1" x14ac:dyDescent="0.25">
      <c r="A374" s="71"/>
      <c r="B374" s="74"/>
      <c r="C374" s="77"/>
      <c r="D374" s="36" t="s">
        <v>129</v>
      </c>
      <c r="E374" s="37">
        <f t="shared" si="79"/>
        <v>0</v>
      </c>
      <c r="F374" s="37">
        <v>0</v>
      </c>
      <c r="G374" s="37">
        <v>0</v>
      </c>
      <c r="H374" s="37">
        <v>0</v>
      </c>
      <c r="I374" s="37">
        <v>0</v>
      </c>
      <c r="J374" s="37">
        <v>0</v>
      </c>
      <c r="K374" s="37">
        <v>0</v>
      </c>
      <c r="L374" s="37">
        <v>0</v>
      </c>
      <c r="M374" s="37">
        <v>0</v>
      </c>
      <c r="N374" s="37">
        <v>0</v>
      </c>
      <c r="O374" s="37">
        <v>0</v>
      </c>
      <c r="P374" s="37">
        <v>0</v>
      </c>
      <c r="Q374" s="18"/>
    </row>
    <row r="375" spans="1:17" ht="20.100000000000001" customHeight="1" x14ac:dyDescent="0.25">
      <c r="A375" s="72"/>
      <c r="B375" s="74"/>
      <c r="C375" s="78"/>
      <c r="D375" s="34" t="s">
        <v>137</v>
      </c>
      <c r="E375" s="37">
        <f t="shared" si="79"/>
        <v>46.2</v>
      </c>
      <c r="F375" s="38">
        <v>46.2</v>
      </c>
      <c r="G375" s="38">
        <v>0</v>
      </c>
      <c r="H375" s="38">
        <v>0</v>
      </c>
      <c r="I375" s="38">
        <v>0</v>
      </c>
      <c r="J375" s="37">
        <v>0</v>
      </c>
      <c r="K375" s="37">
        <v>0</v>
      </c>
      <c r="L375" s="37">
        <v>0</v>
      </c>
      <c r="M375" s="37">
        <v>0</v>
      </c>
      <c r="N375" s="37">
        <v>0</v>
      </c>
      <c r="O375" s="37">
        <v>0</v>
      </c>
      <c r="P375" s="37">
        <v>0</v>
      </c>
      <c r="Q375" s="18"/>
    </row>
    <row r="376" spans="1:17" ht="20.100000000000001" customHeight="1" x14ac:dyDescent="0.25">
      <c r="A376" s="70" t="s">
        <v>242</v>
      </c>
      <c r="B376" s="73" t="s">
        <v>243</v>
      </c>
      <c r="C376" s="76" t="s">
        <v>132</v>
      </c>
      <c r="D376" s="36" t="s">
        <v>127</v>
      </c>
      <c r="E376" s="37">
        <f t="shared" si="79"/>
        <v>11223.3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37">
        <v>0</v>
      </c>
      <c r="N376" s="37">
        <v>0</v>
      </c>
      <c r="O376" s="37">
        <f>O377+O378+O379</f>
        <v>11223.3</v>
      </c>
      <c r="P376" s="37">
        <v>0</v>
      </c>
      <c r="Q376" s="18"/>
    </row>
    <row r="377" spans="1:17" ht="20.100000000000001" customHeight="1" x14ac:dyDescent="0.25">
      <c r="A377" s="71"/>
      <c r="B377" s="74"/>
      <c r="C377" s="77"/>
      <c r="D377" s="36" t="s">
        <v>128</v>
      </c>
      <c r="E377" s="37">
        <f t="shared" ref="E377:E383" si="87">SUM(F377:P377)</f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  <c r="Q377" s="18"/>
    </row>
    <row r="378" spans="1:17" ht="20.100000000000001" customHeight="1" x14ac:dyDescent="0.25">
      <c r="A378" s="71"/>
      <c r="B378" s="74"/>
      <c r="C378" s="77"/>
      <c r="D378" s="36" t="s">
        <v>129</v>
      </c>
      <c r="E378" s="37">
        <f t="shared" si="87"/>
        <v>10000</v>
      </c>
      <c r="F378" s="37">
        <v>0</v>
      </c>
      <c r="G378" s="37">
        <v>0</v>
      </c>
      <c r="H378" s="37">
        <v>0</v>
      </c>
      <c r="I378" s="37">
        <v>0</v>
      </c>
      <c r="J378" s="37">
        <v>0</v>
      </c>
      <c r="K378" s="37">
        <v>0</v>
      </c>
      <c r="L378" s="37">
        <v>0</v>
      </c>
      <c r="M378" s="37">
        <v>0</v>
      </c>
      <c r="N378" s="37">
        <v>0</v>
      </c>
      <c r="O378" s="37">
        <v>10000</v>
      </c>
      <c r="P378" s="37">
        <v>0</v>
      </c>
      <c r="Q378" s="18"/>
    </row>
    <row r="379" spans="1:17" ht="20.100000000000001" customHeight="1" x14ac:dyDescent="0.25">
      <c r="A379" s="72"/>
      <c r="B379" s="75"/>
      <c r="C379" s="78"/>
      <c r="D379" s="36" t="s">
        <v>130</v>
      </c>
      <c r="E379" s="37">
        <f t="shared" si="87"/>
        <v>1223.3</v>
      </c>
      <c r="F379" s="37">
        <v>0</v>
      </c>
      <c r="G379" s="37">
        <v>0</v>
      </c>
      <c r="H379" s="37">
        <v>0</v>
      </c>
      <c r="I379" s="37">
        <v>0</v>
      </c>
      <c r="J379" s="37">
        <v>0</v>
      </c>
      <c r="K379" s="37">
        <v>0</v>
      </c>
      <c r="L379" s="37">
        <v>0</v>
      </c>
      <c r="M379" s="37">
        <v>0</v>
      </c>
      <c r="N379" s="37">
        <v>0</v>
      </c>
      <c r="O379" s="37">
        <v>1223.3</v>
      </c>
      <c r="P379" s="37">
        <v>0</v>
      </c>
      <c r="Q379" s="18"/>
    </row>
    <row r="380" spans="1:17" ht="20.100000000000001" customHeight="1" x14ac:dyDescent="0.25">
      <c r="A380" s="70" t="s">
        <v>244</v>
      </c>
      <c r="B380" s="73" t="s">
        <v>245</v>
      </c>
      <c r="C380" s="76" t="s">
        <v>132</v>
      </c>
      <c r="D380" s="36" t="s">
        <v>127</v>
      </c>
      <c r="E380" s="37">
        <f t="shared" si="87"/>
        <v>11223.3</v>
      </c>
      <c r="F380" s="37">
        <v>0</v>
      </c>
      <c r="G380" s="37">
        <v>0</v>
      </c>
      <c r="H380" s="37">
        <v>0</v>
      </c>
      <c r="I380" s="37">
        <v>0</v>
      </c>
      <c r="J380" s="37">
        <v>0</v>
      </c>
      <c r="K380" s="37">
        <v>0</v>
      </c>
      <c r="L380" s="37">
        <v>0</v>
      </c>
      <c r="M380" s="37">
        <v>0</v>
      </c>
      <c r="N380" s="37">
        <v>0</v>
      </c>
      <c r="O380" s="37">
        <v>0</v>
      </c>
      <c r="P380" s="37">
        <f>P381+P382+P383</f>
        <v>11223.3</v>
      </c>
      <c r="Q380" s="18"/>
    </row>
    <row r="381" spans="1:17" ht="20.100000000000001" customHeight="1" x14ac:dyDescent="0.25">
      <c r="A381" s="71"/>
      <c r="B381" s="74"/>
      <c r="C381" s="77"/>
      <c r="D381" s="36" t="s">
        <v>128</v>
      </c>
      <c r="E381" s="37">
        <f t="shared" si="87"/>
        <v>0</v>
      </c>
      <c r="F381" s="37">
        <v>0</v>
      </c>
      <c r="G381" s="37">
        <v>0</v>
      </c>
      <c r="H381" s="37">
        <v>0</v>
      </c>
      <c r="I381" s="37">
        <v>0</v>
      </c>
      <c r="J381" s="37">
        <v>0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  <c r="Q381" s="18"/>
    </row>
    <row r="382" spans="1:17" ht="20.100000000000001" customHeight="1" x14ac:dyDescent="0.25">
      <c r="A382" s="71"/>
      <c r="B382" s="74"/>
      <c r="C382" s="77"/>
      <c r="D382" s="36" t="s">
        <v>129</v>
      </c>
      <c r="E382" s="37">
        <f t="shared" si="87"/>
        <v>10000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37">
        <v>0</v>
      </c>
      <c r="N382" s="37">
        <v>0</v>
      </c>
      <c r="O382" s="37">
        <v>0</v>
      </c>
      <c r="P382" s="37">
        <v>10000</v>
      </c>
      <c r="Q382" s="18"/>
    </row>
    <row r="383" spans="1:17" ht="20.100000000000001" customHeight="1" x14ac:dyDescent="0.25">
      <c r="A383" s="72"/>
      <c r="B383" s="75"/>
      <c r="C383" s="78"/>
      <c r="D383" s="36" t="s">
        <v>130</v>
      </c>
      <c r="E383" s="37">
        <f t="shared" si="87"/>
        <v>1223.3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  <c r="M383" s="37">
        <v>0</v>
      </c>
      <c r="N383" s="37">
        <v>0</v>
      </c>
      <c r="O383" s="37">
        <v>0</v>
      </c>
      <c r="P383" s="37">
        <v>1223.3</v>
      </c>
      <c r="Q383" s="18"/>
    </row>
    <row r="384" spans="1:17" ht="20.100000000000001" customHeight="1" x14ac:dyDescent="0.25">
      <c r="A384" s="70">
        <v>4</v>
      </c>
      <c r="B384" s="73" t="s">
        <v>246</v>
      </c>
      <c r="C384" s="76" t="s">
        <v>132</v>
      </c>
      <c r="D384" s="36" t="s">
        <v>127</v>
      </c>
      <c r="E384" s="37">
        <f>SUM(F384:P384)</f>
        <v>61278.8</v>
      </c>
      <c r="F384" s="37">
        <f>F385+F386+F387</f>
        <v>0</v>
      </c>
      <c r="G384" s="37">
        <f t="shared" ref="G384:I384" si="88">G385+G386+G387</f>
        <v>0</v>
      </c>
      <c r="H384" s="37">
        <f t="shared" si="88"/>
        <v>0</v>
      </c>
      <c r="I384" s="37">
        <f t="shared" si="88"/>
        <v>32493.8</v>
      </c>
      <c r="J384" s="37">
        <f>J388+J396</f>
        <v>28785</v>
      </c>
      <c r="K384" s="37">
        <f t="shared" ref="K384:P384" si="89">K388+K396</f>
        <v>0</v>
      </c>
      <c r="L384" s="37">
        <f t="shared" si="89"/>
        <v>0</v>
      </c>
      <c r="M384" s="37">
        <f t="shared" si="89"/>
        <v>0</v>
      </c>
      <c r="N384" s="37">
        <f t="shared" si="89"/>
        <v>0</v>
      </c>
      <c r="O384" s="37">
        <f t="shared" si="89"/>
        <v>0</v>
      </c>
      <c r="P384" s="37">
        <f t="shared" si="89"/>
        <v>0</v>
      </c>
      <c r="Q384" s="18"/>
    </row>
    <row r="385" spans="1:17" ht="20.100000000000001" customHeight="1" x14ac:dyDescent="0.25">
      <c r="A385" s="71"/>
      <c r="B385" s="74"/>
      <c r="C385" s="77"/>
      <c r="D385" s="36" t="s">
        <v>128</v>
      </c>
      <c r="E385" s="37">
        <f t="shared" ref="E385:E399" si="90">SUM(F385:P385)</f>
        <v>0</v>
      </c>
      <c r="F385" s="37">
        <v>0</v>
      </c>
      <c r="G385" s="37">
        <v>0</v>
      </c>
      <c r="H385" s="37">
        <v>0</v>
      </c>
      <c r="I385" s="37">
        <f>I389+I397</f>
        <v>0</v>
      </c>
      <c r="J385" s="37">
        <f>J389+J397</f>
        <v>0</v>
      </c>
      <c r="K385" s="37">
        <f t="shared" ref="K385:P385" si="91">K389+K397</f>
        <v>0</v>
      </c>
      <c r="L385" s="37">
        <f t="shared" si="91"/>
        <v>0</v>
      </c>
      <c r="M385" s="37">
        <f t="shared" si="91"/>
        <v>0</v>
      </c>
      <c r="N385" s="37">
        <f t="shared" si="91"/>
        <v>0</v>
      </c>
      <c r="O385" s="37">
        <f t="shared" si="91"/>
        <v>0</v>
      </c>
      <c r="P385" s="37">
        <f t="shared" si="91"/>
        <v>0</v>
      </c>
      <c r="Q385" s="18"/>
    </row>
    <row r="386" spans="1:17" ht="20.100000000000001" customHeight="1" x14ac:dyDescent="0.25">
      <c r="A386" s="71"/>
      <c r="B386" s="74"/>
      <c r="C386" s="77"/>
      <c r="D386" s="36" t="s">
        <v>129</v>
      </c>
      <c r="E386" s="37">
        <f t="shared" si="90"/>
        <v>47705.7</v>
      </c>
      <c r="F386" s="37">
        <v>0</v>
      </c>
      <c r="G386" s="37">
        <v>0</v>
      </c>
      <c r="H386" s="37">
        <v>0</v>
      </c>
      <c r="I386" s="37">
        <f t="shared" ref="I386:I387" si="92">I390+I398</f>
        <v>25377.599999999999</v>
      </c>
      <c r="J386" s="37">
        <f>J390+J398</f>
        <v>22328.1</v>
      </c>
      <c r="K386" s="37">
        <f t="shared" ref="K386:P386" si="93">K390+K398</f>
        <v>0</v>
      </c>
      <c r="L386" s="37">
        <f t="shared" si="93"/>
        <v>0</v>
      </c>
      <c r="M386" s="37">
        <f t="shared" si="93"/>
        <v>0</v>
      </c>
      <c r="N386" s="37">
        <f t="shared" si="93"/>
        <v>0</v>
      </c>
      <c r="O386" s="37">
        <f t="shared" si="93"/>
        <v>0</v>
      </c>
      <c r="P386" s="37">
        <f t="shared" si="93"/>
        <v>0</v>
      </c>
      <c r="Q386" s="18"/>
    </row>
    <row r="387" spans="1:17" ht="20.100000000000001" customHeight="1" x14ac:dyDescent="0.25">
      <c r="A387" s="72"/>
      <c r="B387" s="75"/>
      <c r="C387" s="78"/>
      <c r="D387" s="36" t="s">
        <v>130</v>
      </c>
      <c r="E387" s="37">
        <f t="shared" si="90"/>
        <v>13573.099999999999</v>
      </c>
      <c r="F387" s="37">
        <v>0</v>
      </c>
      <c r="G387" s="37">
        <v>0</v>
      </c>
      <c r="H387" s="37">
        <v>0</v>
      </c>
      <c r="I387" s="37">
        <f t="shared" si="92"/>
        <v>7116.2</v>
      </c>
      <c r="J387" s="37">
        <f>J391+J399</f>
        <v>6456.9</v>
      </c>
      <c r="K387" s="37">
        <f t="shared" ref="K387:P387" si="94">K391+K399</f>
        <v>0</v>
      </c>
      <c r="L387" s="37">
        <f t="shared" si="94"/>
        <v>0</v>
      </c>
      <c r="M387" s="37">
        <f t="shared" si="94"/>
        <v>0</v>
      </c>
      <c r="N387" s="37">
        <f t="shared" si="94"/>
        <v>0</v>
      </c>
      <c r="O387" s="37">
        <f t="shared" si="94"/>
        <v>0</v>
      </c>
      <c r="P387" s="37">
        <f t="shared" si="94"/>
        <v>0</v>
      </c>
      <c r="Q387" s="18"/>
    </row>
    <row r="388" spans="1:17" ht="30" customHeight="1" x14ac:dyDescent="0.25">
      <c r="A388" s="70" t="s">
        <v>87</v>
      </c>
      <c r="B388" s="73" t="s">
        <v>247</v>
      </c>
      <c r="C388" s="76" t="s">
        <v>132</v>
      </c>
      <c r="D388" s="36" t="s">
        <v>127</v>
      </c>
      <c r="E388" s="37">
        <f t="shared" si="90"/>
        <v>61278.8</v>
      </c>
      <c r="F388" s="37">
        <v>0</v>
      </c>
      <c r="G388" s="37">
        <v>0</v>
      </c>
      <c r="H388" s="37">
        <v>0</v>
      </c>
      <c r="I388" s="37">
        <f>I389+I390+I391</f>
        <v>32493.8</v>
      </c>
      <c r="J388" s="37">
        <f>J389+J390+J391</f>
        <v>28785</v>
      </c>
      <c r="K388" s="37">
        <f t="shared" ref="K388:P388" si="95">K389+K390+K391</f>
        <v>0</v>
      </c>
      <c r="L388" s="37">
        <f t="shared" si="95"/>
        <v>0</v>
      </c>
      <c r="M388" s="37">
        <f t="shared" si="95"/>
        <v>0</v>
      </c>
      <c r="N388" s="37">
        <f t="shared" si="95"/>
        <v>0</v>
      </c>
      <c r="O388" s="37">
        <f t="shared" si="95"/>
        <v>0</v>
      </c>
      <c r="P388" s="37">
        <f t="shared" si="95"/>
        <v>0</v>
      </c>
      <c r="Q388" s="18"/>
    </row>
    <row r="389" spans="1:17" ht="30" customHeight="1" x14ac:dyDescent="0.25">
      <c r="A389" s="71"/>
      <c r="B389" s="74"/>
      <c r="C389" s="77"/>
      <c r="D389" s="36" t="s">
        <v>128</v>
      </c>
      <c r="E389" s="37">
        <f t="shared" si="90"/>
        <v>0</v>
      </c>
      <c r="F389" s="37">
        <v>0</v>
      </c>
      <c r="G389" s="37">
        <v>0</v>
      </c>
      <c r="H389" s="37">
        <v>0</v>
      </c>
      <c r="I389" s="37">
        <f>I393</f>
        <v>0</v>
      </c>
      <c r="J389" s="37">
        <f>J393</f>
        <v>0</v>
      </c>
      <c r="K389" s="37">
        <f t="shared" ref="K389:P389" si="96">K393</f>
        <v>0</v>
      </c>
      <c r="L389" s="37">
        <f t="shared" si="96"/>
        <v>0</v>
      </c>
      <c r="M389" s="37">
        <f t="shared" si="96"/>
        <v>0</v>
      </c>
      <c r="N389" s="37">
        <f t="shared" si="96"/>
        <v>0</v>
      </c>
      <c r="O389" s="37">
        <f t="shared" si="96"/>
        <v>0</v>
      </c>
      <c r="P389" s="37">
        <f t="shared" si="96"/>
        <v>0</v>
      </c>
      <c r="Q389" s="18"/>
    </row>
    <row r="390" spans="1:17" ht="30" customHeight="1" x14ac:dyDescent="0.25">
      <c r="A390" s="71"/>
      <c r="B390" s="74"/>
      <c r="C390" s="77"/>
      <c r="D390" s="36" t="s">
        <v>129</v>
      </c>
      <c r="E390" s="37">
        <f t="shared" si="90"/>
        <v>47705.7</v>
      </c>
      <c r="F390" s="37">
        <v>0</v>
      </c>
      <c r="G390" s="37">
        <v>0</v>
      </c>
      <c r="H390" s="37">
        <v>0</v>
      </c>
      <c r="I390" s="37">
        <f t="shared" ref="I390:I391" si="97">I394</f>
        <v>25377.599999999999</v>
      </c>
      <c r="J390" s="37">
        <f>J394</f>
        <v>22328.1</v>
      </c>
      <c r="K390" s="37">
        <f t="shared" ref="K390:P390" si="98">K394</f>
        <v>0</v>
      </c>
      <c r="L390" s="37">
        <f t="shared" si="98"/>
        <v>0</v>
      </c>
      <c r="M390" s="37">
        <f t="shared" si="98"/>
        <v>0</v>
      </c>
      <c r="N390" s="37">
        <f t="shared" si="98"/>
        <v>0</v>
      </c>
      <c r="O390" s="37">
        <f t="shared" si="98"/>
        <v>0</v>
      </c>
      <c r="P390" s="37">
        <f t="shared" si="98"/>
        <v>0</v>
      </c>
      <c r="Q390" s="18"/>
    </row>
    <row r="391" spans="1:17" ht="49.5" customHeight="1" x14ac:dyDescent="0.25">
      <c r="A391" s="72"/>
      <c r="B391" s="75"/>
      <c r="C391" s="78"/>
      <c r="D391" s="36" t="s">
        <v>130</v>
      </c>
      <c r="E391" s="37">
        <f t="shared" si="90"/>
        <v>13573.099999999999</v>
      </c>
      <c r="F391" s="37">
        <v>0</v>
      </c>
      <c r="G391" s="37">
        <v>0</v>
      </c>
      <c r="H391" s="37">
        <v>0</v>
      </c>
      <c r="I391" s="37">
        <f t="shared" si="97"/>
        <v>7116.2</v>
      </c>
      <c r="J391" s="37">
        <f>J395</f>
        <v>6456.9</v>
      </c>
      <c r="K391" s="37">
        <f t="shared" ref="K391:P391" si="99">K395</f>
        <v>0</v>
      </c>
      <c r="L391" s="37">
        <f t="shared" si="99"/>
        <v>0</v>
      </c>
      <c r="M391" s="37">
        <f t="shared" si="99"/>
        <v>0</v>
      </c>
      <c r="N391" s="37">
        <f t="shared" si="99"/>
        <v>0</v>
      </c>
      <c r="O391" s="37">
        <f t="shared" si="99"/>
        <v>0</v>
      </c>
      <c r="P391" s="37">
        <f t="shared" si="99"/>
        <v>0</v>
      </c>
      <c r="Q391" s="18"/>
    </row>
    <row r="392" spans="1:17" ht="20.100000000000001" customHeight="1" x14ac:dyDescent="0.25">
      <c r="A392" s="70" t="s">
        <v>248</v>
      </c>
      <c r="B392" s="73" t="s">
        <v>249</v>
      </c>
      <c r="C392" s="76" t="s">
        <v>132</v>
      </c>
      <c r="D392" s="36" t="s">
        <v>127</v>
      </c>
      <c r="E392" s="37">
        <f t="shared" si="90"/>
        <v>61278.8</v>
      </c>
      <c r="F392" s="37">
        <v>0</v>
      </c>
      <c r="G392" s="37">
        <v>0</v>
      </c>
      <c r="H392" s="37">
        <v>0</v>
      </c>
      <c r="I392" s="37">
        <f>I393+I394+I395</f>
        <v>32493.8</v>
      </c>
      <c r="J392" s="37">
        <f>J393+J394+J395</f>
        <v>28785</v>
      </c>
      <c r="K392" s="37">
        <f t="shared" ref="K392:P392" si="100">K393+K394+K395</f>
        <v>0</v>
      </c>
      <c r="L392" s="37">
        <f t="shared" si="100"/>
        <v>0</v>
      </c>
      <c r="M392" s="37">
        <f t="shared" si="100"/>
        <v>0</v>
      </c>
      <c r="N392" s="37">
        <f t="shared" si="100"/>
        <v>0</v>
      </c>
      <c r="O392" s="37">
        <f t="shared" si="100"/>
        <v>0</v>
      </c>
      <c r="P392" s="37">
        <f t="shared" si="100"/>
        <v>0</v>
      </c>
      <c r="Q392" s="18"/>
    </row>
    <row r="393" spans="1:17" ht="20.100000000000001" customHeight="1" x14ac:dyDescent="0.25">
      <c r="A393" s="71"/>
      <c r="B393" s="74"/>
      <c r="C393" s="77"/>
      <c r="D393" s="36" t="s">
        <v>128</v>
      </c>
      <c r="E393" s="37">
        <f t="shared" si="90"/>
        <v>0</v>
      </c>
      <c r="F393" s="37">
        <v>0</v>
      </c>
      <c r="G393" s="37">
        <v>0</v>
      </c>
      <c r="H393" s="37">
        <v>0</v>
      </c>
      <c r="I393" s="37">
        <v>0</v>
      </c>
      <c r="J393" s="37">
        <v>0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  <c r="Q393" s="18"/>
    </row>
    <row r="394" spans="1:17" ht="20.100000000000001" customHeight="1" x14ac:dyDescent="0.25">
      <c r="A394" s="71"/>
      <c r="B394" s="74"/>
      <c r="C394" s="77"/>
      <c r="D394" s="36" t="s">
        <v>129</v>
      </c>
      <c r="E394" s="37">
        <f t="shared" si="90"/>
        <v>47705.7</v>
      </c>
      <c r="F394" s="37">
        <v>0</v>
      </c>
      <c r="G394" s="37">
        <v>0</v>
      </c>
      <c r="H394" s="37">
        <v>0</v>
      </c>
      <c r="I394" s="37">
        <v>25377.599999999999</v>
      </c>
      <c r="J394" s="37">
        <v>22328.1</v>
      </c>
      <c r="K394" s="37">
        <v>0</v>
      </c>
      <c r="L394" s="37">
        <v>0</v>
      </c>
      <c r="M394" s="37">
        <v>0</v>
      </c>
      <c r="N394" s="37">
        <v>0</v>
      </c>
      <c r="O394" s="37">
        <v>0</v>
      </c>
      <c r="P394" s="37">
        <v>0</v>
      </c>
      <c r="Q394" s="18"/>
    </row>
    <row r="395" spans="1:17" ht="20.100000000000001" customHeight="1" x14ac:dyDescent="0.25">
      <c r="A395" s="72"/>
      <c r="B395" s="75"/>
      <c r="C395" s="78"/>
      <c r="D395" s="36" t="s">
        <v>130</v>
      </c>
      <c r="E395" s="37">
        <f t="shared" si="90"/>
        <v>13573.099999999999</v>
      </c>
      <c r="F395" s="37">
        <v>0</v>
      </c>
      <c r="G395" s="37">
        <v>0</v>
      </c>
      <c r="H395" s="37">
        <v>0</v>
      </c>
      <c r="I395" s="37">
        <v>7116.2</v>
      </c>
      <c r="J395" s="37">
        <f>3725.3+2731.6</f>
        <v>6456.9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  <c r="Q395" s="18"/>
    </row>
    <row r="396" spans="1:17" ht="20.100000000000001" customHeight="1" x14ac:dyDescent="0.25">
      <c r="A396" s="70" t="s">
        <v>88</v>
      </c>
      <c r="B396" s="73" t="s">
        <v>250</v>
      </c>
      <c r="C396" s="76" t="s">
        <v>132</v>
      </c>
      <c r="D396" s="36" t="s">
        <v>127</v>
      </c>
      <c r="E396" s="37">
        <f t="shared" si="90"/>
        <v>0</v>
      </c>
      <c r="F396" s="37">
        <v>0</v>
      </c>
      <c r="G396" s="37">
        <v>0</v>
      </c>
      <c r="H396" s="37">
        <v>0</v>
      </c>
      <c r="I396" s="37">
        <v>0</v>
      </c>
      <c r="J396" s="37">
        <v>0</v>
      </c>
      <c r="K396" s="37">
        <v>0</v>
      </c>
      <c r="L396" s="37">
        <v>0</v>
      </c>
      <c r="M396" s="37">
        <v>0</v>
      </c>
      <c r="N396" s="37">
        <v>0</v>
      </c>
      <c r="O396" s="37">
        <v>0</v>
      </c>
      <c r="P396" s="37">
        <v>0</v>
      </c>
      <c r="Q396" s="18"/>
    </row>
    <row r="397" spans="1:17" ht="20.100000000000001" customHeight="1" x14ac:dyDescent="0.25">
      <c r="A397" s="71"/>
      <c r="B397" s="74"/>
      <c r="C397" s="77"/>
      <c r="D397" s="36" t="s">
        <v>128</v>
      </c>
      <c r="E397" s="37">
        <f t="shared" si="90"/>
        <v>0</v>
      </c>
      <c r="F397" s="37">
        <v>0</v>
      </c>
      <c r="G397" s="37">
        <v>0</v>
      </c>
      <c r="H397" s="37">
        <v>0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37">
        <v>0</v>
      </c>
      <c r="P397" s="37">
        <v>0</v>
      </c>
      <c r="Q397" s="18"/>
    </row>
    <row r="398" spans="1:17" ht="20.100000000000001" customHeight="1" x14ac:dyDescent="0.25">
      <c r="A398" s="71"/>
      <c r="B398" s="74"/>
      <c r="C398" s="77"/>
      <c r="D398" s="36" t="s">
        <v>129</v>
      </c>
      <c r="E398" s="37">
        <f t="shared" si="90"/>
        <v>0</v>
      </c>
      <c r="F398" s="37">
        <v>0</v>
      </c>
      <c r="G398" s="37">
        <v>0</v>
      </c>
      <c r="H398" s="37">
        <v>0</v>
      </c>
      <c r="I398" s="37">
        <v>0</v>
      </c>
      <c r="J398" s="37">
        <v>0</v>
      </c>
      <c r="K398" s="37">
        <v>0</v>
      </c>
      <c r="L398" s="37">
        <v>0</v>
      </c>
      <c r="M398" s="37">
        <v>0</v>
      </c>
      <c r="N398" s="37">
        <v>0</v>
      </c>
      <c r="O398" s="37">
        <v>0</v>
      </c>
      <c r="P398" s="37">
        <v>0</v>
      </c>
      <c r="Q398" s="18"/>
    </row>
    <row r="399" spans="1:17" ht="58.5" customHeight="1" x14ac:dyDescent="0.25">
      <c r="A399" s="72"/>
      <c r="B399" s="75"/>
      <c r="C399" s="78"/>
      <c r="D399" s="36" t="s">
        <v>130</v>
      </c>
      <c r="E399" s="37">
        <f t="shared" si="90"/>
        <v>0</v>
      </c>
      <c r="F399" s="37">
        <v>0</v>
      </c>
      <c r="G399" s="37">
        <v>0</v>
      </c>
      <c r="H399" s="37">
        <v>0</v>
      </c>
      <c r="I399" s="37">
        <v>0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37">
        <v>0</v>
      </c>
      <c r="P399" s="37">
        <v>0</v>
      </c>
      <c r="Q399" s="18"/>
    </row>
    <row r="400" spans="1:17" ht="20.100000000000001" customHeight="1" x14ac:dyDescent="0.25">
      <c r="A400" s="70">
        <v>5</v>
      </c>
      <c r="B400" s="73" t="s">
        <v>251</v>
      </c>
      <c r="C400" s="76" t="s">
        <v>252</v>
      </c>
      <c r="D400" s="36" t="s">
        <v>127</v>
      </c>
      <c r="E400" s="37">
        <f>SUM(F400:P400)</f>
        <v>50535.8</v>
      </c>
      <c r="F400" s="37">
        <f>F401+F402+F403</f>
        <v>5298.5</v>
      </c>
      <c r="G400" s="37">
        <f t="shared" ref="G400:I400" si="101">G401+G402+G403</f>
        <v>3025.2</v>
      </c>
      <c r="H400" s="37">
        <f t="shared" si="101"/>
        <v>0</v>
      </c>
      <c r="I400" s="37">
        <f t="shared" si="101"/>
        <v>1794</v>
      </c>
      <c r="J400" s="37">
        <f>SUM(J401:J403)</f>
        <v>10298.699999999999</v>
      </c>
      <c r="K400" s="37">
        <f t="shared" ref="K400:P400" si="102">SUM(K401:K403)</f>
        <v>4917.3999999999996</v>
      </c>
      <c r="L400" s="37">
        <f t="shared" si="102"/>
        <v>10101</v>
      </c>
      <c r="M400" s="37">
        <f t="shared" si="102"/>
        <v>10101</v>
      </c>
      <c r="N400" s="37">
        <f t="shared" si="102"/>
        <v>0</v>
      </c>
      <c r="O400" s="37">
        <f t="shared" si="102"/>
        <v>2500</v>
      </c>
      <c r="P400" s="37">
        <f t="shared" si="102"/>
        <v>2500</v>
      </c>
      <c r="Q400" s="18"/>
    </row>
    <row r="401" spans="1:17" ht="20.100000000000001" customHeight="1" x14ac:dyDescent="0.25">
      <c r="A401" s="71"/>
      <c r="B401" s="74"/>
      <c r="C401" s="77"/>
      <c r="D401" s="36" t="s">
        <v>128</v>
      </c>
      <c r="E401" s="37">
        <f t="shared" ref="E401:E403" si="103">SUM(F401:P401)</f>
        <v>0</v>
      </c>
      <c r="F401" s="37">
        <v>0</v>
      </c>
      <c r="G401" s="37">
        <v>0</v>
      </c>
      <c r="H401" s="37">
        <v>0</v>
      </c>
      <c r="I401" s="37">
        <f>I405+I409+I413+I417+I421+I425+I429+I434+I438+I442+I446+I450+I454</f>
        <v>0</v>
      </c>
      <c r="J401" s="37">
        <f>J454</f>
        <v>0</v>
      </c>
      <c r="K401" s="37">
        <f t="shared" ref="K401:P403" si="104">K454</f>
        <v>0</v>
      </c>
      <c r="L401" s="37">
        <f t="shared" si="104"/>
        <v>0</v>
      </c>
      <c r="M401" s="37">
        <f t="shared" si="104"/>
        <v>0</v>
      </c>
      <c r="N401" s="37">
        <f t="shared" si="104"/>
        <v>0</v>
      </c>
      <c r="O401" s="37">
        <f t="shared" si="104"/>
        <v>0</v>
      </c>
      <c r="P401" s="37">
        <f t="shared" si="104"/>
        <v>0</v>
      </c>
      <c r="Q401" s="18"/>
    </row>
    <row r="402" spans="1:17" ht="34.5" customHeight="1" x14ac:dyDescent="0.25">
      <c r="A402" s="71"/>
      <c r="B402" s="74"/>
      <c r="C402" s="77"/>
      <c r="D402" s="36" t="s">
        <v>129</v>
      </c>
      <c r="E402" s="37">
        <f t="shared" si="103"/>
        <v>40913.399999999994</v>
      </c>
      <c r="F402" s="37">
        <v>4081.4</v>
      </c>
      <c r="G402" s="37">
        <v>2500</v>
      </c>
      <c r="H402" s="37">
        <v>0</v>
      </c>
      <c r="I402" s="37">
        <f t="shared" ref="I402:I403" si="105">I406+I410+I414+I418+I422+I426+I430+I435+I439+I443+I447+I451+I455</f>
        <v>0</v>
      </c>
      <c r="J402" s="37">
        <f>J406+J410+J414+J418+J422+J426+J430+J435+J439+J443+J447+J451+J455</f>
        <v>9463.7999999999993</v>
      </c>
      <c r="K402" s="37">
        <f t="shared" si="104"/>
        <v>4868.2</v>
      </c>
      <c r="L402" s="37">
        <f t="shared" si="104"/>
        <v>10000</v>
      </c>
      <c r="M402" s="37">
        <f t="shared" si="104"/>
        <v>10000</v>
      </c>
      <c r="N402" s="37">
        <f t="shared" si="104"/>
        <v>0</v>
      </c>
      <c r="O402" s="37">
        <f t="shared" si="104"/>
        <v>0</v>
      </c>
      <c r="P402" s="37">
        <f t="shared" si="104"/>
        <v>0</v>
      </c>
      <c r="Q402" s="18"/>
    </row>
    <row r="403" spans="1:17" ht="20.100000000000001" customHeight="1" x14ac:dyDescent="0.25">
      <c r="A403" s="72"/>
      <c r="B403" s="75"/>
      <c r="C403" s="78"/>
      <c r="D403" s="36" t="s">
        <v>130</v>
      </c>
      <c r="E403" s="37">
        <f t="shared" si="103"/>
        <v>9622.4</v>
      </c>
      <c r="F403" s="37">
        <v>1217.0999999999999</v>
      </c>
      <c r="G403" s="37">
        <v>525.20000000000005</v>
      </c>
      <c r="H403" s="37">
        <v>0</v>
      </c>
      <c r="I403" s="37">
        <f t="shared" si="105"/>
        <v>1794</v>
      </c>
      <c r="J403" s="37">
        <f>J407+J411+J415+J419+J423+J427+J431+J436+J440+J444+J448+J452+J456</f>
        <v>834.9</v>
      </c>
      <c r="K403" s="37">
        <f t="shared" si="104"/>
        <v>49.2</v>
      </c>
      <c r="L403" s="37">
        <f t="shared" si="104"/>
        <v>101</v>
      </c>
      <c r="M403" s="37">
        <f t="shared" si="104"/>
        <v>101</v>
      </c>
      <c r="N403" s="37">
        <f t="shared" si="104"/>
        <v>0</v>
      </c>
      <c r="O403" s="37">
        <f t="shared" si="104"/>
        <v>2500</v>
      </c>
      <c r="P403" s="37">
        <f t="shared" si="104"/>
        <v>2500</v>
      </c>
      <c r="Q403" s="18"/>
    </row>
    <row r="404" spans="1:17" ht="20.100000000000001" customHeight="1" x14ac:dyDescent="0.25">
      <c r="A404" s="70" t="s">
        <v>89</v>
      </c>
      <c r="B404" s="73" t="s">
        <v>253</v>
      </c>
      <c r="C404" s="76" t="s">
        <v>252</v>
      </c>
      <c r="D404" s="36" t="s">
        <v>127</v>
      </c>
      <c r="E404" s="37">
        <f t="shared" ref="E404:E456" si="106">SUM(F404:P404)</f>
        <v>200</v>
      </c>
      <c r="F404" s="37">
        <v>200</v>
      </c>
      <c r="G404" s="37">
        <v>0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  <c r="Q404" s="18"/>
    </row>
    <row r="405" spans="1:17" ht="20.100000000000001" customHeight="1" x14ac:dyDescent="0.25">
      <c r="A405" s="71"/>
      <c r="B405" s="74"/>
      <c r="C405" s="77"/>
      <c r="D405" s="36" t="s">
        <v>128</v>
      </c>
      <c r="E405" s="37">
        <f t="shared" si="106"/>
        <v>0</v>
      </c>
      <c r="F405" s="37">
        <v>0</v>
      </c>
      <c r="G405" s="37">
        <v>0</v>
      </c>
      <c r="H405" s="37">
        <v>0</v>
      </c>
      <c r="I405" s="37">
        <v>0</v>
      </c>
      <c r="J405" s="37">
        <v>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  <c r="Q405" s="18"/>
    </row>
    <row r="406" spans="1:17" ht="20.100000000000001" customHeight="1" x14ac:dyDescent="0.25">
      <c r="A406" s="71"/>
      <c r="B406" s="74"/>
      <c r="C406" s="77"/>
      <c r="D406" s="36" t="s">
        <v>129</v>
      </c>
      <c r="E406" s="37">
        <f t="shared" si="106"/>
        <v>198</v>
      </c>
      <c r="F406" s="37">
        <v>198</v>
      </c>
      <c r="G406" s="37">
        <v>0</v>
      </c>
      <c r="H406" s="37">
        <v>0</v>
      </c>
      <c r="I406" s="37">
        <v>0</v>
      </c>
      <c r="J406" s="37">
        <v>0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  <c r="Q406" s="18"/>
    </row>
    <row r="407" spans="1:17" ht="20.100000000000001" customHeight="1" x14ac:dyDescent="0.25">
      <c r="A407" s="72"/>
      <c r="B407" s="75"/>
      <c r="C407" s="78"/>
      <c r="D407" s="36" t="s">
        <v>130</v>
      </c>
      <c r="E407" s="37">
        <f t="shared" si="106"/>
        <v>2</v>
      </c>
      <c r="F407" s="37">
        <v>2</v>
      </c>
      <c r="G407" s="37">
        <v>0</v>
      </c>
      <c r="H407" s="37">
        <v>0</v>
      </c>
      <c r="I407" s="37">
        <v>0</v>
      </c>
      <c r="J407" s="37">
        <v>0</v>
      </c>
      <c r="K407" s="37">
        <v>0</v>
      </c>
      <c r="L407" s="37">
        <v>0</v>
      </c>
      <c r="M407" s="37">
        <v>0</v>
      </c>
      <c r="N407" s="37">
        <v>0</v>
      </c>
      <c r="O407" s="37">
        <v>0</v>
      </c>
      <c r="P407" s="37">
        <v>0</v>
      </c>
      <c r="Q407" s="18"/>
    </row>
    <row r="408" spans="1:17" ht="20.100000000000001" customHeight="1" x14ac:dyDescent="0.25">
      <c r="A408" s="70" t="s">
        <v>91</v>
      </c>
      <c r="B408" s="73" t="s">
        <v>254</v>
      </c>
      <c r="C408" s="76" t="s">
        <v>252</v>
      </c>
      <c r="D408" s="36" t="s">
        <v>127</v>
      </c>
      <c r="E408" s="37">
        <f t="shared" si="106"/>
        <v>100</v>
      </c>
      <c r="F408" s="37">
        <v>100</v>
      </c>
      <c r="G408" s="37">
        <v>0</v>
      </c>
      <c r="H408" s="37">
        <v>0</v>
      </c>
      <c r="I408" s="37">
        <v>0</v>
      </c>
      <c r="J408" s="37">
        <v>0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  <c r="Q408" s="18"/>
    </row>
    <row r="409" spans="1:17" ht="20.100000000000001" customHeight="1" x14ac:dyDescent="0.25">
      <c r="A409" s="71"/>
      <c r="B409" s="74"/>
      <c r="C409" s="77"/>
      <c r="D409" s="36" t="s">
        <v>128</v>
      </c>
      <c r="E409" s="37">
        <f t="shared" si="106"/>
        <v>0</v>
      </c>
      <c r="F409" s="37">
        <v>0</v>
      </c>
      <c r="G409" s="37">
        <v>0</v>
      </c>
      <c r="H409" s="37">
        <v>0</v>
      </c>
      <c r="I409" s="37">
        <v>0</v>
      </c>
      <c r="J409" s="37">
        <v>0</v>
      </c>
      <c r="K409" s="37">
        <v>0</v>
      </c>
      <c r="L409" s="37">
        <v>0</v>
      </c>
      <c r="M409" s="37">
        <v>0</v>
      </c>
      <c r="N409" s="37">
        <v>0</v>
      </c>
      <c r="O409" s="37">
        <v>0</v>
      </c>
      <c r="P409" s="37">
        <v>0</v>
      </c>
      <c r="Q409" s="18"/>
    </row>
    <row r="410" spans="1:17" ht="20.100000000000001" customHeight="1" x14ac:dyDescent="0.25">
      <c r="A410" s="71"/>
      <c r="B410" s="74"/>
      <c r="C410" s="77"/>
      <c r="D410" s="36" t="s">
        <v>129</v>
      </c>
      <c r="E410" s="37">
        <f t="shared" si="106"/>
        <v>99</v>
      </c>
      <c r="F410" s="37">
        <v>99</v>
      </c>
      <c r="G410" s="37">
        <v>0</v>
      </c>
      <c r="H410" s="37">
        <v>0</v>
      </c>
      <c r="I410" s="37">
        <v>0</v>
      </c>
      <c r="J410" s="37">
        <v>0</v>
      </c>
      <c r="K410" s="37">
        <v>0</v>
      </c>
      <c r="L410" s="37">
        <v>0</v>
      </c>
      <c r="M410" s="37">
        <v>0</v>
      </c>
      <c r="N410" s="37">
        <v>0</v>
      </c>
      <c r="O410" s="37">
        <v>0</v>
      </c>
      <c r="P410" s="37">
        <v>0</v>
      </c>
      <c r="Q410" s="18"/>
    </row>
    <row r="411" spans="1:17" ht="20.100000000000001" customHeight="1" x14ac:dyDescent="0.25">
      <c r="A411" s="72"/>
      <c r="B411" s="75"/>
      <c r="C411" s="78"/>
      <c r="D411" s="36" t="s">
        <v>130</v>
      </c>
      <c r="E411" s="37">
        <f t="shared" si="106"/>
        <v>1</v>
      </c>
      <c r="F411" s="37">
        <v>1</v>
      </c>
      <c r="G411" s="37">
        <v>0</v>
      </c>
      <c r="H411" s="37">
        <v>0</v>
      </c>
      <c r="I411" s="37">
        <v>0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37">
        <v>0</v>
      </c>
      <c r="P411" s="37">
        <v>0</v>
      </c>
      <c r="Q411" s="18"/>
    </row>
    <row r="412" spans="1:17" ht="20.100000000000001" customHeight="1" x14ac:dyDescent="0.25">
      <c r="A412" s="70" t="s">
        <v>92</v>
      </c>
      <c r="B412" s="73" t="s">
        <v>255</v>
      </c>
      <c r="C412" s="76" t="s">
        <v>252</v>
      </c>
      <c r="D412" s="36" t="s">
        <v>127</v>
      </c>
      <c r="E412" s="37">
        <f t="shared" si="106"/>
        <v>100</v>
      </c>
      <c r="F412" s="37">
        <v>100</v>
      </c>
      <c r="G412" s="37">
        <v>0</v>
      </c>
      <c r="H412" s="37">
        <v>0</v>
      </c>
      <c r="I412" s="37">
        <v>0</v>
      </c>
      <c r="J412" s="37">
        <v>0</v>
      </c>
      <c r="K412" s="37">
        <v>0</v>
      </c>
      <c r="L412" s="37">
        <v>0</v>
      </c>
      <c r="M412" s="37">
        <v>0</v>
      </c>
      <c r="N412" s="37">
        <v>0</v>
      </c>
      <c r="O412" s="37">
        <v>0</v>
      </c>
      <c r="P412" s="37">
        <v>0</v>
      </c>
      <c r="Q412" s="18"/>
    </row>
    <row r="413" spans="1:17" ht="20.100000000000001" customHeight="1" x14ac:dyDescent="0.25">
      <c r="A413" s="71"/>
      <c r="B413" s="74"/>
      <c r="C413" s="77"/>
      <c r="D413" s="36" t="s">
        <v>128</v>
      </c>
      <c r="E413" s="37">
        <f t="shared" si="106"/>
        <v>0</v>
      </c>
      <c r="F413" s="37">
        <v>0</v>
      </c>
      <c r="G413" s="37">
        <v>0</v>
      </c>
      <c r="H413" s="37">
        <v>0</v>
      </c>
      <c r="I413" s="37">
        <v>0</v>
      </c>
      <c r="J413" s="37">
        <v>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  <c r="Q413" s="18"/>
    </row>
    <row r="414" spans="1:17" ht="20.100000000000001" customHeight="1" x14ac:dyDescent="0.25">
      <c r="A414" s="71"/>
      <c r="B414" s="74"/>
      <c r="C414" s="77"/>
      <c r="D414" s="36" t="s">
        <v>129</v>
      </c>
      <c r="E414" s="37">
        <f t="shared" si="106"/>
        <v>99</v>
      </c>
      <c r="F414" s="37">
        <v>99</v>
      </c>
      <c r="G414" s="37">
        <v>0</v>
      </c>
      <c r="H414" s="37">
        <v>0</v>
      </c>
      <c r="I414" s="37">
        <v>0</v>
      </c>
      <c r="J414" s="37">
        <v>0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  <c r="Q414" s="18"/>
    </row>
    <row r="415" spans="1:17" ht="20.100000000000001" customHeight="1" x14ac:dyDescent="0.25">
      <c r="A415" s="72"/>
      <c r="B415" s="75"/>
      <c r="C415" s="78"/>
      <c r="D415" s="36" t="s">
        <v>130</v>
      </c>
      <c r="E415" s="37">
        <f t="shared" si="106"/>
        <v>1</v>
      </c>
      <c r="F415" s="37">
        <v>1</v>
      </c>
      <c r="G415" s="37">
        <v>0</v>
      </c>
      <c r="H415" s="37">
        <v>0</v>
      </c>
      <c r="I415" s="37">
        <v>0</v>
      </c>
      <c r="J415" s="37">
        <v>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  <c r="Q415" s="18"/>
    </row>
    <row r="416" spans="1:17" ht="20.100000000000001" customHeight="1" x14ac:dyDescent="0.25">
      <c r="A416" s="70" t="s">
        <v>90</v>
      </c>
      <c r="B416" s="73" t="s">
        <v>256</v>
      </c>
      <c r="C416" s="76" t="s">
        <v>252</v>
      </c>
      <c r="D416" s="36" t="s">
        <v>127</v>
      </c>
      <c r="E416" s="37">
        <f t="shared" si="106"/>
        <v>100</v>
      </c>
      <c r="F416" s="37">
        <v>100</v>
      </c>
      <c r="G416" s="37">
        <v>0</v>
      </c>
      <c r="H416" s="37">
        <v>0</v>
      </c>
      <c r="I416" s="37">
        <v>0</v>
      </c>
      <c r="J416" s="37">
        <v>0</v>
      </c>
      <c r="K416" s="37">
        <v>0</v>
      </c>
      <c r="L416" s="37">
        <v>0</v>
      </c>
      <c r="M416" s="37">
        <v>0</v>
      </c>
      <c r="N416" s="37">
        <v>0</v>
      </c>
      <c r="O416" s="37">
        <v>0</v>
      </c>
      <c r="P416" s="37">
        <v>0</v>
      </c>
      <c r="Q416" s="18"/>
    </row>
    <row r="417" spans="1:17" ht="20.100000000000001" customHeight="1" x14ac:dyDescent="0.25">
      <c r="A417" s="71"/>
      <c r="B417" s="74"/>
      <c r="C417" s="77"/>
      <c r="D417" s="36" t="s">
        <v>128</v>
      </c>
      <c r="E417" s="37">
        <f t="shared" si="106"/>
        <v>0</v>
      </c>
      <c r="F417" s="37">
        <v>0</v>
      </c>
      <c r="G417" s="37">
        <v>0</v>
      </c>
      <c r="H417" s="37">
        <v>0</v>
      </c>
      <c r="I417" s="37">
        <v>0</v>
      </c>
      <c r="J417" s="37">
        <v>0</v>
      </c>
      <c r="K417" s="37">
        <v>0</v>
      </c>
      <c r="L417" s="37">
        <v>0</v>
      </c>
      <c r="M417" s="37">
        <v>0</v>
      </c>
      <c r="N417" s="37">
        <v>0</v>
      </c>
      <c r="O417" s="37">
        <v>0</v>
      </c>
      <c r="P417" s="37">
        <v>0</v>
      </c>
      <c r="Q417" s="18"/>
    </row>
    <row r="418" spans="1:17" ht="20.100000000000001" customHeight="1" x14ac:dyDescent="0.25">
      <c r="A418" s="71"/>
      <c r="B418" s="74"/>
      <c r="C418" s="77"/>
      <c r="D418" s="36" t="s">
        <v>129</v>
      </c>
      <c r="E418" s="37">
        <f t="shared" si="106"/>
        <v>99</v>
      </c>
      <c r="F418" s="37">
        <v>99</v>
      </c>
      <c r="G418" s="37">
        <v>0</v>
      </c>
      <c r="H418" s="37">
        <v>0</v>
      </c>
      <c r="I418" s="37">
        <v>0</v>
      </c>
      <c r="J418" s="37">
        <v>0</v>
      </c>
      <c r="K418" s="37">
        <v>0</v>
      </c>
      <c r="L418" s="37">
        <v>0</v>
      </c>
      <c r="M418" s="37">
        <v>0</v>
      </c>
      <c r="N418" s="37">
        <v>0</v>
      </c>
      <c r="O418" s="37">
        <v>0</v>
      </c>
      <c r="P418" s="37">
        <v>0</v>
      </c>
      <c r="Q418" s="18"/>
    </row>
    <row r="419" spans="1:17" ht="20.100000000000001" customHeight="1" x14ac:dyDescent="0.25">
      <c r="A419" s="72"/>
      <c r="B419" s="75"/>
      <c r="C419" s="78"/>
      <c r="D419" s="36" t="s">
        <v>130</v>
      </c>
      <c r="E419" s="37">
        <f t="shared" si="106"/>
        <v>1</v>
      </c>
      <c r="F419" s="37">
        <v>1</v>
      </c>
      <c r="G419" s="37">
        <v>0</v>
      </c>
      <c r="H419" s="37">
        <v>0</v>
      </c>
      <c r="I419" s="37">
        <v>0</v>
      </c>
      <c r="J419" s="37">
        <v>0</v>
      </c>
      <c r="K419" s="37">
        <v>0</v>
      </c>
      <c r="L419" s="37">
        <v>0</v>
      </c>
      <c r="M419" s="37">
        <v>0</v>
      </c>
      <c r="N419" s="37">
        <v>0</v>
      </c>
      <c r="O419" s="37">
        <v>0</v>
      </c>
      <c r="P419" s="37">
        <v>0</v>
      </c>
      <c r="Q419" s="18"/>
    </row>
    <row r="420" spans="1:17" ht="20.100000000000001" customHeight="1" x14ac:dyDescent="0.25">
      <c r="A420" s="70" t="s">
        <v>257</v>
      </c>
      <c r="B420" s="73" t="s">
        <v>258</v>
      </c>
      <c r="C420" s="76" t="s">
        <v>252</v>
      </c>
      <c r="D420" s="36" t="s">
        <v>127</v>
      </c>
      <c r="E420" s="37">
        <f t="shared" si="106"/>
        <v>983.2</v>
      </c>
      <c r="F420" s="37">
        <v>983.2</v>
      </c>
      <c r="G420" s="37">
        <v>0</v>
      </c>
      <c r="H420" s="37">
        <v>0</v>
      </c>
      <c r="I420" s="37">
        <v>0</v>
      </c>
      <c r="J420" s="37">
        <v>0</v>
      </c>
      <c r="K420" s="37">
        <v>0</v>
      </c>
      <c r="L420" s="37">
        <v>0</v>
      </c>
      <c r="M420" s="37">
        <v>0</v>
      </c>
      <c r="N420" s="37">
        <v>0</v>
      </c>
      <c r="O420" s="37">
        <v>0</v>
      </c>
      <c r="P420" s="37">
        <v>0</v>
      </c>
      <c r="Q420" s="18"/>
    </row>
    <row r="421" spans="1:17" ht="20.100000000000001" customHeight="1" x14ac:dyDescent="0.25">
      <c r="A421" s="71"/>
      <c r="B421" s="74"/>
      <c r="C421" s="77"/>
      <c r="D421" s="36" t="s">
        <v>128</v>
      </c>
      <c r="E421" s="37">
        <f t="shared" si="106"/>
        <v>0</v>
      </c>
      <c r="F421" s="37">
        <v>0</v>
      </c>
      <c r="G421" s="37">
        <v>0</v>
      </c>
      <c r="H421" s="37">
        <v>0</v>
      </c>
      <c r="I421" s="37">
        <v>0</v>
      </c>
      <c r="J421" s="37">
        <v>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  <c r="Q421" s="18"/>
    </row>
    <row r="422" spans="1:17" ht="20.100000000000001" customHeight="1" x14ac:dyDescent="0.25">
      <c r="A422" s="71"/>
      <c r="B422" s="74"/>
      <c r="C422" s="77"/>
      <c r="D422" s="36" t="s">
        <v>129</v>
      </c>
      <c r="E422" s="37">
        <f t="shared" si="106"/>
        <v>488</v>
      </c>
      <c r="F422" s="37">
        <v>488</v>
      </c>
      <c r="G422" s="37">
        <v>0</v>
      </c>
      <c r="H422" s="37">
        <v>0</v>
      </c>
      <c r="I422" s="37">
        <v>0</v>
      </c>
      <c r="J422" s="37">
        <v>0</v>
      </c>
      <c r="K422" s="37">
        <v>0</v>
      </c>
      <c r="L422" s="37">
        <v>0</v>
      </c>
      <c r="M422" s="37">
        <v>0</v>
      </c>
      <c r="N422" s="37">
        <v>0</v>
      </c>
      <c r="O422" s="37">
        <v>0</v>
      </c>
      <c r="P422" s="37">
        <v>0</v>
      </c>
      <c r="Q422" s="18"/>
    </row>
    <row r="423" spans="1:17" ht="20.100000000000001" customHeight="1" x14ac:dyDescent="0.25">
      <c r="A423" s="72"/>
      <c r="B423" s="75"/>
      <c r="C423" s="78"/>
      <c r="D423" s="36" t="s">
        <v>130</v>
      </c>
      <c r="E423" s="37">
        <f t="shared" si="106"/>
        <v>495.2</v>
      </c>
      <c r="F423" s="37">
        <v>495.2</v>
      </c>
      <c r="G423" s="37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  <c r="Q423" s="18"/>
    </row>
    <row r="424" spans="1:17" ht="20.100000000000001" customHeight="1" x14ac:dyDescent="0.25">
      <c r="A424" s="70" t="s">
        <v>259</v>
      </c>
      <c r="B424" s="73" t="s">
        <v>260</v>
      </c>
      <c r="C424" s="76" t="s">
        <v>252</v>
      </c>
      <c r="D424" s="36" t="s">
        <v>127</v>
      </c>
      <c r="E424" s="37">
        <f t="shared" si="106"/>
        <v>3137.8</v>
      </c>
      <c r="F424" s="37">
        <v>3129.5</v>
      </c>
      <c r="G424" s="37">
        <v>8.3000000000000007</v>
      </c>
      <c r="H424" s="37">
        <v>0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  <c r="Q424" s="18"/>
    </row>
    <row r="425" spans="1:17" ht="20.100000000000001" customHeight="1" x14ac:dyDescent="0.25">
      <c r="A425" s="71"/>
      <c r="B425" s="74"/>
      <c r="C425" s="77"/>
      <c r="D425" s="36" t="s">
        <v>128</v>
      </c>
      <c r="E425" s="37">
        <f t="shared" si="106"/>
        <v>0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  <c r="Q425" s="18"/>
    </row>
    <row r="426" spans="1:17" ht="20.100000000000001" customHeight="1" x14ac:dyDescent="0.25">
      <c r="A426" s="71"/>
      <c r="B426" s="74"/>
      <c r="C426" s="77"/>
      <c r="D426" s="36" t="s">
        <v>129</v>
      </c>
      <c r="E426" s="37">
        <f t="shared" si="106"/>
        <v>3098.4</v>
      </c>
      <c r="F426" s="37">
        <v>3098.4</v>
      </c>
      <c r="G426" s="37">
        <v>0</v>
      </c>
      <c r="H426" s="37">
        <v>0</v>
      </c>
      <c r="I426" s="37">
        <v>0</v>
      </c>
      <c r="J426" s="37">
        <v>0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  <c r="Q426" s="18"/>
    </row>
    <row r="427" spans="1:17" ht="20.100000000000001" customHeight="1" x14ac:dyDescent="0.25">
      <c r="A427" s="72"/>
      <c r="B427" s="75"/>
      <c r="C427" s="78"/>
      <c r="D427" s="36" t="s">
        <v>130</v>
      </c>
      <c r="E427" s="37">
        <f t="shared" si="106"/>
        <v>39.400000000000006</v>
      </c>
      <c r="F427" s="37">
        <v>31.1</v>
      </c>
      <c r="G427" s="37">
        <v>8.3000000000000007</v>
      </c>
      <c r="H427" s="37">
        <v>0</v>
      </c>
      <c r="I427" s="37">
        <v>0</v>
      </c>
      <c r="J427" s="37">
        <v>0</v>
      </c>
      <c r="K427" s="37">
        <v>0</v>
      </c>
      <c r="L427" s="37">
        <v>0</v>
      </c>
      <c r="M427" s="37">
        <v>0</v>
      </c>
      <c r="N427" s="37">
        <v>0</v>
      </c>
      <c r="O427" s="37">
        <v>0</v>
      </c>
      <c r="P427" s="37">
        <v>0</v>
      </c>
      <c r="Q427" s="18"/>
    </row>
    <row r="428" spans="1:17" ht="20.100000000000001" customHeight="1" x14ac:dyDescent="0.25">
      <c r="A428" s="70" t="s">
        <v>261</v>
      </c>
      <c r="B428" s="73" t="s">
        <v>262</v>
      </c>
      <c r="C428" s="76" t="s">
        <v>252</v>
      </c>
      <c r="D428" s="36" t="s">
        <v>127</v>
      </c>
      <c r="E428" s="37">
        <f t="shared" si="106"/>
        <v>885.8</v>
      </c>
      <c r="F428" s="37">
        <v>685.8</v>
      </c>
      <c r="G428" s="37">
        <v>200</v>
      </c>
      <c r="H428" s="37">
        <v>0</v>
      </c>
      <c r="I428" s="37">
        <v>0</v>
      </c>
      <c r="J428" s="37">
        <v>0</v>
      </c>
      <c r="K428" s="37">
        <v>0</v>
      </c>
      <c r="L428" s="37">
        <v>0</v>
      </c>
      <c r="M428" s="37">
        <v>0</v>
      </c>
      <c r="N428" s="37">
        <v>0</v>
      </c>
      <c r="O428" s="37">
        <v>0</v>
      </c>
      <c r="P428" s="37">
        <v>0</v>
      </c>
      <c r="Q428" s="18"/>
    </row>
    <row r="429" spans="1:17" ht="20.100000000000001" customHeight="1" x14ac:dyDescent="0.25">
      <c r="A429" s="71"/>
      <c r="B429" s="74"/>
      <c r="C429" s="77"/>
      <c r="D429" s="36" t="s">
        <v>128</v>
      </c>
      <c r="E429" s="37">
        <f t="shared" si="106"/>
        <v>0</v>
      </c>
      <c r="F429" s="37">
        <v>0</v>
      </c>
      <c r="G429" s="37">
        <v>0</v>
      </c>
      <c r="H429" s="37">
        <v>0</v>
      </c>
      <c r="I429" s="37">
        <v>0</v>
      </c>
      <c r="J429" s="37">
        <v>0</v>
      </c>
      <c r="K429" s="37">
        <v>0</v>
      </c>
      <c r="L429" s="37">
        <v>0</v>
      </c>
      <c r="M429" s="37">
        <v>0</v>
      </c>
      <c r="N429" s="37">
        <v>0</v>
      </c>
      <c r="O429" s="37">
        <v>0</v>
      </c>
      <c r="P429" s="37">
        <v>0</v>
      </c>
      <c r="Q429" s="18"/>
    </row>
    <row r="430" spans="1:17" ht="20.100000000000001" customHeight="1" x14ac:dyDescent="0.25">
      <c r="A430" s="71"/>
      <c r="B430" s="74"/>
      <c r="C430" s="77"/>
      <c r="D430" s="36" t="s">
        <v>129</v>
      </c>
      <c r="E430" s="37">
        <f t="shared" si="106"/>
        <v>0</v>
      </c>
      <c r="F430" s="37">
        <v>0</v>
      </c>
      <c r="G430" s="37">
        <v>0</v>
      </c>
      <c r="H430" s="37">
        <v>0</v>
      </c>
      <c r="I430" s="37">
        <v>0</v>
      </c>
      <c r="J430" s="37">
        <v>0</v>
      </c>
      <c r="K430" s="37">
        <v>0</v>
      </c>
      <c r="L430" s="37">
        <v>0</v>
      </c>
      <c r="M430" s="37">
        <v>0</v>
      </c>
      <c r="N430" s="37">
        <v>0</v>
      </c>
      <c r="O430" s="37">
        <v>0</v>
      </c>
      <c r="P430" s="37">
        <v>0</v>
      </c>
      <c r="Q430" s="18"/>
    </row>
    <row r="431" spans="1:17" ht="20.100000000000001" customHeight="1" x14ac:dyDescent="0.25">
      <c r="A431" s="72"/>
      <c r="B431" s="75"/>
      <c r="C431" s="78"/>
      <c r="D431" s="36" t="s">
        <v>130</v>
      </c>
      <c r="E431" s="37">
        <f t="shared" si="106"/>
        <v>885.8</v>
      </c>
      <c r="F431" s="37">
        <v>685.8</v>
      </c>
      <c r="G431" s="37">
        <v>200</v>
      </c>
      <c r="H431" s="37">
        <v>0</v>
      </c>
      <c r="I431" s="37">
        <v>0</v>
      </c>
      <c r="J431" s="37">
        <v>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  <c r="Q431" s="18"/>
    </row>
    <row r="432" spans="1:17" ht="39.950000000000003" customHeight="1" x14ac:dyDescent="0.25">
      <c r="A432" s="70" t="s">
        <v>263</v>
      </c>
      <c r="B432" s="35" t="s">
        <v>264</v>
      </c>
      <c r="C432" s="36"/>
      <c r="D432" s="82" t="s">
        <v>127</v>
      </c>
      <c r="E432" s="37">
        <f t="shared" si="106"/>
        <v>2625.2</v>
      </c>
      <c r="F432" s="81">
        <v>0</v>
      </c>
      <c r="G432" s="81">
        <v>2625.2</v>
      </c>
      <c r="H432" s="81">
        <v>0</v>
      </c>
      <c r="I432" s="81">
        <v>0</v>
      </c>
      <c r="J432" s="81">
        <v>0</v>
      </c>
      <c r="K432" s="81">
        <v>0</v>
      </c>
      <c r="L432" s="79">
        <v>0</v>
      </c>
      <c r="M432" s="79">
        <v>0</v>
      </c>
      <c r="N432" s="79">
        <v>0</v>
      </c>
      <c r="O432" s="79">
        <v>0</v>
      </c>
      <c r="P432" s="79">
        <v>0</v>
      </c>
      <c r="Q432" s="18"/>
    </row>
    <row r="433" spans="1:17" ht="39.950000000000003" customHeight="1" x14ac:dyDescent="0.25">
      <c r="A433" s="71"/>
      <c r="B433" s="73" t="s">
        <v>319</v>
      </c>
      <c r="C433" s="76" t="s">
        <v>252</v>
      </c>
      <c r="D433" s="82"/>
      <c r="E433" s="37">
        <f t="shared" si="106"/>
        <v>0</v>
      </c>
      <c r="F433" s="81"/>
      <c r="G433" s="81"/>
      <c r="H433" s="81"/>
      <c r="I433" s="81"/>
      <c r="J433" s="81"/>
      <c r="K433" s="81"/>
      <c r="L433" s="80"/>
      <c r="M433" s="80"/>
      <c r="N433" s="80"/>
      <c r="O433" s="80"/>
      <c r="P433" s="80"/>
      <c r="Q433" s="18"/>
    </row>
    <row r="434" spans="1:17" ht="39.950000000000003" customHeight="1" x14ac:dyDescent="0.25">
      <c r="A434" s="71"/>
      <c r="B434" s="74"/>
      <c r="C434" s="77"/>
      <c r="D434" s="36" t="s">
        <v>128</v>
      </c>
      <c r="E434" s="37">
        <f t="shared" si="106"/>
        <v>0</v>
      </c>
      <c r="F434" s="37">
        <v>0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37">
        <v>0</v>
      </c>
      <c r="P434" s="37">
        <v>0</v>
      </c>
      <c r="Q434" s="18"/>
    </row>
    <row r="435" spans="1:17" ht="39.950000000000003" customHeight="1" x14ac:dyDescent="0.25">
      <c r="A435" s="71"/>
      <c r="B435" s="74"/>
      <c r="C435" s="77"/>
      <c r="D435" s="36" t="s">
        <v>129</v>
      </c>
      <c r="E435" s="37">
        <f t="shared" si="106"/>
        <v>2500</v>
      </c>
      <c r="F435" s="37">
        <v>0</v>
      </c>
      <c r="G435" s="37">
        <v>2500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  <c r="Q435" s="18"/>
    </row>
    <row r="436" spans="1:17" ht="86.25" customHeight="1" x14ac:dyDescent="0.25">
      <c r="A436" s="72"/>
      <c r="B436" s="75"/>
      <c r="C436" s="78"/>
      <c r="D436" s="36" t="s">
        <v>130</v>
      </c>
      <c r="E436" s="37">
        <f t="shared" si="106"/>
        <v>125.2</v>
      </c>
      <c r="F436" s="37">
        <v>0</v>
      </c>
      <c r="G436" s="37">
        <v>125.2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37">
        <v>0</v>
      </c>
      <c r="N436" s="37">
        <v>0</v>
      </c>
      <c r="O436" s="37">
        <v>0</v>
      </c>
      <c r="P436" s="37">
        <v>0</v>
      </c>
      <c r="Q436" s="18"/>
    </row>
    <row r="437" spans="1:17" ht="20.100000000000001" customHeight="1" x14ac:dyDescent="0.25">
      <c r="A437" s="70" t="s">
        <v>265</v>
      </c>
      <c r="B437" s="73" t="s">
        <v>266</v>
      </c>
      <c r="C437" s="76" t="s">
        <v>252</v>
      </c>
      <c r="D437" s="36" t="s">
        <v>127</v>
      </c>
      <c r="E437" s="37">
        <f t="shared" si="106"/>
        <v>191.7</v>
      </c>
      <c r="F437" s="37">
        <v>0</v>
      </c>
      <c r="G437" s="37">
        <v>191.7</v>
      </c>
      <c r="H437" s="37">
        <v>0</v>
      </c>
      <c r="I437" s="37">
        <v>0</v>
      </c>
      <c r="J437" s="37">
        <v>0</v>
      </c>
      <c r="K437" s="37">
        <v>0</v>
      </c>
      <c r="L437" s="37">
        <v>0</v>
      </c>
      <c r="M437" s="37">
        <v>0</v>
      </c>
      <c r="N437" s="37">
        <v>0</v>
      </c>
      <c r="O437" s="37">
        <v>0</v>
      </c>
      <c r="P437" s="37">
        <v>0</v>
      </c>
      <c r="Q437" s="18"/>
    </row>
    <row r="438" spans="1:17" ht="20.100000000000001" customHeight="1" x14ac:dyDescent="0.25">
      <c r="A438" s="71"/>
      <c r="B438" s="74"/>
      <c r="C438" s="77"/>
      <c r="D438" s="36" t="s">
        <v>128</v>
      </c>
      <c r="E438" s="37">
        <f t="shared" si="106"/>
        <v>0</v>
      </c>
      <c r="F438" s="37">
        <v>0</v>
      </c>
      <c r="G438" s="37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37">
        <v>0</v>
      </c>
      <c r="P438" s="37">
        <v>0</v>
      </c>
      <c r="Q438" s="18"/>
    </row>
    <row r="439" spans="1:17" ht="20.100000000000001" customHeight="1" x14ac:dyDescent="0.25">
      <c r="A439" s="71"/>
      <c r="B439" s="74"/>
      <c r="C439" s="77"/>
      <c r="D439" s="36" t="s">
        <v>129</v>
      </c>
      <c r="E439" s="37">
        <f t="shared" si="106"/>
        <v>0</v>
      </c>
      <c r="F439" s="37">
        <v>0</v>
      </c>
      <c r="G439" s="37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  <c r="Q439" s="18"/>
    </row>
    <row r="440" spans="1:17" ht="20.100000000000001" customHeight="1" x14ac:dyDescent="0.25">
      <c r="A440" s="72"/>
      <c r="B440" s="75"/>
      <c r="C440" s="78"/>
      <c r="D440" s="36" t="s">
        <v>130</v>
      </c>
      <c r="E440" s="37">
        <f t="shared" si="106"/>
        <v>191.7</v>
      </c>
      <c r="F440" s="37">
        <v>0</v>
      </c>
      <c r="G440" s="37">
        <v>191.7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  <c r="Q440" s="18"/>
    </row>
    <row r="441" spans="1:17" ht="20.100000000000001" customHeight="1" x14ac:dyDescent="0.25">
      <c r="A441" s="70" t="s">
        <v>267</v>
      </c>
      <c r="B441" s="73" t="s">
        <v>268</v>
      </c>
      <c r="C441" s="76" t="s">
        <v>252</v>
      </c>
      <c r="D441" s="36" t="s">
        <v>127</v>
      </c>
      <c r="E441" s="37">
        <f t="shared" si="106"/>
        <v>0</v>
      </c>
      <c r="F441" s="37">
        <v>0</v>
      </c>
      <c r="G441" s="37">
        <v>0</v>
      </c>
      <c r="H441" s="37">
        <v>0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  <c r="Q441" s="18"/>
    </row>
    <row r="442" spans="1:17" ht="20.100000000000001" customHeight="1" x14ac:dyDescent="0.25">
      <c r="A442" s="71"/>
      <c r="B442" s="74"/>
      <c r="C442" s="77"/>
      <c r="D442" s="36" t="s">
        <v>128</v>
      </c>
      <c r="E442" s="37">
        <f t="shared" si="106"/>
        <v>0</v>
      </c>
      <c r="F442" s="37">
        <v>0</v>
      </c>
      <c r="G442" s="37">
        <v>0</v>
      </c>
      <c r="H442" s="37">
        <v>0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  <c r="O442" s="37">
        <v>0</v>
      </c>
      <c r="P442" s="37">
        <v>0</v>
      </c>
      <c r="Q442" s="18"/>
    </row>
    <row r="443" spans="1:17" ht="71.25" customHeight="1" x14ac:dyDescent="0.25">
      <c r="A443" s="71"/>
      <c r="B443" s="74"/>
      <c r="C443" s="77"/>
      <c r="D443" s="36" t="s">
        <v>129</v>
      </c>
      <c r="E443" s="37">
        <f t="shared" si="106"/>
        <v>0</v>
      </c>
      <c r="F443" s="37">
        <v>0</v>
      </c>
      <c r="G443" s="37">
        <v>0</v>
      </c>
      <c r="H443" s="37"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  <c r="Q443" s="18"/>
    </row>
    <row r="444" spans="1:17" ht="20.100000000000001" customHeight="1" x14ac:dyDescent="0.25">
      <c r="A444" s="72"/>
      <c r="B444" s="75"/>
      <c r="C444" s="78"/>
      <c r="D444" s="36" t="s">
        <v>130</v>
      </c>
      <c r="E444" s="37">
        <f t="shared" si="106"/>
        <v>0</v>
      </c>
      <c r="F444" s="37">
        <v>0</v>
      </c>
      <c r="G444" s="37">
        <v>0</v>
      </c>
      <c r="H444" s="37">
        <v>0</v>
      </c>
      <c r="I444" s="37">
        <v>0</v>
      </c>
      <c r="J444" s="37">
        <v>0</v>
      </c>
      <c r="K444" s="37">
        <v>0</v>
      </c>
      <c r="L444" s="37">
        <v>0</v>
      </c>
      <c r="M444" s="37">
        <v>0</v>
      </c>
      <c r="N444" s="37">
        <v>0</v>
      </c>
      <c r="O444" s="37">
        <v>0</v>
      </c>
      <c r="P444" s="37">
        <v>0</v>
      </c>
      <c r="Q444" s="18"/>
    </row>
    <row r="445" spans="1:17" ht="20.100000000000001" customHeight="1" x14ac:dyDescent="0.25">
      <c r="A445" s="70" t="s">
        <v>269</v>
      </c>
      <c r="B445" s="73" t="s">
        <v>270</v>
      </c>
      <c r="C445" s="76" t="s">
        <v>252</v>
      </c>
      <c r="D445" s="36" t="s">
        <v>127</v>
      </c>
      <c r="E445" s="37">
        <f t="shared" si="106"/>
        <v>0</v>
      </c>
      <c r="F445" s="37">
        <v>0</v>
      </c>
      <c r="G445" s="37">
        <v>0</v>
      </c>
      <c r="H445" s="37"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37">
        <v>0</v>
      </c>
      <c r="P445" s="37">
        <v>0</v>
      </c>
      <c r="Q445" s="18"/>
    </row>
    <row r="446" spans="1:17" ht="20.100000000000001" customHeight="1" x14ac:dyDescent="0.25">
      <c r="A446" s="71"/>
      <c r="B446" s="74"/>
      <c r="C446" s="77"/>
      <c r="D446" s="36" t="s">
        <v>128</v>
      </c>
      <c r="E446" s="37">
        <f t="shared" si="106"/>
        <v>0</v>
      </c>
      <c r="F446" s="37">
        <v>0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37">
        <v>0</v>
      </c>
      <c r="P446" s="37">
        <v>0</v>
      </c>
      <c r="Q446" s="18"/>
    </row>
    <row r="447" spans="1:17" ht="20.100000000000001" customHeight="1" x14ac:dyDescent="0.25">
      <c r="A447" s="71"/>
      <c r="B447" s="74"/>
      <c r="C447" s="77"/>
      <c r="D447" s="36" t="s">
        <v>129</v>
      </c>
      <c r="E447" s="37">
        <f t="shared" si="106"/>
        <v>0</v>
      </c>
      <c r="F447" s="37">
        <v>0</v>
      </c>
      <c r="G447" s="37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  <c r="Q447" s="18"/>
    </row>
    <row r="448" spans="1:17" ht="20.100000000000001" customHeight="1" x14ac:dyDescent="0.25">
      <c r="A448" s="72"/>
      <c r="B448" s="75"/>
      <c r="C448" s="78"/>
      <c r="D448" s="36" t="s">
        <v>130</v>
      </c>
      <c r="E448" s="37">
        <f t="shared" si="106"/>
        <v>0</v>
      </c>
      <c r="F448" s="37">
        <v>0</v>
      </c>
      <c r="G448" s="37">
        <v>0</v>
      </c>
      <c r="H448" s="37">
        <v>0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  <c r="O448" s="37">
        <v>0</v>
      </c>
      <c r="P448" s="37">
        <v>0</v>
      </c>
      <c r="Q448" s="18"/>
    </row>
    <row r="449" spans="1:17" ht="20.100000000000001" customHeight="1" x14ac:dyDescent="0.25">
      <c r="A449" s="70" t="s">
        <v>271</v>
      </c>
      <c r="B449" s="73" t="s">
        <v>272</v>
      </c>
      <c r="C449" s="76" t="s">
        <v>252</v>
      </c>
      <c r="D449" s="36" t="s">
        <v>127</v>
      </c>
      <c r="E449" s="37">
        <f t="shared" si="106"/>
        <v>0</v>
      </c>
      <c r="F449" s="37">
        <v>0</v>
      </c>
      <c r="G449" s="37">
        <v>0</v>
      </c>
      <c r="H449" s="37">
        <v>0</v>
      </c>
      <c r="I449" s="37">
        <v>0</v>
      </c>
      <c r="J449" s="37">
        <v>0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  <c r="Q449" s="18"/>
    </row>
    <row r="450" spans="1:17" ht="20.100000000000001" customHeight="1" x14ac:dyDescent="0.25">
      <c r="A450" s="71"/>
      <c r="B450" s="74"/>
      <c r="C450" s="77"/>
      <c r="D450" s="36" t="s">
        <v>128</v>
      </c>
      <c r="E450" s="37">
        <f t="shared" si="106"/>
        <v>0</v>
      </c>
      <c r="F450" s="37">
        <v>0</v>
      </c>
      <c r="G450" s="37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37">
        <v>0</v>
      </c>
      <c r="N450" s="37">
        <v>0</v>
      </c>
      <c r="O450" s="37">
        <v>0</v>
      </c>
      <c r="P450" s="37">
        <v>0</v>
      </c>
      <c r="Q450" s="18"/>
    </row>
    <row r="451" spans="1:17" ht="20.100000000000001" customHeight="1" x14ac:dyDescent="0.25">
      <c r="A451" s="71"/>
      <c r="B451" s="74"/>
      <c r="C451" s="77"/>
      <c r="D451" s="36" t="s">
        <v>129</v>
      </c>
      <c r="E451" s="37">
        <f t="shared" si="106"/>
        <v>0</v>
      </c>
      <c r="F451" s="37">
        <v>0</v>
      </c>
      <c r="G451" s="37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  <c r="O451" s="37">
        <v>0</v>
      </c>
      <c r="P451" s="37">
        <v>0</v>
      </c>
      <c r="Q451" s="18"/>
    </row>
    <row r="452" spans="1:17" ht="20.100000000000001" customHeight="1" x14ac:dyDescent="0.25">
      <c r="A452" s="72"/>
      <c r="B452" s="75"/>
      <c r="C452" s="78"/>
      <c r="D452" s="36" t="s">
        <v>130</v>
      </c>
      <c r="E452" s="37">
        <f t="shared" si="106"/>
        <v>0</v>
      </c>
      <c r="F452" s="37">
        <v>0</v>
      </c>
      <c r="G452" s="37">
        <v>0</v>
      </c>
      <c r="H452" s="37"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  <c r="O452" s="37">
        <v>0</v>
      </c>
      <c r="P452" s="37">
        <v>0</v>
      </c>
      <c r="Q452" s="18"/>
    </row>
    <row r="453" spans="1:17" ht="20.100000000000001" customHeight="1" x14ac:dyDescent="0.25">
      <c r="A453" s="70" t="s">
        <v>273</v>
      </c>
      <c r="B453" s="73" t="s">
        <v>274</v>
      </c>
      <c r="C453" s="76" t="s">
        <v>252</v>
      </c>
      <c r="D453" s="36" t="s">
        <v>127</v>
      </c>
      <c r="E453" s="37">
        <f t="shared" si="106"/>
        <v>42212.1</v>
      </c>
      <c r="F453" s="37">
        <v>0</v>
      </c>
      <c r="G453" s="37">
        <v>0</v>
      </c>
      <c r="H453" s="37">
        <v>0</v>
      </c>
      <c r="I453" s="37">
        <f>I454+I455+I456</f>
        <v>1794</v>
      </c>
      <c r="J453" s="37">
        <f>SUM(J454:J456)</f>
        <v>10298.699999999999</v>
      </c>
      <c r="K453" s="37">
        <f t="shared" ref="K453:P453" si="107">SUM(K454:K456)</f>
        <v>4917.3999999999996</v>
      </c>
      <c r="L453" s="37">
        <f t="shared" si="107"/>
        <v>10101</v>
      </c>
      <c r="M453" s="37">
        <f t="shared" si="107"/>
        <v>10101</v>
      </c>
      <c r="N453" s="37">
        <f t="shared" si="107"/>
        <v>0</v>
      </c>
      <c r="O453" s="37">
        <f t="shared" si="107"/>
        <v>2500</v>
      </c>
      <c r="P453" s="37">
        <f t="shared" si="107"/>
        <v>2500</v>
      </c>
      <c r="Q453" s="18"/>
    </row>
    <row r="454" spans="1:17" ht="20.100000000000001" customHeight="1" x14ac:dyDescent="0.25">
      <c r="A454" s="71"/>
      <c r="B454" s="74"/>
      <c r="C454" s="77"/>
      <c r="D454" s="36" t="s">
        <v>128</v>
      </c>
      <c r="E454" s="37">
        <f t="shared" si="106"/>
        <v>0</v>
      </c>
      <c r="F454" s="37">
        <v>0</v>
      </c>
      <c r="G454" s="37">
        <v>0</v>
      </c>
      <c r="H454" s="37">
        <v>0</v>
      </c>
      <c r="I454" s="37">
        <v>0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  <c r="O454" s="37">
        <v>0</v>
      </c>
      <c r="P454" s="37">
        <v>0</v>
      </c>
      <c r="Q454" s="18"/>
    </row>
    <row r="455" spans="1:17" ht="20.100000000000001" customHeight="1" x14ac:dyDescent="0.25">
      <c r="A455" s="71"/>
      <c r="B455" s="74"/>
      <c r="C455" s="77"/>
      <c r="D455" s="36" t="s">
        <v>129</v>
      </c>
      <c r="E455" s="37">
        <f t="shared" si="106"/>
        <v>34332</v>
      </c>
      <c r="F455" s="37">
        <v>0</v>
      </c>
      <c r="G455" s="37">
        <v>0</v>
      </c>
      <c r="H455" s="37">
        <v>0</v>
      </c>
      <c r="I455" s="37">
        <v>0</v>
      </c>
      <c r="J455" s="37">
        <v>9463.7999999999993</v>
      </c>
      <c r="K455" s="37">
        <v>4868.2</v>
      </c>
      <c r="L455" s="37">
        <v>10000</v>
      </c>
      <c r="M455" s="37">
        <v>10000</v>
      </c>
      <c r="N455" s="37">
        <v>0</v>
      </c>
      <c r="O455" s="37">
        <v>0</v>
      </c>
      <c r="P455" s="37">
        <v>0</v>
      </c>
      <c r="Q455" s="18"/>
    </row>
    <row r="456" spans="1:17" ht="20.100000000000001" customHeight="1" x14ac:dyDescent="0.25">
      <c r="A456" s="72"/>
      <c r="B456" s="75"/>
      <c r="C456" s="78"/>
      <c r="D456" s="36" t="s">
        <v>130</v>
      </c>
      <c r="E456" s="37">
        <f t="shared" si="106"/>
        <v>7880.1</v>
      </c>
      <c r="F456" s="37">
        <v>0</v>
      </c>
      <c r="G456" s="37">
        <v>0</v>
      </c>
      <c r="H456" s="37">
        <v>0</v>
      </c>
      <c r="I456" s="37">
        <v>1794</v>
      </c>
      <c r="J456" s="37">
        <f>739.3+95.6</f>
        <v>834.9</v>
      </c>
      <c r="K456" s="37">
        <v>49.2</v>
      </c>
      <c r="L456" s="37">
        <v>101</v>
      </c>
      <c r="M456" s="37">
        <v>101</v>
      </c>
      <c r="N456" s="37">
        <v>0</v>
      </c>
      <c r="O456" s="37">
        <v>2500</v>
      </c>
      <c r="P456" s="37">
        <v>2500</v>
      </c>
      <c r="Q456" s="18"/>
    </row>
    <row r="457" spans="1:17" ht="20.100000000000001" customHeight="1" x14ac:dyDescent="0.25">
      <c r="A457" s="70">
        <v>6</v>
      </c>
      <c r="B457" s="73" t="s">
        <v>275</v>
      </c>
      <c r="C457" s="76" t="s">
        <v>276</v>
      </c>
      <c r="D457" s="36" t="s">
        <v>127</v>
      </c>
      <c r="E457" s="37">
        <f>SUM(F457:P457)</f>
        <v>35101</v>
      </c>
      <c r="F457" s="37">
        <f>F458+F459+F460</f>
        <v>1824</v>
      </c>
      <c r="G457" s="37">
        <f t="shared" ref="G457:I457" si="108">G458+G459+G460</f>
        <v>4320</v>
      </c>
      <c r="H457" s="37">
        <f t="shared" si="108"/>
        <v>4260.5</v>
      </c>
      <c r="I457" s="37">
        <f t="shared" si="108"/>
        <v>4428</v>
      </c>
      <c r="J457" s="37">
        <f>J458+J459+J460</f>
        <v>5491.8</v>
      </c>
      <c r="K457" s="37">
        <f t="shared" ref="K457:P457" si="109">K458+K459+K460</f>
        <v>3456.2</v>
      </c>
      <c r="L457" s="37">
        <f t="shared" si="109"/>
        <v>3496.1</v>
      </c>
      <c r="M457" s="37">
        <f t="shared" si="109"/>
        <v>3467.2000000000003</v>
      </c>
      <c r="N457" s="37">
        <f t="shared" si="109"/>
        <v>0</v>
      </c>
      <c r="O457" s="37">
        <f t="shared" si="109"/>
        <v>2178.6000000000004</v>
      </c>
      <c r="P457" s="37">
        <f t="shared" si="109"/>
        <v>2178.6000000000004</v>
      </c>
      <c r="Q457" s="18"/>
    </row>
    <row r="458" spans="1:17" ht="20.100000000000001" customHeight="1" x14ac:dyDescent="0.25">
      <c r="A458" s="71"/>
      <c r="B458" s="74"/>
      <c r="C458" s="77"/>
      <c r="D458" s="36" t="s">
        <v>128</v>
      </c>
      <c r="E458" s="37">
        <f t="shared" ref="E458:E460" si="110">SUM(F458:P458)</f>
        <v>12300.6</v>
      </c>
      <c r="F458" s="37">
        <v>1008</v>
      </c>
      <c r="G458" s="37">
        <v>1512</v>
      </c>
      <c r="H458" s="37">
        <v>0</v>
      </c>
      <c r="I458" s="37">
        <v>0</v>
      </c>
      <c r="J458" s="37">
        <v>5429.2</v>
      </c>
      <c r="K458" s="37">
        <v>1285.5</v>
      </c>
      <c r="L458" s="37">
        <v>1476.4</v>
      </c>
      <c r="M458" s="37">
        <v>1481.5</v>
      </c>
      <c r="N458" s="37">
        <v>0</v>
      </c>
      <c r="O458" s="37">
        <v>54</v>
      </c>
      <c r="P458" s="37">
        <v>54</v>
      </c>
      <c r="Q458" s="18"/>
    </row>
    <row r="459" spans="1:17" ht="20.100000000000001" customHeight="1" x14ac:dyDescent="0.25">
      <c r="A459" s="71"/>
      <c r="B459" s="74"/>
      <c r="C459" s="77"/>
      <c r="D459" s="36" t="s">
        <v>129</v>
      </c>
      <c r="E459" s="37">
        <f t="shared" si="110"/>
        <v>20748.099999999999</v>
      </c>
      <c r="F459" s="37">
        <v>516</v>
      </c>
      <c r="G459" s="37">
        <v>1986</v>
      </c>
      <c r="H459" s="37">
        <v>3599.7</v>
      </c>
      <c r="I459" s="37">
        <v>4383.7</v>
      </c>
      <c r="J459" s="37">
        <v>0</v>
      </c>
      <c r="K459" s="37">
        <v>2136.1</v>
      </c>
      <c r="L459" s="37">
        <v>1957.1</v>
      </c>
      <c r="M459" s="37">
        <v>1963.9</v>
      </c>
      <c r="N459" s="37">
        <v>0</v>
      </c>
      <c r="O459" s="37">
        <v>2102.8000000000002</v>
      </c>
      <c r="P459" s="37">
        <v>2102.8000000000002</v>
      </c>
      <c r="Q459" s="18"/>
    </row>
    <row r="460" spans="1:17" ht="20.100000000000001" customHeight="1" x14ac:dyDescent="0.25">
      <c r="A460" s="72"/>
      <c r="B460" s="75"/>
      <c r="C460" s="78"/>
      <c r="D460" s="36" t="s">
        <v>130</v>
      </c>
      <c r="E460" s="37">
        <f t="shared" si="110"/>
        <v>2052.2999999999997</v>
      </c>
      <c r="F460" s="37">
        <v>300</v>
      </c>
      <c r="G460" s="37">
        <v>822</v>
      </c>
      <c r="H460" s="37">
        <v>660.8</v>
      </c>
      <c r="I460" s="37">
        <v>44.3</v>
      </c>
      <c r="J460" s="37">
        <v>62.6</v>
      </c>
      <c r="K460" s="37">
        <v>34.6</v>
      </c>
      <c r="L460" s="37">
        <v>62.6</v>
      </c>
      <c r="M460" s="37">
        <v>21.8</v>
      </c>
      <c r="N460" s="37">
        <v>0</v>
      </c>
      <c r="O460" s="37">
        <v>21.8</v>
      </c>
      <c r="P460" s="37">
        <v>21.8</v>
      </c>
      <c r="Q460" s="18"/>
    </row>
    <row r="461" spans="1:17" ht="20.100000000000001" customHeight="1" x14ac:dyDescent="0.25">
      <c r="A461" s="70">
        <v>7</v>
      </c>
      <c r="B461" s="73" t="s">
        <v>114</v>
      </c>
      <c r="C461" s="76" t="s">
        <v>277</v>
      </c>
      <c r="D461" s="36" t="s">
        <v>127</v>
      </c>
      <c r="E461" s="37">
        <f>SUM(F461:P461)</f>
        <v>5140</v>
      </c>
      <c r="F461" s="37">
        <f>F462+F463+F464</f>
        <v>0</v>
      </c>
      <c r="G461" s="37">
        <f t="shared" ref="G461:P461" si="111">G462+G463+G464</f>
        <v>3100</v>
      </c>
      <c r="H461" s="37">
        <f t="shared" si="111"/>
        <v>2040</v>
      </c>
      <c r="I461" s="37">
        <f t="shared" si="111"/>
        <v>0</v>
      </c>
      <c r="J461" s="37">
        <f t="shared" si="111"/>
        <v>0</v>
      </c>
      <c r="K461" s="37">
        <f t="shared" si="111"/>
        <v>0</v>
      </c>
      <c r="L461" s="37">
        <f t="shared" si="111"/>
        <v>0</v>
      </c>
      <c r="M461" s="37">
        <f t="shared" si="111"/>
        <v>0</v>
      </c>
      <c r="N461" s="37">
        <f t="shared" si="111"/>
        <v>0</v>
      </c>
      <c r="O461" s="37">
        <f t="shared" si="111"/>
        <v>0</v>
      </c>
      <c r="P461" s="37">
        <f t="shared" si="111"/>
        <v>0</v>
      </c>
      <c r="Q461" s="18"/>
    </row>
    <row r="462" spans="1:17" ht="20.100000000000001" customHeight="1" x14ac:dyDescent="0.25">
      <c r="A462" s="71"/>
      <c r="B462" s="74"/>
      <c r="C462" s="77"/>
      <c r="D462" s="36" t="s">
        <v>128</v>
      </c>
      <c r="E462" s="37">
        <f t="shared" ref="E462:E464" si="112">SUM(F462:P462)</f>
        <v>0</v>
      </c>
      <c r="F462" s="37">
        <v>0</v>
      </c>
      <c r="G462" s="37">
        <v>0</v>
      </c>
      <c r="H462" s="37">
        <v>0</v>
      </c>
      <c r="I462" s="37">
        <v>0</v>
      </c>
      <c r="J462" s="37">
        <v>0</v>
      </c>
      <c r="K462" s="37">
        <v>0</v>
      </c>
      <c r="L462" s="37">
        <v>0</v>
      </c>
      <c r="M462" s="37">
        <v>0</v>
      </c>
      <c r="N462" s="37">
        <v>0</v>
      </c>
      <c r="O462" s="37">
        <v>0</v>
      </c>
      <c r="P462" s="37">
        <v>0</v>
      </c>
      <c r="Q462" s="18"/>
    </row>
    <row r="463" spans="1:17" ht="20.100000000000001" customHeight="1" x14ac:dyDescent="0.25">
      <c r="A463" s="71"/>
      <c r="B463" s="74"/>
      <c r="C463" s="77"/>
      <c r="D463" s="36" t="s">
        <v>129</v>
      </c>
      <c r="E463" s="37">
        <f t="shared" si="112"/>
        <v>3824</v>
      </c>
      <c r="F463" s="37">
        <v>0</v>
      </c>
      <c r="G463" s="37">
        <v>2480</v>
      </c>
      <c r="H463" s="37">
        <v>1344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  <c r="O463" s="37">
        <v>0</v>
      </c>
      <c r="P463" s="37">
        <v>0</v>
      </c>
      <c r="Q463" s="18"/>
    </row>
    <row r="464" spans="1:17" ht="20.100000000000001" customHeight="1" x14ac:dyDescent="0.25">
      <c r="A464" s="72"/>
      <c r="B464" s="75"/>
      <c r="C464" s="78"/>
      <c r="D464" s="36" t="s">
        <v>130</v>
      </c>
      <c r="E464" s="37">
        <f t="shared" si="112"/>
        <v>1316</v>
      </c>
      <c r="F464" s="37">
        <v>0</v>
      </c>
      <c r="G464" s="37">
        <v>620</v>
      </c>
      <c r="H464" s="37">
        <v>696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  <c r="O464" s="37">
        <v>0</v>
      </c>
      <c r="P464" s="37">
        <v>0</v>
      </c>
      <c r="Q464" s="18"/>
    </row>
    <row r="465" spans="1:17" ht="24.95" customHeight="1" x14ac:dyDescent="0.25">
      <c r="A465" s="70" t="s">
        <v>278</v>
      </c>
      <c r="B465" s="73" t="s">
        <v>279</v>
      </c>
      <c r="C465" s="76" t="s">
        <v>277</v>
      </c>
      <c r="D465" s="36" t="s">
        <v>127</v>
      </c>
      <c r="E465" s="37">
        <f t="shared" ref="E465:E468" si="113">SUM(F465:P465)</f>
        <v>5140</v>
      </c>
      <c r="F465" s="37">
        <v>0</v>
      </c>
      <c r="G465" s="37">
        <v>3100</v>
      </c>
      <c r="H465" s="37">
        <v>2040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>
        <v>0</v>
      </c>
      <c r="O465" s="37">
        <v>0</v>
      </c>
      <c r="P465" s="37">
        <v>0</v>
      </c>
      <c r="Q465" s="18"/>
    </row>
    <row r="466" spans="1:17" ht="24.95" customHeight="1" x14ac:dyDescent="0.25">
      <c r="A466" s="71"/>
      <c r="B466" s="74"/>
      <c r="C466" s="77"/>
      <c r="D466" s="36" t="s">
        <v>128</v>
      </c>
      <c r="E466" s="37">
        <f t="shared" si="113"/>
        <v>0</v>
      </c>
      <c r="F466" s="37">
        <v>0</v>
      </c>
      <c r="G466" s="37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37">
        <v>0</v>
      </c>
      <c r="N466" s="37">
        <v>0</v>
      </c>
      <c r="O466" s="37">
        <v>0</v>
      </c>
      <c r="P466" s="37">
        <v>0</v>
      </c>
      <c r="Q466" s="18"/>
    </row>
    <row r="467" spans="1:17" ht="24.95" customHeight="1" x14ac:dyDescent="0.25">
      <c r="A467" s="71"/>
      <c r="B467" s="74"/>
      <c r="C467" s="77"/>
      <c r="D467" s="36" t="s">
        <v>129</v>
      </c>
      <c r="E467" s="37">
        <f t="shared" si="113"/>
        <v>3824</v>
      </c>
      <c r="F467" s="37">
        <v>0</v>
      </c>
      <c r="G467" s="37">
        <v>2480</v>
      </c>
      <c r="H467" s="37">
        <v>1344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>
        <v>0</v>
      </c>
      <c r="O467" s="37">
        <v>0</v>
      </c>
      <c r="P467" s="37">
        <v>0</v>
      </c>
      <c r="Q467" s="18"/>
    </row>
    <row r="468" spans="1:17" ht="49.5" customHeight="1" x14ac:dyDescent="0.25">
      <c r="A468" s="72"/>
      <c r="B468" s="75"/>
      <c r="C468" s="78"/>
      <c r="D468" s="36" t="s">
        <v>130</v>
      </c>
      <c r="E468" s="37">
        <f t="shared" si="113"/>
        <v>1316</v>
      </c>
      <c r="F468" s="37">
        <v>0</v>
      </c>
      <c r="G468" s="37">
        <v>620</v>
      </c>
      <c r="H468" s="37">
        <v>696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  <c r="Q468" s="18"/>
    </row>
    <row r="469" spans="1:17" ht="20.100000000000001" customHeight="1" x14ac:dyDescent="0.25">
      <c r="A469" s="70">
        <v>8</v>
      </c>
      <c r="B469" s="73" t="s">
        <v>280</v>
      </c>
      <c r="C469" s="76" t="s">
        <v>277</v>
      </c>
      <c r="D469" s="36" t="s">
        <v>127</v>
      </c>
      <c r="E469" s="37">
        <f>SUM(F469:P469)</f>
        <v>2000</v>
      </c>
      <c r="F469" s="37">
        <f>F470+F471+F472</f>
        <v>0</v>
      </c>
      <c r="G469" s="37">
        <f t="shared" ref="G469:P469" si="114">G470+G471+G472</f>
        <v>0</v>
      </c>
      <c r="H469" s="37">
        <f t="shared" si="114"/>
        <v>2000</v>
      </c>
      <c r="I469" s="37">
        <f t="shared" si="114"/>
        <v>0</v>
      </c>
      <c r="J469" s="37">
        <f t="shared" si="114"/>
        <v>0</v>
      </c>
      <c r="K469" s="37">
        <f t="shared" si="114"/>
        <v>0</v>
      </c>
      <c r="L469" s="37">
        <f t="shared" si="114"/>
        <v>0</v>
      </c>
      <c r="M469" s="37">
        <f t="shared" si="114"/>
        <v>0</v>
      </c>
      <c r="N469" s="37">
        <f t="shared" si="114"/>
        <v>0</v>
      </c>
      <c r="O469" s="37">
        <f t="shared" si="114"/>
        <v>0</v>
      </c>
      <c r="P469" s="37">
        <f t="shared" si="114"/>
        <v>0</v>
      </c>
      <c r="Q469" s="18"/>
    </row>
    <row r="470" spans="1:17" ht="20.100000000000001" customHeight="1" x14ac:dyDescent="0.25">
      <c r="A470" s="71"/>
      <c r="B470" s="74"/>
      <c r="C470" s="77"/>
      <c r="D470" s="36" t="s">
        <v>128</v>
      </c>
      <c r="E470" s="37">
        <f t="shared" ref="E470:E472" si="115">SUM(F470:P470)</f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  <c r="Q470" s="18"/>
    </row>
    <row r="471" spans="1:17" ht="20.100000000000001" customHeight="1" x14ac:dyDescent="0.25">
      <c r="A471" s="71"/>
      <c r="B471" s="74"/>
      <c r="C471" s="77"/>
      <c r="D471" s="36" t="s">
        <v>129</v>
      </c>
      <c r="E471" s="37">
        <f t="shared" si="115"/>
        <v>0</v>
      </c>
      <c r="F471" s="37">
        <v>0</v>
      </c>
      <c r="G471" s="37">
        <v>0</v>
      </c>
      <c r="H471" s="37">
        <v>0</v>
      </c>
      <c r="I471" s="37">
        <v>0</v>
      </c>
      <c r="J471" s="37">
        <v>0</v>
      </c>
      <c r="K471" s="37">
        <v>0</v>
      </c>
      <c r="L471" s="37">
        <v>0</v>
      </c>
      <c r="M471" s="37">
        <v>0</v>
      </c>
      <c r="N471" s="37">
        <v>0</v>
      </c>
      <c r="O471" s="37">
        <v>0</v>
      </c>
      <c r="P471" s="37">
        <v>0</v>
      </c>
      <c r="Q471" s="18"/>
    </row>
    <row r="472" spans="1:17" ht="20.100000000000001" customHeight="1" x14ac:dyDescent="0.25">
      <c r="A472" s="72"/>
      <c r="B472" s="75"/>
      <c r="C472" s="78"/>
      <c r="D472" s="36" t="s">
        <v>130</v>
      </c>
      <c r="E472" s="37">
        <f t="shared" si="115"/>
        <v>2000</v>
      </c>
      <c r="F472" s="37">
        <v>0</v>
      </c>
      <c r="G472" s="37">
        <v>0</v>
      </c>
      <c r="H472" s="37">
        <v>2000</v>
      </c>
      <c r="I472" s="37">
        <v>0</v>
      </c>
      <c r="J472" s="37">
        <v>0</v>
      </c>
      <c r="K472" s="37">
        <v>0</v>
      </c>
      <c r="L472" s="37">
        <v>0</v>
      </c>
      <c r="M472" s="37">
        <v>0</v>
      </c>
      <c r="N472" s="37">
        <v>0</v>
      </c>
      <c r="O472" s="37">
        <v>0</v>
      </c>
      <c r="P472" s="37">
        <v>0</v>
      </c>
      <c r="Q472" s="18"/>
    </row>
    <row r="473" spans="1:17" ht="20.100000000000001" customHeight="1" x14ac:dyDescent="0.25">
      <c r="A473" s="70" t="s">
        <v>309</v>
      </c>
      <c r="B473" s="73" t="s">
        <v>306</v>
      </c>
      <c r="C473" s="76" t="s">
        <v>276</v>
      </c>
      <c r="D473" s="36" t="s">
        <v>127</v>
      </c>
      <c r="E473" s="37">
        <f>SUM(F473:P473)</f>
        <v>0</v>
      </c>
      <c r="F473" s="37">
        <f>F474+F475+F476</f>
        <v>0</v>
      </c>
      <c r="G473" s="37">
        <f t="shared" ref="G473:P473" si="116">G474+G475+G476</f>
        <v>0</v>
      </c>
      <c r="H473" s="37">
        <f t="shared" si="116"/>
        <v>0</v>
      </c>
      <c r="I473" s="37">
        <f t="shared" si="116"/>
        <v>0</v>
      </c>
      <c r="J473" s="37">
        <f t="shared" si="116"/>
        <v>0</v>
      </c>
      <c r="K473" s="37">
        <f t="shared" si="116"/>
        <v>0</v>
      </c>
      <c r="L473" s="37">
        <f t="shared" si="116"/>
        <v>0</v>
      </c>
      <c r="M473" s="37">
        <f t="shared" si="116"/>
        <v>0</v>
      </c>
      <c r="N473" s="37">
        <f t="shared" si="116"/>
        <v>0</v>
      </c>
      <c r="O473" s="37">
        <f t="shared" si="116"/>
        <v>0</v>
      </c>
      <c r="P473" s="37">
        <f t="shared" si="116"/>
        <v>0</v>
      </c>
      <c r="Q473" s="18"/>
    </row>
    <row r="474" spans="1:17" ht="20.100000000000001" customHeight="1" x14ac:dyDescent="0.25">
      <c r="A474" s="71"/>
      <c r="B474" s="74"/>
      <c r="C474" s="77"/>
      <c r="D474" s="36" t="s">
        <v>128</v>
      </c>
      <c r="E474" s="37">
        <f t="shared" ref="E474:E476" si="117">SUM(F474:P474)</f>
        <v>0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  <c r="Q474" s="18"/>
    </row>
    <row r="475" spans="1:17" ht="20.100000000000001" customHeight="1" x14ac:dyDescent="0.25">
      <c r="A475" s="71"/>
      <c r="B475" s="74"/>
      <c r="C475" s="77"/>
      <c r="D475" s="36" t="s">
        <v>129</v>
      </c>
      <c r="E475" s="37">
        <f t="shared" si="117"/>
        <v>0</v>
      </c>
      <c r="F475" s="37">
        <v>0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  <c r="Q475" s="18"/>
    </row>
    <row r="476" spans="1:17" ht="20.100000000000001" customHeight="1" x14ac:dyDescent="0.25">
      <c r="A476" s="72"/>
      <c r="B476" s="75"/>
      <c r="C476" s="78"/>
      <c r="D476" s="36" t="s">
        <v>130</v>
      </c>
      <c r="E476" s="37">
        <f t="shared" si="117"/>
        <v>0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  <c r="Q476" s="18"/>
    </row>
    <row r="477" spans="1:17" ht="20.100000000000001" customHeight="1" x14ac:dyDescent="0.25">
      <c r="A477" s="70"/>
      <c r="B477" s="73" t="s">
        <v>281</v>
      </c>
      <c r="C477" s="76"/>
      <c r="D477" s="36" t="s">
        <v>127</v>
      </c>
      <c r="E477" s="37">
        <f>SUM(F477:P477)</f>
        <v>3297986.4</v>
      </c>
      <c r="F477" s="37">
        <f>F478+F479+F480</f>
        <v>303538.2</v>
      </c>
      <c r="G477" s="37">
        <f t="shared" ref="G477:I477" si="118">G478+G479+G480</f>
        <v>206489.7</v>
      </c>
      <c r="H477" s="37">
        <f t="shared" si="118"/>
        <v>519138.39999999991</v>
      </c>
      <c r="I477" s="37">
        <f t="shared" si="118"/>
        <v>209989.8</v>
      </c>
      <c r="J477" s="37">
        <f>J478+J479+J480</f>
        <v>316790.8</v>
      </c>
      <c r="K477" s="37">
        <f>K478+K479+K480</f>
        <v>74117.3</v>
      </c>
      <c r="L477" s="37">
        <f>L478+L479+L480</f>
        <v>21829.4</v>
      </c>
      <c r="M477" s="37">
        <f>M478+M479+M480</f>
        <v>24521.600000000002</v>
      </c>
      <c r="N477" s="37">
        <f>N478+N479+N480</f>
        <v>1704</v>
      </c>
      <c r="O477" s="37">
        <f t="shared" ref="O477:P477" si="119">O478+O479+O480</f>
        <v>809933.60000000009</v>
      </c>
      <c r="P477" s="37">
        <f t="shared" si="119"/>
        <v>809933.60000000009</v>
      </c>
      <c r="Q477" s="18"/>
    </row>
    <row r="478" spans="1:17" ht="20.100000000000001" customHeight="1" x14ac:dyDescent="0.25">
      <c r="A478" s="71"/>
      <c r="B478" s="74"/>
      <c r="C478" s="77"/>
      <c r="D478" s="36" t="s">
        <v>128</v>
      </c>
      <c r="E478" s="37">
        <f t="shared" ref="E478:E479" si="120">SUM(F478:P478)</f>
        <v>84801.299999999988</v>
      </c>
      <c r="F478" s="37">
        <f t="shared" ref="F478:H480" si="121">F470+F462+F458+F401+F385+F293+F201+F7</f>
        <v>11336.7</v>
      </c>
      <c r="G478" s="37">
        <f t="shared" si="121"/>
        <v>63684</v>
      </c>
      <c r="H478" s="37">
        <f t="shared" si="121"/>
        <v>0</v>
      </c>
      <c r="I478" s="37">
        <f t="shared" ref="I478" si="122">I458</f>
        <v>0</v>
      </c>
      <c r="J478" s="37">
        <f t="shared" ref="J478:P479" si="123">J458+J401+J201+J7+J385+J293+J470+J462</f>
        <v>5429.2</v>
      </c>
      <c r="K478" s="37">
        <f t="shared" si="123"/>
        <v>1285.5</v>
      </c>
      <c r="L478" s="37">
        <f t="shared" si="123"/>
        <v>1476.4</v>
      </c>
      <c r="M478" s="37">
        <f t="shared" si="123"/>
        <v>1481.5</v>
      </c>
      <c r="N478" s="39">
        <f t="shared" si="123"/>
        <v>0</v>
      </c>
      <c r="O478" s="39">
        <f t="shared" si="123"/>
        <v>54</v>
      </c>
      <c r="P478" s="39">
        <f t="shared" si="123"/>
        <v>54</v>
      </c>
      <c r="Q478" s="18"/>
    </row>
    <row r="479" spans="1:17" ht="20.100000000000001" customHeight="1" x14ac:dyDescent="0.25">
      <c r="A479" s="71"/>
      <c r="B479" s="74"/>
      <c r="C479" s="77"/>
      <c r="D479" s="36" t="s">
        <v>129</v>
      </c>
      <c r="E479" s="37">
        <f t="shared" si="120"/>
        <v>2585103.5000000005</v>
      </c>
      <c r="F479" s="37">
        <f t="shared" si="121"/>
        <v>135838.5</v>
      </c>
      <c r="G479" s="37">
        <f t="shared" si="121"/>
        <v>64687.9</v>
      </c>
      <c r="H479" s="37">
        <f t="shared" si="121"/>
        <v>438772.49999999994</v>
      </c>
      <c r="I479" s="37">
        <f>I459+I402+I202+I8+I386+I294+I471+I463</f>
        <v>149936.1</v>
      </c>
      <c r="J479" s="37">
        <f t="shared" si="123"/>
        <v>270974.5</v>
      </c>
      <c r="K479" s="37">
        <f>K459+K402+K202+K8+K386+K294+K471+K463</f>
        <v>52688.6</v>
      </c>
      <c r="L479" s="37">
        <f t="shared" si="123"/>
        <v>16967.099999999999</v>
      </c>
      <c r="M479" s="37">
        <f t="shared" si="123"/>
        <v>17711.900000000001</v>
      </c>
      <c r="N479" s="37">
        <f>N459+N402+N202+N8+N386+N294+N471+N463</f>
        <v>0</v>
      </c>
      <c r="O479" s="37">
        <f t="shared" si="123"/>
        <v>718763.20000000007</v>
      </c>
      <c r="P479" s="37">
        <f t="shared" si="123"/>
        <v>718763.20000000007</v>
      </c>
      <c r="Q479" s="18"/>
    </row>
    <row r="480" spans="1:17" ht="20.100000000000001" customHeight="1" x14ac:dyDescent="0.25">
      <c r="A480" s="72"/>
      <c r="B480" s="75"/>
      <c r="C480" s="78"/>
      <c r="D480" s="36" t="s">
        <v>130</v>
      </c>
      <c r="E480" s="37">
        <f>SUM(F480:P480)</f>
        <v>628081.6</v>
      </c>
      <c r="F480" s="37">
        <f t="shared" si="121"/>
        <v>156363</v>
      </c>
      <c r="G480" s="37">
        <f t="shared" si="121"/>
        <v>78117.8</v>
      </c>
      <c r="H480" s="37">
        <f t="shared" si="121"/>
        <v>80365.899999999994</v>
      </c>
      <c r="I480" s="37">
        <f>I460+I403+I203+I9+I387+I295+I472+I464</f>
        <v>60053.7</v>
      </c>
      <c r="J480" s="37">
        <f>J460+J403+J203+J9+J387+J295+J472+J464</f>
        <v>40387.1</v>
      </c>
      <c r="K480" s="37">
        <f t="shared" ref="K480:M480" si="124">K460+K403+K203+K9+K387+K295+K472+K464</f>
        <v>20143.2</v>
      </c>
      <c r="L480" s="37">
        <f t="shared" si="124"/>
        <v>3385.9</v>
      </c>
      <c r="M480" s="37">
        <f t="shared" si="124"/>
        <v>5328.2000000000007</v>
      </c>
      <c r="N480" s="37">
        <f>N460+N403+N203+N9+N387+N295+N472+N464</f>
        <v>1704</v>
      </c>
      <c r="O480" s="37">
        <f>O460+O403+O203+O9+O387+O295+O472+O464</f>
        <v>91116.400000000009</v>
      </c>
      <c r="P480" s="37">
        <f>P460+P403+P203+P9+P387+P295+P472+P464</f>
        <v>91116.400000000009</v>
      </c>
      <c r="Q480" s="18"/>
    </row>
    <row r="481" spans="1:16" x14ac:dyDescent="0.25">
      <c r="A481" s="22"/>
      <c r="B481" s="18"/>
      <c r="C481" s="18"/>
      <c r="D481" s="18"/>
      <c r="E481" s="18"/>
      <c r="F481" s="18"/>
      <c r="G481" s="18"/>
      <c r="H481" s="18"/>
      <c r="I481" s="18"/>
      <c r="J481" s="18"/>
      <c r="N481" s="18"/>
      <c r="O481" s="18"/>
      <c r="P481" s="18"/>
    </row>
    <row r="482" spans="1:16" x14ac:dyDescent="0.25">
      <c r="A482" s="22"/>
      <c r="B482" s="18"/>
      <c r="C482" s="18"/>
      <c r="D482" s="18"/>
      <c r="E482" s="18"/>
      <c r="F482" s="18"/>
      <c r="G482" s="18"/>
      <c r="H482" s="18"/>
      <c r="I482" s="18"/>
      <c r="J482" s="18"/>
      <c r="N482" s="18"/>
      <c r="O482" s="18"/>
      <c r="P482" s="18"/>
    </row>
    <row r="483" spans="1:16" x14ac:dyDescent="0.25">
      <c r="A483" s="22"/>
      <c r="B483" s="18"/>
      <c r="C483" s="18"/>
      <c r="D483" s="18"/>
      <c r="E483" s="18"/>
      <c r="F483" s="18"/>
      <c r="G483" s="18"/>
      <c r="H483" s="18"/>
      <c r="I483" s="18"/>
      <c r="J483" s="18"/>
      <c r="N483" s="27"/>
      <c r="O483" s="18"/>
      <c r="P483" s="18"/>
    </row>
  </sheetData>
  <mergeCells count="382">
    <mergeCell ref="A26:A29"/>
    <mergeCell ref="B26:B29"/>
    <mergeCell ref="C26:C29"/>
    <mergeCell ref="A38:A41"/>
    <mergeCell ref="B38:B41"/>
    <mergeCell ref="C38:C41"/>
    <mergeCell ref="A42:A45"/>
    <mergeCell ref="B42:B45"/>
    <mergeCell ref="C42:C45"/>
    <mergeCell ref="A30:A33"/>
    <mergeCell ref="B30:B33"/>
    <mergeCell ref="C30:C33"/>
    <mergeCell ref="A34:A37"/>
    <mergeCell ref="B34:B37"/>
    <mergeCell ref="C34:C37"/>
    <mergeCell ref="A1:P1"/>
    <mergeCell ref="A2:K2"/>
    <mergeCell ref="A4:A5"/>
    <mergeCell ref="B4:B5"/>
    <mergeCell ref="C4:C5"/>
    <mergeCell ref="D4:P4"/>
    <mergeCell ref="A22:A25"/>
    <mergeCell ref="B22:B25"/>
    <mergeCell ref="C22:C25"/>
    <mergeCell ref="A14:A17"/>
    <mergeCell ref="B14:B17"/>
    <mergeCell ref="C14:C17"/>
    <mergeCell ref="A18:A21"/>
    <mergeCell ref="B18:B21"/>
    <mergeCell ref="C18:C21"/>
    <mergeCell ref="A6:A9"/>
    <mergeCell ref="B6:B9"/>
    <mergeCell ref="C6:C9"/>
    <mergeCell ref="A10:A13"/>
    <mergeCell ref="B10:B13"/>
    <mergeCell ref="C10:C13"/>
    <mergeCell ref="A46:A49"/>
    <mergeCell ref="B46:B49"/>
    <mergeCell ref="C46:C49"/>
    <mergeCell ref="A50:A53"/>
    <mergeCell ref="B50:B53"/>
    <mergeCell ref="C50:C53"/>
    <mergeCell ref="A70:A73"/>
    <mergeCell ref="B70:B73"/>
    <mergeCell ref="C70:C73"/>
    <mergeCell ref="A54:A57"/>
    <mergeCell ref="B54:B57"/>
    <mergeCell ref="C54:C57"/>
    <mergeCell ref="A58:A61"/>
    <mergeCell ref="B58:B61"/>
    <mergeCell ref="C58:C61"/>
    <mergeCell ref="A74:A77"/>
    <mergeCell ref="B74:B77"/>
    <mergeCell ref="C74:C77"/>
    <mergeCell ref="A62:A65"/>
    <mergeCell ref="B62:B65"/>
    <mergeCell ref="C62:C65"/>
    <mergeCell ref="A66:A69"/>
    <mergeCell ref="B66:B69"/>
    <mergeCell ref="C66:C69"/>
    <mergeCell ref="M81:M87"/>
    <mergeCell ref="N81:N87"/>
    <mergeCell ref="O81:O87"/>
    <mergeCell ref="P81:P87"/>
    <mergeCell ref="A88:A91"/>
    <mergeCell ref="B88:B91"/>
    <mergeCell ref="C88:C91"/>
    <mergeCell ref="G81:G87"/>
    <mergeCell ref="H81:H87"/>
    <mergeCell ref="I81:I87"/>
    <mergeCell ref="J81:J87"/>
    <mergeCell ref="K81:K87"/>
    <mergeCell ref="L81:L87"/>
    <mergeCell ref="A78:A87"/>
    <mergeCell ref="B78:B80"/>
    <mergeCell ref="C78:C87"/>
    <mergeCell ref="D81:D87"/>
    <mergeCell ref="E81:E87"/>
    <mergeCell ref="F81:F87"/>
    <mergeCell ref="A100:A103"/>
    <mergeCell ref="B100:B103"/>
    <mergeCell ref="C100:C103"/>
    <mergeCell ref="A104:A107"/>
    <mergeCell ref="B104:B107"/>
    <mergeCell ref="C104:C107"/>
    <mergeCell ref="A92:A95"/>
    <mergeCell ref="B92:B95"/>
    <mergeCell ref="C92:C95"/>
    <mergeCell ref="A96:A99"/>
    <mergeCell ref="B96:B99"/>
    <mergeCell ref="C96:C99"/>
    <mergeCell ref="A116:A119"/>
    <mergeCell ref="B116:B119"/>
    <mergeCell ref="C116:C119"/>
    <mergeCell ref="A120:A123"/>
    <mergeCell ref="B120:B123"/>
    <mergeCell ref="C120:C123"/>
    <mergeCell ref="A108:A111"/>
    <mergeCell ref="B108:B111"/>
    <mergeCell ref="C108:C111"/>
    <mergeCell ref="A112:A115"/>
    <mergeCell ref="B112:B115"/>
    <mergeCell ref="C112:C115"/>
    <mergeCell ref="A132:A135"/>
    <mergeCell ref="B132:B135"/>
    <mergeCell ref="C132:C135"/>
    <mergeCell ref="A136:A139"/>
    <mergeCell ref="B136:B139"/>
    <mergeCell ref="C136:C139"/>
    <mergeCell ref="A124:A127"/>
    <mergeCell ref="B124:B127"/>
    <mergeCell ref="C124:C127"/>
    <mergeCell ref="A128:A131"/>
    <mergeCell ref="B128:B131"/>
    <mergeCell ref="C128:C131"/>
    <mergeCell ref="A148:A151"/>
    <mergeCell ref="B148:B151"/>
    <mergeCell ref="C148:C151"/>
    <mergeCell ref="A152:A155"/>
    <mergeCell ref="B152:B155"/>
    <mergeCell ref="C152:C155"/>
    <mergeCell ref="A140:A143"/>
    <mergeCell ref="B140:B143"/>
    <mergeCell ref="C140:C143"/>
    <mergeCell ref="A144:A147"/>
    <mergeCell ref="B144:B147"/>
    <mergeCell ref="C144:C147"/>
    <mergeCell ref="A164:A167"/>
    <mergeCell ref="B164:B167"/>
    <mergeCell ref="C164:C167"/>
    <mergeCell ref="A168:A171"/>
    <mergeCell ref="B168:B171"/>
    <mergeCell ref="C168:C171"/>
    <mergeCell ref="A156:A159"/>
    <mergeCell ref="B156:B159"/>
    <mergeCell ref="C156:C159"/>
    <mergeCell ref="A160:A163"/>
    <mergeCell ref="B160:B163"/>
    <mergeCell ref="C160:C163"/>
    <mergeCell ref="A180:A183"/>
    <mergeCell ref="B180:B183"/>
    <mergeCell ref="C180:C183"/>
    <mergeCell ref="A184:A187"/>
    <mergeCell ref="B184:B187"/>
    <mergeCell ref="C184:C187"/>
    <mergeCell ref="A172:A175"/>
    <mergeCell ref="B172:B175"/>
    <mergeCell ref="C172:C175"/>
    <mergeCell ref="A176:A179"/>
    <mergeCell ref="B176:B179"/>
    <mergeCell ref="C176:C179"/>
    <mergeCell ref="A196:A199"/>
    <mergeCell ref="B196:B199"/>
    <mergeCell ref="C196:C199"/>
    <mergeCell ref="A200:A203"/>
    <mergeCell ref="B200:B203"/>
    <mergeCell ref="C200:C203"/>
    <mergeCell ref="A188:A191"/>
    <mergeCell ref="B188:B191"/>
    <mergeCell ref="C188:C191"/>
    <mergeCell ref="A192:A195"/>
    <mergeCell ref="B192:B195"/>
    <mergeCell ref="C192:C195"/>
    <mergeCell ref="A212:A215"/>
    <mergeCell ref="B212:B215"/>
    <mergeCell ref="C212:C215"/>
    <mergeCell ref="A216:A219"/>
    <mergeCell ref="B216:B219"/>
    <mergeCell ref="C216:C219"/>
    <mergeCell ref="A204:A207"/>
    <mergeCell ref="B204:B207"/>
    <mergeCell ref="C204:C207"/>
    <mergeCell ref="A208:A211"/>
    <mergeCell ref="B208:B211"/>
    <mergeCell ref="C208:C211"/>
    <mergeCell ref="A228:A231"/>
    <mergeCell ref="B228:B231"/>
    <mergeCell ref="C228:C231"/>
    <mergeCell ref="A232:A235"/>
    <mergeCell ref="B232:B235"/>
    <mergeCell ref="C232:C235"/>
    <mergeCell ref="A220:A223"/>
    <mergeCell ref="B220:B223"/>
    <mergeCell ref="C220:C223"/>
    <mergeCell ref="A224:A227"/>
    <mergeCell ref="B224:B227"/>
    <mergeCell ref="C224:C227"/>
    <mergeCell ref="A244:A247"/>
    <mergeCell ref="B244:B247"/>
    <mergeCell ref="C244:C247"/>
    <mergeCell ref="A248:A251"/>
    <mergeCell ref="B248:B251"/>
    <mergeCell ref="C248:C251"/>
    <mergeCell ref="A236:A239"/>
    <mergeCell ref="B236:B239"/>
    <mergeCell ref="C236:C239"/>
    <mergeCell ref="A240:A243"/>
    <mergeCell ref="B240:B243"/>
    <mergeCell ref="C240:C243"/>
    <mergeCell ref="A276:A279"/>
    <mergeCell ref="B276:B279"/>
    <mergeCell ref="C276:C279"/>
    <mergeCell ref="A252:A255"/>
    <mergeCell ref="B252:B255"/>
    <mergeCell ref="C252:C255"/>
    <mergeCell ref="A256:A259"/>
    <mergeCell ref="B256:B259"/>
    <mergeCell ref="C256:C259"/>
    <mergeCell ref="A272:A275"/>
    <mergeCell ref="B272:B275"/>
    <mergeCell ref="C272:C275"/>
    <mergeCell ref="A260:A263"/>
    <mergeCell ref="B260:B263"/>
    <mergeCell ref="C260:C263"/>
    <mergeCell ref="A268:A271"/>
    <mergeCell ref="B268:B271"/>
    <mergeCell ref="C268:C271"/>
    <mergeCell ref="A264:A267"/>
    <mergeCell ref="B264:B267"/>
    <mergeCell ref="C264:C267"/>
    <mergeCell ref="A292:A295"/>
    <mergeCell ref="B292:B295"/>
    <mergeCell ref="C292:C295"/>
    <mergeCell ref="A296:A299"/>
    <mergeCell ref="B296:B299"/>
    <mergeCell ref="C296:C299"/>
    <mergeCell ref="A284:A287"/>
    <mergeCell ref="B284:B287"/>
    <mergeCell ref="C284:C287"/>
    <mergeCell ref="A308:A311"/>
    <mergeCell ref="B308:B311"/>
    <mergeCell ref="C308:C311"/>
    <mergeCell ref="A312:A315"/>
    <mergeCell ref="B312:B315"/>
    <mergeCell ref="C312:C315"/>
    <mergeCell ref="A300:A303"/>
    <mergeCell ref="B300:B303"/>
    <mergeCell ref="C300:C303"/>
    <mergeCell ref="A304:A307"/>
    <mergeCell ref="B304:B307"/>
    <mergeCell ref="C304:C307"/>
    <mergeCell ref="A324:A327"/>
    <mergeCell ref="B324:B327"/>
    <mergeCell ref="C324:C327"/>
    <mergeCell ref="A328:A331"/>
    <mergeCell ref="B328:B331"/>
    <mergeCell ref="C328:C331"/>
    <mergeCell ref="A316:A319"/>
    <mergeCell ref="B316:B319"/>
    <mergeCell ref="C316:C319"/>
    <mergeCell ref="A320:A323"/>
    <mergeCell ref="B320:B323"/>
    <mergeCell ref="C320:C323"/>
    <mergeCell ref="A340:A343"/>
    <mergeCell ref="B340:B343"/>
    <mergeCell ref="C340:C343"/>
    <mergeCell ref="A344:A347"/>
    <mergeCell ref="B344:B347"/>
    <mergeCell ref="C344:C347"/>
    <mergeCell ref="A332:A335"/>
    <mergeCell ref="B332:B335"/>
    <mergeCell ref="C332:C335"/>
    <mergeCell ref="A336:A339"/>
    <mergeCell ref="B336:B339"/>
    <mergeCell ref="C336:C339"/>
    <mergeCell ref="A356:A359"/>
    <mergeCell ref="B356:B359"/>
    <mergeCell ref="C356:C359"/>
    <mergeCell ref="A360:A363"/>
    <mergeCell ref="B360:B363"/>
    <mergeCell ref="C360:C363"/>
    <mergeCell ref="A348:A351"/>
    <mergeCell ref="B348:B351"/>
    <mergeCell ref="C348:C351"/>
    <mergeCell ref="A352:A355"/>
    <mergeCell ref="B352:B355"/>
    <mergeCell ref="C352:C355"/>
    <mergeCell ref="A372:A375"/>
    <mergeCell ref="B372:B375"/>
    <mergeCell ref="C372:C375"/>
    <mergeCell ref="A376:A379"/>
    <mergeCell ref="B376:B379"/>
    <mergeCell ref="C376:C379"/>
    <mergeCell ref="A364:A367"/>
    <mergeCell ref="B364:B367"/>
    <mergeCell ref="C364:C367"/>
    <mergeCell ref="A368:A371"/>
    <mergeCell ref="B368:B371"/>
    <mergeCell ref="C368:C371"/>
    <mergeCell ref="A388:A391"/>
    <mergeCell ref="B388:B391"/>
    <mergeCell ref="C388:C391"/>
    <mergeCell ref="A392:A395"/>
    <mergeCell ref="B392:B395"/>
    <mergeCell ref="C392:C395"/>
    <mergeCell ref="A380:A383"/>
    <mergeCell ref="B380:B383"/>
    <mergeCell ref="C380:C383"/>
    <mergeCell ref="A384:A387"/>
    <mergeCell ref="B384:B387"/>
    <mergeCell ref="C384:C387"/>
    <mergeCell ref="A404:A407"/>
    <mergeCell ref="B404:B407"/>
    <mergeCell ref="C404:C407"/>
    <mergeCell ref="A408:A411"/>
    <mergeCell ref="B408:B411"/>
    <mergeCell ref="C408:C411"/>
    <mergeCell ref="A396:A399"/>
    <mergeCell ref="B396:B399"/>
    <mergeCell ref="C396:C399"/>
    <mergeCell ref="A400:A403"/>
    <mergeCell ref="B400:B403"/>
    <mergeCell ref="C400:C403"/>
    <mergeCell ref="A424:A427"/>
    <mergeCell ref="B424:B427"/>
    <mergeCell ref="C424:C427"/>
    <mergeCell ref="A412:A415"/>
    <mergeCell ref="B412:B415"/>
    <mergeCell ref="C412:C415"/>
    <mergeCell ref="A416:A419"/>
    <mergeCell ref="B416:B419"/>
    <mergeCell ref="C416:C419"/>
    <mergeCell ref="O432:O433"/>
    <mergeCell ref="P432:P433"/>
    <mergeCell ref="F432:F433"/>
    <mergeCell ref="G432:G433"/>
    <mergeCell ref="H432:H433"/>
    <mergeCell ref="I432:I433"/>
    <mergeCell ref="J432:J433"/>
    <mergeCell ref="K432:K433"/>
    <mergeCell ref="D432:D433"/>
    <mergeCell ref="L432:L433"/>
    <mergeCell ref="M432:M433"/>
    <mergeCell ref="N432:N433"/>
    <mergeCell ref="A280:A283"/>
    <mergeCell ref="B280:B283"/>
    <mergeCell ref="C280:C283"/>
    <mergeCell ref="A449:A452"/>
    <mergeCell ref="B449:B452"/>
    <mergeCell ref="C449:C452"/>
    <mergeCell ref="A453:A456"/>
    <mergeCell ref="B453:B456"/>
    <mergeCell ref="C453:C456"/>
    <mergeCell ref="A437:A440"/>
    <mergeCell ref="B437:B440"/>
    <mergeCell ref="C437:C440"/>
    <mergeCell ref="A441:A444"/>
    <mergeCell ref="B441:B444"/>
    <mergeCell ref="C441:C444"/>
    <mergeCell ref="A445:A448"/>
    <mergeCell ref="B445:B448"/>
    <mergeCell ref="C445:C448"/>
    <mergeCell ref="A432:A436"/>
    <mergeCell ref="B433:B436"/>
    <mergeCell ref="C433:C436"/>
    <mergeCell ref="A428:A431"/>
    <mergeCell ref="B428:B431"/>
    <mergeCell ref="C428:C431"/>
    <mergeCell ref="A473:A476"/>
    <mergeCell ref="B473:B476"/>
    <mergeCell ref="C473:C476"/>
    <mergeCell ref="A477:A480"/>
    <mergeCell ref="B477:B480"/>
    <mergeCell ref="C477:C480"/>
    <mergeCell ref="A288:A291"/>
    <mergeCell ref="B288:B291"/>
    <mergeCell ref="C288:C291"/>
    <mergeCell ref="A457:A460"/>
    <mergeCell ref="B457:B460"/>
    <mergeCell ref="C457:C460"/>
    <mergeCell ref="A461:A464"/>
    <mergeCell ref="B461:B464"/>
    <mergeCell ref="C461:C464"/>
    <mergeCell ref="A465:A468"/>
    <mergeCell ref="B465:B468"/>
    <mergeCell ref="C465:C468"/>
    <mergeCell ref="A469:A472"/>
    <mergeCell ref="B469:B472"/>
    <mergeCell ref="C469:C472"/>
    <mergeCell ref="A420:A423"/>
    <mergeCell ref="B420:B423"/>
    <mergeCell ref="C420:C423"/>
  </mergeCells>
  <pageMargins left="0.39370078740157483" right="0.39370078740157483" top="0.78740157480314965" bottom="0.39370078740157483" header="0.31496062992125984" footer="0.31496062992125984"/>
  <pageSetup paperSize="9" scale="5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2021-05-31T07:35:12Z</dcterms:modified>
</cp:coreProperties>
</file>